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19440" windowHeight="10440" activeTab="6"/>
  </bookViews>
  <sheets>
    <sheet name="PORTADA" sheetId="77" r:id="rId1"/>
    <sheet name="POA" sheetId="78" state="hidden" r:id="rId2"/>
    <sheet name="POA2" sheetId="79" state="hidden" r:id="rId3"/>
    <sheet name="POA3" sheetId="80" state="hidden" r:id="rId4"/>
    <sheet name="POA4" sheetId="81" state="hidden" r:id="rId5"/>
    <sheet name="101" sheetId="1" r:id="rId6"/>
    <sheet name="102" sheetId="2" r:id="rId7"/>
    <sheet name="103" sheetId="4" r:id="rId8"/>
    <sheet name="104" sheetId="5" r:id="rId9"/>
    <sheet name="105" sheetId="6" r:id="rId10"/>
    <sheet name="106" sheetId="8" r:id="rId11"/>
    <sheet name="107" sheetId="10" r:id="rId12"/>
    <sheet name="110" sheetId="12" r:id="rId13"/>
    <sheet name="111" sheetId="13" r:id="rId14"/>
    <sheet name="151" sheetId="144" r:id="rId15"/>
    <sheet name="201" sheetId="15" r:id="rId16"/>
    <sheet name="202" sheetId="17" r:id="rId17"/>
    <sheet name="203" sheetId="18" r:id="rId18"/>
    <sheet name="204" sheetId="82" r:id="rId19"/>
    <sheet name="205" sheetId="83" r:id="rId20"/>
    <sheet name="206" sheetId="84" r:id="rId21"/>
    <sheet name="207" sheetId="85" r:id="rId22"/>
    <sheet name="208" sheetId="86" r:id="rId23"/>
    <sheet name="209" sheetId="87" r:id="rId24"/>
    <sheet name="210" sheetId="88" r:id="rId25"/>
    <sheet name="211" sheetId="89" r:id="rId26"/>
    <sheet name="212" sheetId="90" r:id="rId27"/>
    <sheet name="213" sheetId="91" r:id="rId28"/>
    <sheet name="214" sheetId="92" r:id="rId29"/>
    <sheet name="215" sheetId="94" r:id="rId30"/>
    <sheet name="216" sheetId="95" r:id="rId31"/>
    <sheet name="217" sheetId="96" r:id="rId32"/>
    <sheet name="218" sheetId="97" r:id="rId33"/>
    <sheet name="219" sheetId="98" r:id="rId34"/>
    <sheet name="220" sheetId="99" r:id="rId35"/>
    <sheet name="222" sheetId="100" r:id="rId36"/>
    <sheet name="251" sheetId="102" r:id="rId37"/>
    <sheet name="253" sheetId="104" r:id="rId38"/>
    <sheet name="254" sheetId="106" r:id="rId39"/>
    <sheet name="255" sheetId="107" r:id="rId40"/>
    <sheet name="256" sheetId="108" r:id="rId41"/>
    <sheet name="257" sheetId="109" r:id="rId42"/>
    <sheet name="258" sheetId="110" r:id="rId43"/>
    <sheet name="259" sheetId="111" r:id="rId44"/>
    <sheet name="260" sheetId="113" r:id="rId45"/>
    <sheet name="261" sheetId="114" r:id="rId46"/>
    <sheet name="262" sheetId="117" r:id="rId47"/>
    <sheet name="263" sheetId="118" r:id="rId48"/>
    <sheet name="264" sheetId="119" r:id="rId49"/>
    <sheet name="265" sheetId="120" r:id="rId50"/>
    <sheet name="266" sheetId="121" r:id="rId51"/>
    <sheet name="267" sheetId="122" r:id="rId52"/>
    <sheet name="268" sheetId="123" r:id="rId53"/>
    <sheet name="269" sheetId="124" r:id="rId54"/>
    <sheet name="270" sheetId="59" r:id="rId55"/>
    <sheet name="271" sheetId="126" r:id="rId56"/>
    <sheet name="272" sheetId="127" r:id="rId57"/>
    <sheet name="273" sheetId="145" r:id="rId58"/>
    <sheet name="280" sheetId="128" r:id="rId59"/>
    <sheet name="302" sheetId="129" r:id="rId60"/>
    <sheet name="401" sheetId="130" r:id="rId61"/>
    <sheet name="402" sheetId="131" r:id="rId62"/>
    <sheet name="403" sheetId="132" r:id="rId63"/>
    <sheet name="404" sheetId="133" r:id="rId64"/>
    <sheet name="405" sheetId="134" r:id="rId65"/>
    <sheet name="406" sheetId="135" r:id="rId66"/>
    <sheet name="407" sheetId="137" r:id="rId67"/>
    <sheet name="408" sheetId="138" r:id="rId68"/>
    <sheet name="409" sheetId="140" r:id="rId69"/>
    <sheet name="410" sheetId="141" r:id="rId70"/>
    <sheet name="411" sheetId="142" r:id="rId71"/>
    <sheet name="451" sheetId="143" r:id="rId72"/>
  </sheets>
  <definedNames>
    <definedName name="_xlnm._FilterDatabase" localSheetId="1" hidden="1">POA!$A$2:$O$856</definedName>
    <definedName name="_xlnm._FilterDatabase" localSheetId="2" hidden="1">'POA2'!$A$2:$O$153</definedName>
    <definedName name="_xlnm._FilterDatabase" localSheetId="3" hidden="1">'POA3'!$A$1:$O$175</definedName>
    <definedName name="_xlnm._FilterDatabase" localSheetId="4" hidden="1">'POA4'!$A$2:$O$121</definedName>
    <definedName name="acción" localSheetId="2">'POA2'!$E$2:$E$152</definedName>
    <definedName name="acción" localSheetId="3">'POA3'!$E$2:$E$174</definedName>
    <definedName name="acción" localSheetId="4">'POA4'!$E$2:$E$120</definedName>
    <definedName name="acción">POA!$E$2:$E$855</definedName>
    <definedName name="actividad" localSheetId="2">'POA2'!$D$2:$D$152</definedName>
    <definedName name="actividad" localSheetId="3">'POA3'!$D$2:$D$174</definedName>
    <definedName name="actividad" localSheetId="4">'POA4'!$D$2:$D$120</definedName>
    <definedName name="actividad">POA!$D$2:$D$855</definedName>
    <definedName name="_xlnm.Print_Area" localSheetId="0">PORTADA!$A$1:$S$43</definedName>
    <definedName name="componente" localSheetId="2">'POA2'!$C$2:$C$152</definedName>
    <definedName name="componente" localSheetId="3">'POA3'!$C$2:$C$174</definedName>
    <definedName name="componente" localSheetId="4">'POA4'!$C$2:$C$120</definedName>
    <definedName name="componente">POA!$C$2:$C$855</definedName>
    <definedName name="META" localSheetId="2">'POA2'!$F$2:$F$152</definedName>
    <definedName name="META" localSheetId="3">'POA3'!$F$2:$F$174</definedName>
    <definedName name="META" localSheetId="4">'POA4'!$F$2:$F$120</definedName>
    <definedName name="META">POA!$F$2:$F$855</definedName>
    <definedName name="MIR" localSheetId="2">'POA2'!$B$2:$B$152</definedName>
    <definedName name="MIR" localSheetId="3">'POA3'!$B$2:$B$174</definedName>
    <definedName name="MIR" localSheetId="4">'POA4'!$B$2:$B$120</definedName>
    <definedName name="MIR">POA!$B$2:$B$855</definedName>
    <definedName name="UNIDAD" localSheetId="2">'POA2'!$A$2:$A$152</definedName>
    <definedName name="UNIDAD" localSheetId="3">'POA3'!$A$2:$A$174</definedName>
    <definedName name="UNIDAD" localSheetId="4">'POA4'!$A$2:$A$120</definedName>
    <definedName name="UNIDAD">POA!$A$2:$A$855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2" i="121" l="1"/>
  <c r="A13" i="121"/>
  <c r="A14" i="121"/>
  <c r="A15" i="121"/>
  <c r="A16" i="121"/>
  <c r="A17" i="121"/>
  <c r="A18" i="121"/>
  <c r="A19" i="121"/>
  <c r="A20" i="121"/>
  <c r="A12" i="114"/>
  <c r="A13" i="114"/>
  <c r="A12" i="118" l="1"/>
  <c r="B12" i="118"/>
  <c r="C12" i="118"/>
  <c r="D12" i="118"/>
  <c r="F12" i="118"/>
  <c r="G12" i="118"/>
  <c r="H12" i="118"/>
  <c r="I12" i="118"/>
  <c r="J12" i="118"/>
  <c r="K12" i="118"/>
  <c r="L12" i="118"/>
  <c r="M12" i="118"/>
  <c r="A13" i="118"/>
  <c r="B13" i="118"/>
  <c r="C13" i="118"/>
  <c r="D13" i="118"/>
  <c r="E13" i="118"/>
  <c r="F13" i="118"/>
  <c r="G13" i="118"/>
  <c r="H13" i="118"/>
  <c r="I13" i="118"/>
  <c r="J13" i="118"/>
  <c r="K13" i="118"/>
  <c r="L13" i="118"/>
  <c r="M13" i="118"/>
  <c r="A14" i="118"/>
  <c r="B14" i="118"/>
  <c r="C14" i="118"/>
  <c r="D14" i="118"/>
  <c r="F14" i="118"/>
  <c r="G14" i="118"/>
  <c r="N14" i="118" s="1"/>
  <c r="H14" i="118"/>
  <c r="I14" i="118"/>
  <c r="J14" i="118"/>
  <c r="K14" i="118"/>
  <c r="L14" i="118"/>
  <c r="M14" i="118"/>
  <c r="A15" i="118"/>
  <c r="B15" i="118"/>
  <c r="C15" i="118"/>
  <c r="D15" i="118"/>
  <c r="F15" i="118"/>
  <c r="G15" i="118"/>
  <c r="H15" i="118"/>
  <c r="I15" i="118"/>
  <c r="J15" i="118"/>
  <c r="K15" i="118"/>
  <c r="L15" i="118"/>
  <c r="M15" i="118"/>
  <c r="A12" i="117"/>
  <c r="B12" i="117"/>
  <c r="C12" i="117"/>
  <c r="D12" i="117"/>
  <c r="F12" i="117"/>
  <c r="G12" i="117"/>
  <c r="H12" i="117"/>
  <c r="I12" i="117"/>
  <c r="J12" i="117"/>
  <c r="K12" i="117"/>
  <c r="L12" i="117"/>
  <c r="M12" i="117"/>
  <c r="A13" i="117"/>
  <c r="B13" i="117"/>
  <c r="C13" i="117"/>
  <c r="D13" i="117"/>
  <c r="F13" i="117"/>
  <c r="G13" i="117"/>
  <c r="H13" i="117"/>
  <c r="I13" i="117"/>
  <c r="J13" i="117"/>
  <c r="K13" i="117"/>
  <c r="L13" i="117"/>
  <c r="M13" i="117"/>
  <c r="A14" i="117"/>
  <c r="B14" i="117"/>
  <c r="C14" i="117"/>
  <c r="D14" i="117"/>
  <c r="F14" i="117"/>
  <c r="G14" i="117"/>
  <c r="H14" i="117"/>
  <c r="I14" i="117"/>
  <c r="J14" i="117"/>
  <c r="K14" i="117"/>
  <c r="L14" i="117"/>
  <c r="M14" i="117"/>
  <c r="N14" i="117" s="1"/>
  <c r="A15" i="117"/>
  <c r="B15" i="117"/>
  <c r="C15" i="117"/>
  <c r="D15" i="117"/>
  <c r="F15" i="117"/>
  <c r="G15" i="117"/>
  <c r="H15" i="117"/>
  <c r="I15" i="117"/>
  <c r="J15" i="117"/>
  <c r="K15" i="117"/>
  <c r="L15" i="117"/>
  <c r="M15" i="117"/>
  <c r="A16" i="117"/>
  <c r="B16" i="117"/>
  <c r="C16" i="117"/>
  <c r="D16" i="117"/>
  <c r="F16" i="117"/>
  <c r="G16" i="117"/>
  <c r="H16" i="117"/>
  <c r="I16" i="117"/>
  <c r="J16" i="117"/>
  <c r="K16" i="117"/>
  <c r="L16" i="117"/>
  <c r="M16" i="117"/>
  <c r="A17" i="117"/>
  <c r="B17" i="117"/>
  <c r="C17" i="117"/>
  <c r="D17" i="117"/>
  <c r="F17" i="117"/>
  <c r="G17" i="117"/>
  <c r="H17" i="117"/>
  <c r="E17" i="117" s="1"/>
  <c r="I17" i="117"/>
  <c r="J17" i="117"/>
  <c r="K17" i="117"/>
  <c r="L17" i="117"/>
  <c r="M17" i="117"/>
  <c r="A18" i="117"/>
  <c r="B18" i="117"/>
  <c r="C18" i="117"/>
  <c r="D18" i="117"/>
  <c r="F18" i="117"/>
  <c r="G18" i="117"/>
  <c r="N18" i="117" s="1"/>
  <c r="H18" i="117"/>
  <c r="I18" i="117"/>
  <c r="J18" i="117"/>
  <c r="K18" i="117"/>
  <c r="L18" i="117"/>
  <c r="M18" i="117"/>
  <c r="A19" i="117"/>
  <c r="B19" i="117"/>
  <c r="C19" i="117"/>
  <c r="D19" i="117"/>
  <c r="F19" i="117"/>
  <c r="G19" i="117"/>
  <c r="H19" i="117"/>
  <c r="I19" i="117"/>
  <c r="J19" i="117"/>
  <c r="K19" i="117"/>
  <c r="L19" i="117"/>
  <c r="M19" i="117"/>
  <c r="A20" i="117"/>
  <c r="B20" i="117"/>
  <c r="C20" i="117"/>
  <c r="D20" i="117"/>
  <c r="F20" i="117"/>
  <c r="G20" i="117"/>
  <c r="H20" i="117"/>
  <c r="I20" i="117"/>
  <c r="J20" i="117"/>
  <c r="K20" i="117"/>
  <c r="L20" i="117"/>
  <c r="M20" i="117"/>
  <c r="A21" i="117"/>
  <c r="B21" i="117"/>
  <c r="C21" i="117"/>
  <c r="D21" i="117"/>
  <c r="F21" i="117"/>
  <c r="G21" i="117"/>
  <c r="H21" i="117"/>
  <c r="I21" i="117"/>
  <c r="J21" i="117"/>
  <c r="K21" i="117"/>
  <c r="L21" i="117"/>
  <c r="E21" i="117" s="1"/>
  <c r="M21" i="117"/>
  <c r="A22" i="117"/>
  <c r="B22" i="117"/>
  <c r="C22" i="117"/>
  <c r="D22" i="117"/>
  <c r="F22" i="117"/>
  <c r="G22" i="117"/>
  <c r="H22" i="117"/>
  <c r="I22" i="117"/>
  <c r="J22" i="117"/>
  <c r="K22" i="117"/>
  <c r="L22" i="117"/>
  <c r="M22" i="117"/>
  <c r="N22" i="117"/>
  <c r="A23" i="117"/>
  <c r="B23" i="117"/>
  <c r="C23" i="117"/>
  <c r="D23" i="117"/>
  <c r="F23" i="117"/>
  <c r="G23" i="117"/>
  <c r="H23" i="117"/>
  <c r="I23" i="117"/>
  <c r="J23" i="117"/>
  <c r="K23" i="117"/>
  <c r="L23" i="117"/>
  <c r="M23" i="117"/>
  <c r="A24" i="117"/>
  <c r="B24" i="117"/>
  <c r="C24" i="117"/>
  <c r="D24" i="117"/>
  <c r="F24" i="117"/>
  <c r="G24" i="117"/>
  <c r="H24" i="117"/>
  <c r="I24" i="117"/>
  <c r="J24" i="117"/>
  <c r="K24" i="117"/>
  <c r="L24" i="117"/>
  <c r="M24" i="117"/>
  <c r="A25" i="117"/>
  <c r="B25" i="117"/>
  <c r="C25" i="117"/>
  <c r="D25" i="117"/>
  <c r="F25" i="117"/>
  <c r="E25" i="117" s="1"/>
  <c r="G25" i="117"/>
  <c r="H25" i="117"/>
  <c r="I25" i="117"/>
  <c r="J25" i="117"/>
  <c r="K25" i="117"/>
  <c r="L25" i="117"/>
  <c r="M25" i="117"/>
  <c r="A26" i="117"/>
  <c r="B26" i="117"/>
  <c r="C26" i="117"/>
  <c r="D26" i="117"/>
  <c r="F26" i="117"/>
  <c r="G26" i="117"/>
  <c r="H26" i="117"/>
  <c r="I26" i="117"/>
  <c r="J26" i="117"/>
  <c r="K26" i="117"/>
  <c r="L26" i="117"/>
  <c r="M26" i="117"/>
  <c r="N26" i="117"/>
  <c r="A27" i="117"/>
  <c r="B27" i="117"/>
  <c r="C27" i="117"/>
  <c r="D27" i="117"/>
  <c r="F27" i="117"/>
  <c r="G27" i="117"/>
  <c r="H27" i="117"/>
  <c r="I27" i="117"/>
  <c r="J27" i="117"/>
  <c r="K27" i="117"/>
  <c r="L27" i="117"/>
  <c r="M27" i="117"/>
  <c r="N27" i="117" l="1"/>
  <c r="N24" i="117"/>
  <c r="N23" i="117"/>
  <c r="O23" i="117" s="1"/>
  <c r="E27" i="117"/>
  <c r="N25" i="117"/>
  <c r="O25" i="117" s="1"/>
  <c r="E24" i="117"/>
  <c r="E23" i="117"/>
  <c r="N21" i="117"/>
  <c r="O21" i="117" s="1"/>
  <c r="E20" i="117"/>
  <c r="E19" i="117"/>
  <c r="N17" i="117"/>
  <c r="O17" i="117" s="1"/>
  <c r="E16" i="117"/>
  <c r="E15" i="117"/>
  <c r="N13" i="117"/>
  <c r="N12" i="117"/>
  <c r="N15" i="118"/>
  <c r="O15" i="118" s="1"/>
  <c r="E14" i="118"/>
  <c r="N12" i="118"/>
  <c r="O12" i="118" s="1"/>
  <c r="E26" i="117"/>
  <c r="O26" i="117" s="1"/>
  <c r="E22" i="117"/>
  <c r="O22" i="117" s="1"/>
  <c r="N20" i="117"/>
  <c r="N19" i="117"/>
  <c r="O19" i="117" s="1"/>
  <c r="E18" i="117"/>
  <c r="O18" i="117" s="1"/>
  <c r="N16" i="117"/>
  <c r="N15" i="117"/>
  <c r="O15" i="117" s="1"/>
  <c r="E14" i="117"/>
  <c r="O14" i="117" s="1"/>
  <c r="E13" i="117"/>
  <c r="E12" i="117"/>
  <c r="E15" i="118"/>
  <c r="N13" i="118"/>
  <c r="O13" i="118" s="1"/>
  <c r="E12" i="118"/>
  <c r="O14" i="118"/>
  <c r="O24" i="117"/>
  <c r="O16" i="117"/>
  <c r="O27" i="117"/>
  <c r="O20" i="117"/>
  <c r="M11" i="145"/>
  <c r="L11" i="145"/>
  <c r="K11" i="145"/>
  <c r="J11" i="145"/>
  <c r="I11" i="145"/>
  <c r="H11" i="145"/>
  <c r="G11" i="145"/>
  <c r="F11" i="145"/>
  <c r="E11" i="145" s="1"/>
  <c r="D11" i="145"/>
  <c r="C11" i="145"/>
  <c r="B11" i="145"/>
  <c r="A11" i="145"/>
  <c r="A12" i="130"/>
  <c r="B12" i="130"/>
  <c r="C12" i="130"/>
  <c r="D12" i="130"/>
  <c r="F12" i="130"/>
  <c r="G12" i="130"/>
  <c r="H12" i="130"/>
  <c r="I12" i="130"/>
  <c r="J12" i="130"/>
  <c r="K12" i="130"/>
  <c r="L12" i="130"/>
  <c r="M12" i="130"/>
  <c r="A13" i="130"/>
  <c r="B13" i="130"/>
  <c r="C13" i="130"/>
  <c r="D13" i="130"/>
  <c r="F13" i="130"/>
  <c r="G13" i="130"/>
  <c r="H13" i="130"/>
  <c r="I13" i="130"/>
  <c r="J13" i="130"/>
  <c r="K13" i="130"/>
  <c r="L13" i="130"/>
  <c r="M13" i="130"/>
  <c r="A14" i="130"/>
  <c r="B14" i="130"/>
  <c r="C14" i="130"/>
  <c r="D14" i="130"/>
  <c r="F14" i="130"/>
  <c r="G14" i="130"/>
  <c r="H14" i="130"/>
  <c r="I14" i="130"/>
  <c r="J14" i="130"/>
  <c r="K14" i="130"/>
  <c r="L14" i="130"/>
  <c r="M14" i="130"/>
  <c r="A15" i="130"/>
  <c r="B15" i="130"/>
  <c r="C15" i="130"/>
  <c r="D15" i="130"/>
  <c r="F15" i="130"/>
  <c r="G15" i="130"/>
  <c r="H15" i="130"/>
  <c r="I15" i="130"/>
  <c r="J15" i="130"/>
  <c r="K15" i="130"/>
  <c r="L15" i="130"/>
  <c r="M15" i="130"/>
  <c r="A16" i="130"/>
  <c r="B16" i="130"/>
  <c r="C16" i="130"/>
  <c r="D16" i="130"/>
  <c r="F16" i="130"/>
  <c r="G16" i="130"/>
  <c r="H16" i="130"/>
  <c r="I16" i="130"/>
  <c r="J16" i="130"/>
  <c r="K16" i="130"/>
  <c r="L16" i="130"/>
  <c r="M16" i="130"/>
  <c r="A17" i="130"/>
  <c r="B17" i="130"/>
  <c r="C17" i="130"/>
  <c r="D17" i="130"/>
  <c r="F17" i="130"/>
  <c r="G17" i="130"/>
  <c r="H17" i="130"/>
  <c r="I17" i="130"/>
  <c r="J17" i="130"/>
  <c r="K17" i="130"/>
  <c r="L17" i="130"/>
  <c r="M17" i="130"/>
  <c r="A18" i="130"/>
  <c r="B18" i="130"/>
  <c r="C18" i="130"/>
  <c r="D18" i="130"/>
  <c r="F18" i="130"/>
  <c r="G18" i="130"/>
  <c r="H18" i="130"/>
  <c r="I18" i="130"/>
  <c r="J18" i="130"/>
  <c r="K18" i="130"/>
  <c r="L18" i="130"/>
  <c r="M18" i="130"/>
  <c r="N18" i="130"/>
  <c r="A19" i="130"/>
  <c r="B19" i="130"/>
  <c r="C19" i="130"/>
  <c r="D19" i="130"/>
  <c r="F19" i="130"/>
  <c r="G19" i="130"/>
  <c r="H19" i="130"/>
  <c r="I19" i="130"/>
  <c r="J19" i="130"/>
  <c r="K19" i="130"/>
  <c r="L19" i="130"/>
  <c r="M19" i="130"/>
  <c r="A20" i="130"/>
  <c r="B20" i="130"/>
  <c r="C20" i="130"/>
  <c r="D20" i="130"/>
  <c r="F20" i="130"/>
  <c r="G20" i="130"/>
  <c r="H20" i="130"/>
  <c r="I20" i="130"/>
  <c r="J20" i="130"/>
  <c r="K20" i="130"/>
  <c r="L20" i="130"/>
  <c r="M20" i="130"/>
  <c r="A21" i="130"/>
  <c r="B21" i="130"/>
  <c r="C21" i="130"/>
  <c r="D21" i="130"/>
  <c r="F21" i="130"/>
  <c r="G21" i="130"/>
  <c r="H21" i="130"/>
  <c r="I21" i="130"/>
  <c r="J21" i="130"/>
  <c r="K21" i="130"/>
  <c r="L21" i="130"/>
  <c r="M21" i="130"/>
  <c r="A22" i="130"/>
  <c r="B22" i="130"/>
  <c r="C22" i="130"/>
  <c r="D22" i="130"/>
  <c r="F22" i="130"/>
  <c r="G22" i="130"/>
  <c r="H22" i="130"/>
  <c r="I22" i="130"/>
  <c r="J22" i="130"/>
  <c r="K22" i="130"/>
  <c r="L22" i="130"/>
  <c r="M22" i="130"/>
  <c r="A23" i="130"/>
  <c r="B23" i="130"/>
  <c r="C23" i="130"/>
  <c r="D23" i="130"/>
  <c r="F23" i="130"/>
  <c r="G23" i="130"/>
  <c r="H23" i="130"/>
  <c r="I23" i="130"/>
  <c r="J23" i="130"/>
  <c r="K23" i="130"/>
  <c r="L23" i="130"/>
  <c r="M23" i="130"/>
  <c r="A24" i="130"/>
  <c r="B24" i="130"/>
  <c r="C24" i="130"/>
  <c r="D24" i="130"/>
  <c r="F24" i="130"/>
  <c r="G24" i="130"/>
  <c r="H24" i="130"/>
  <c r="I24" i="130"/>
  <c r="J24" i="130"/>
  <c r="K24" i="130"/>
  <c r="L24" i="130"/>
  <c r="M24" i="130"/>
  <c r="A25" i="130"/>
  <c r="B25" i="130"/>
  <c r="C25" i="130"/>
  <c r="D25" i="130"/>
  <c r="F25" i="130"/>
  <c r="G25" i="130"/>
  <c r="H25" i="130"/>
  <c r="I25" i="130"/>
  <c r="J25" i="130"/>
  <c r="K25" i="130"/>
  <c r="L25" i="130"/>
  <c r="M25" i="130"/>
  <c r="A26" i="130"/>
  <c r="B26" i="130"/>
  <c r="C26" i="130"/>
  <c r="D26" i="130"/>
  <c r="F26" i="130"/>
  <c r="G26" i="130"/>
  <c r="H26" i="130"/>
  <c r="I26" i="130"/>
  <c r="J26" i="130"/>
  <c r="K26" i="130"/>
  <c r="L26" i="130"/>
  <c r="M26" i="130"/>
  <c r="N26" i="130"/>
  <c r="A27" i="130"/>
  <c r="B27" i="130"/>
  <c r="C27" i="130"/>
  <c r="D27" i="130"/>
  <c r="F27" i="130"/>
  <c r="G27" i="130"/>
  <c r="H27" i="130"/>
  <c r="I27" i="130"/>
  <c r="J27" i="130"/>
  <c r="K27" i="130"/>
  <c r="L27" i="130"/>
  <c r="M27" i="130"/>
  <c r="A28" i="130"/>
  <c r="B28" i="130"/>
  <c r="C28" i="130"/>
  <c r="D28" i="130"/>
  <c r="F28" i="130"/>
  <c r="G28" i="130"/>
  <c r="H28" i="130"/>
  <c r="I28" i="130"/>
  <c r="J28" i="130"/>
  <c r="K28" i="130"/>
  <c r="L28" i="130"/>
  <c r="M28" i="130"/>
  <c r="E25" i="130" l="1"/>
  <c r="E21" i="130"/>
  <c r="N22" i="130"/>
  <c r="E17" i="130"/>
  <c r="E13" i="130"/>
  <c r="N11" i="145"/>
  <c r="O13" i="117"/>
  <c r="N14" i="130"/>
  <c r="O12" i="117"/>
  <c r="O11" i="145"/>
  <c r="E26" i="130"/>
  <c r="O18" i="130"/>
  <c r="N16" i="130"/>
  <c r="N15" i="130"/>
  <c r="N24" i="130"/>
  <c r="N23" i="130"/>
  <c r="E18" i="130"/>
  <c r="E28" i="130"/>
  <c r="N25" i="130"/>
  <c r="O25" i="130" s="1"/>
  <c r="E23" i="130"/>
  <c r="E20" i="130"/>
  <c r="N17" i="130"/>
  <c r="O17" i="130" s="1"/>
  <c r="E15" i="130"/>
  <c r="O26" i="130"/>
  <c r="E22" i="130"/>
  <c r="O22" i="130" s="1"/>
  <c r="N20" i="130"/>
  <c r="N19" i="130"/>
  <c r="E14" i="130"/>
  <c r="O14" i="130" s="1"/>
  <c r="N12" i="130"/>
  <c r="N28" i="130"/>
  <c r="O28" i="130" s="1"/>
  <c r="N27" i="130"/>
  <c r="E27" i="130"/>
  <c r="E24" i="130"/>
  <c r="N21" i="130"/>
  <c r="O21" i="130" s="1"/>
  <c r="E19" i="130"/>
  <c r="E16" i="130"/>
  <c r="N13" i="130"/>
  <c r="O13" i="130" s="1"/>
  <c r="E12" i="130"/>
  <c r="A32" i="107"/>
  <c r="B32" i="107"/>
  <c r="C32" i="107"/>
  <c r="D32" i="107"/>
  <c r="F32" i="107"/>
  <c r="G32" i="107"/>
  <c r="N32" i="107" s="1"/>
  <c r="H32" i="107"/>
  <c r="I32" i="107"/>
  <c r="J32" i="107"/>
  <c r="K32" i="107"/>
  <c r="L32" i="107"/>
  <c r="M32" i="107"/>
  <c r="A33" i="107"/>
  <c r="B33" i="107"/>
  <c r="C33" i="107"/>
  <c r="D33" i="107"/>
  <c r="F33" i="107"/>
  <c r="G33" i="107"/>
  <c r="H33" i="107"/>
  <c r="I33" i="107"/>
  <c r="J33" i="107"/>
  <c r="K33" i="107"/>
  <c r="L33" i="107"/>
  <c r="M33" i="107"/>
  <c r="A34" i="107"/>
  <c r="B34" i="107"/>
  <c r="C34" i="107"/>
  <c r="D34" i="107"/>
  <c r="F34" i="107"/>
  <c r="G34" i="107"/>
  <c r="H34" i="107"/>
  <c r="I34" i="107"/>
  <c r="J34" i="107"/>
  <c r="K34" i="107"/>
  <c r="L34" i="107"/>
  <c r="M34" i="107"/>
  <c r="N34" i="107" s="1"/>
  <c r="A35" i="107"/>
  <c r="B35" i="107"/>
  <c r="C35" i="107"/>
  <c r="D35" i="107"/>
  <c r="F35" i="107"/>
  <c r="G35" i="107"/>
  <c r="H35" i="107"/>
  <c r="I35" i="107"/>
  <c r="J35" i="107"/>
  <c r="K35" i="107"/>
  <c r="L35" i="107"/>
  <c r="M35" i="107"/>
  <c r="E33" i="107" l="1"/>
  <c r="O23" i="130"/>
  <c r="O12" i="130"/>
  <c r="O27" i="130"/>
  <c r="O19" i="130"/>
  <c r="O24" i="130"/>
  <c r="O20" i="130"/>
  <c r="O15" i="130"/>
  <c r="O16" i="130"/>
  <c r="E35" i="107"/>
  <c r="E34" i="107"/>
  <c r="N33" i="107"/>
  <c r="O33" i="107" s="1"/>
  <c r="N35" i="107"/>
  <c r="E32" i="107"/>
  <c r="O32" i="107" s="1"/>
  <c r="O34" i="107"/>
  <c r="O35" i="107"/>
  <c r="A91" i="143" l="1"/>
  <c r="B91" i="143"/>
  <c r="C91" i="143"/>
  <c r="D91" i="143"/>
  <c r="F91" i="143"/>
  <c r="G91" i="143"/>
  <c r="H91" i="143"/>
  <c r="I91" i="143"/>
  <c r="J91" i="143"/>
  <c r="K91" i="143"/>
  <c r="L91" i="143"/>
  <c r="M91" i="143"/>
  <c r="N91" i="143" s="1"/>
  <c r="A92" i="143"/>
  <c r="B92" i="143"/>
  <c r="C92" i="143"/>
  <c r="D92" i="143"/>
  <c r="F92" i="143"/>
  <c r="E92" i="143" s="1"/>
  <c r="G92" i="143"/>
  <c r="H92" i="143"/>
  <c r="I92" i="143"/>
  <c r="J92" i="143"/>
  <c r="K92" i="143"/>
  <c r="L92" i="143"/>
  <c r="M92" i="143"/>
  <c r="A93" i="143"/>
  <c r="B93" i="143"/>
  <c r="C93" i="143"/>
  <c r="D93" i="143"/>
  <c r="F93" i="143"/>
  <c r="G93" i="143"/>
  <c r="H93" i="143"/>
  <c r="I93" i="143"/>
  <c r="J93" i="143"/>
  <c r="K93" i="143"/>
  <c r="L93" i="143"/>
  <c r="M93" i="143"/>
  <c r="N93" i="143" s="1"/>
  <c r="A94" i="143"/>
  <c r="B94" i="143"/>
  <c r="C94" i="143"/>
  <c r="D94" i="143"/>
  <c r="F94" i="143"/>
  <c r="G94" i="143"/>
  <c r="H94" i="143"/>
  <c r="I94" i="143"/>
  <c r="J94" i="143"/>
  <c r="K94" i="143"/>
  <c r="L94" i="143"/>
  <c r="M94" i="143"/>
  <c r="A95" i="143"/>
  <c r="B95" i="143"/>
  <c r="C95" i="143"/>
  <c r="D95" i="143"/>
  <c r="F95" i="143"/>
  <c r="G95" i="143"/>
  <c r="H95" i="143"/>
  <c r="I95" i="143"/>
  <c r="J95" i="143"/>
  <c r="K95" i="143"/>
  <c r="L95" i="143"/>
  <c r="M95" i="143"/>
  <c r="N95" i="143" s="1"/>
  <c r="A96" i="143"/>
  <c r="B96" i="143"/>
  <c r="C96" i="143"/>
  <c r="D96" i="143"/>
  <c r="F96" i="143"/>
  <c r="E96" i="143" s="1"/>
  <c r="G96" i="143"/>
  <c r="H96" i="143"/>
  <c r="I96" i="143"/>
  <c r="J96" i="143"/>
  <c r="K96" i="143"/>
  <c r="L96" i="143"/>
  <c r="M96" i="143"/>
  <c r="A97" i="143"/>
  <c r="B97" i="143"/>
  <c r="C97" i="143"/>
  <c r="D97" i="143"/>
  <c r="F97" i="143"/>
  <c r="G97" i="143"/>
  <c r="H97" i="143"/>
  <c r="I97" i="143"/>
  <c r="J97" i="143"/>
  <c r="K97" i="143"/>
  <c r="N97" i="143" s="1"/>
  <c r="L97" i="143"/>
  <c r="M97" i="143"/>
  <c r="A12" i="85"/>
  <c r="B12" i="85"/>
  <c r="C12" i="85"/>
  <c r="D12" i="85"/>
  <c r="F12" i="85"/>
  <c r="E12" i="85" s="1"/>
  <c r="G12" i="85"/>
  <c r="H12" i="85"/>
  <c r="I12" i="85"/>
  <c r="J12" i="85"/>
  <c r="K12" i="85"/>
  <c r="L12" i="85"/>
  <c r="M12" i="85"/>
  <c r="N12" i="85"/>
  <c r="A13" i="85"/>
  <c r="B13" i="85"/>
  <c r="C13" i="85"/>
  <c r="D13" i="85"/>
  <c r="F13" i="85"/>
  <c r="E13" i="85" s="1"/>
  <c r="G13" i="85"/>
  <c r="H13" i="85"/>
  <c r="I13" i="85"/>
  <c r="J13" i="85"/>
  <c r="K13" i="85"/>
  <c r="L13" i="85"/>
  <c r="M13" i="85"/>
  <c r="N13" i="85"/>
  <c r="O13" i="85" s="1"/>
  <c r="A14" i="85"/>
  <c r="B14" i="85"/>
  <c r="C14" i="85"/>
  <c r="D14" i="85"/>
  <c r="F14" i="85"/>
  <c r="E14" i="85" s="1"/>
  <c r="G14" i="85"/>
  <c r="H14" i="85"/>
  <c r="I14" i="85"/>
  <c r="J14" i="85"/>
  <c r="K14" i="85"/>
  <c r="L14" i="85"/>
  <c r="M14" i="85"/>
  <c r="N14" i="85" s="1"/>
  <c r="A15" i="85"/>
  <c r="B15" i="85"/>
  <c r="C15" i="85"/>
  <c r="D15" i="85"/>
  <c r="F15" i="85"/>
  <c r="G15" i="85"/>
  <c r="H15" i="85"/>
  <c r="E15" i="85" s="1"/>
  <c r="I15" i="85"/>
  <c r="J15" i="85"/>
  <c r="K15" i="85"/>
  <c r="N15" i="85" s="1"/>
  <c r="O15" i="85" s="1"/>
  <c r="L15" i="85"/>
  <c r="M15" i="85"/>
  <c r="A16" i="85"/>
  <c r="B16" i="85"/>
  <c r="C16" i="85"/>
  <c r="D16" i="85"/>
  <c r="F16" i="85"/>
  <c r="E16" i="85" s="1"/>
  <c r="G16" i="85"/>
  <c r="H16" i="85"/>
  <c r="I16" i="85"/>
  <c r="J16" i="85"/>
  <c r="K16" i="85"/>
  <c r="L16" i="85"/>
  <c r="M16" i="85"/>
  <c r="N16" i="85"/>
  <c r="A17" i="85"/>
  <c r="B17" i="85"/>
  <c r="C17" i="85"/>
  <c r="D17" i="85"/>
  <c r="F17" i="85"/>
  <c r="E17" i="85" s="1"/>
  <c r="G17" i="85"/>
  <c r="H17" i="85"/>
  <c r="I17" i="85"/>
  <c r="J17" i="85"/>
  <c r="K17" i="85"/>
  <c r="L17" i="85"/>
  <c r="M17" i="85"/>
  <c r="N17" i="85"/>
  <c r="O17" i="85" s="1"/>
  <c r="A18" i="85"/>
  <c r="B18" i="85"/>
  <c r="C18" i="85"/>
  <c r="D18" i="85"/>
  <c r="F18" i="85"/>
  <c r="G18" i="85"/>
  <c r="N18" i="85" s="1"/>
  <c r="H18" i="85"/>
  <c r="I18" i="85"/>
  <c r="J18" i="85"/>
  <c r="K18" i="85"/>
  <c r="L18" i="85"/>
  <c r="E18" i="85" s="1"/>
  <c r="M18" i="85"/>
  <c r="A19" i="85"/>
  <c r="B19" i="85"/>
  <c r="C19" i="85"/>
  <c r="D19" i="85"/>
  <c r="F19" i="85"/>
  <c r="G19" i="85"/>
  <c r="N19" i="85" s="1"/>
  <c r="O19" i="85" s="1"/>
  <c r="H19" i="85"/>
  <c r="I19" i="85"/>
  <c r="J19" i="85"/>
  <c r="K19" i="85"/>
  <c r="L19" i="85"/>
  <c r="E19" i="85" s="1"/>
  <c r="M19" i="85"/>
  <c r="A20" i="85"/>
  <c r="B20" i="85"/>
  <c r="C20" i="85"/>
  <c r="D20" i="85"/>
  <c r="F20" i="85"/>
  <c r="E20" i="85" s="1"/>
  <c r="G20" i="85"/>
  <c r="H20" i="85"/>
  <c r="I20" i="85"/>
  <c r="J20" i="85"/>
  <c r="K20" i="85"/>
  <c r="L20" i="85"/>
  <c r="M20" i="85"/>
  <c r="N20" i="85"/>
  <c r="A21" i="85"/>
  <c r="B21" i="85"/>
  <c r="C21" i="85"/>
  <c r="D21" i="85"/>
  <c r="F21" i="85"/>
  <c r="E21" i="85" s="1"/>
  <c r="G21" i="85"/>
  <c r="H21" i="85"/>
  <c r="I21" i="85"/>
  <c r="J21" i="85"/>
  <c r="K21" i="85"/>
  <c r="L21" i="85"/>
  <c r="M21" i="85"/>
  <c r="N21" i="85"/>
  <c r="O21" i="85" s="1"/>
  <c r="A22" i="85"/>
  <c r="B22" i="85"/>
  <c r="C22" i="85"/>
  <c r="D22" i="85"/>
  <c r="E22" i="85"/>
  <c r="F22" i="85"/>
  <c r="G22" i="85"/>
  <c r="N22" i="85" s="1"/>
  <c r="H22" i="85"/>
  <c r="I22" i="85"/>
  <c r="J22" i="85"/>
  <c r="K22" i="85"/>
  <c r="L22" i="85"/>
  <c r="M22" i="85"/>
  <c r="A23" i="85"/>
  <c r="B23" i="85"/>
  <c r="C23" i="85"/>
  <c r="D23" i="85"/>
  <c r="E23" i="85"/>
  <c r="F23" i="85"/>
  <c r="G23" i="85"/>
  <c r="N23" i="85" s="1"/>
  <c r="O23" i="85" s="1"/>
  <c r="H23" i="85"/>
  <c r="I23" i="85"/>
  <c r="J23" i="85"/>
  <c r="K23" i="85"/>
  <c r="L23" i="85"/>
  <c r="M23" i="85"/>
  <c r="A24" i="85"/>
  <c r="B24" i="85"/>
  <c r="C24" i="85"/>
  <c r="D24" i="85"/>
  <c r="F24" i="85"/>
  <c r="E24" i="85" s="1"/>
  <c r="G24" i="85"/>
  <c r="H24" i="85"/>
  <c r="I24" i="85"/>
  <c r="J24" i="85"/>
  <c r="K24" i="85"/>
  <c r="L24" i="85"/>
  <c r="M24" i="85"/>
  <c r="N24" i="85"/>
  <c r="A25" i="85"/>
  <c r="B25" i="85"/>
  <c r="C25" i="85"/>
  <c r="D25" i="85"/>
  <c r="F25" i="85"/>
  <c r="E25" i="85" s="1"/>
  <c r="G25" i="85"/>
  <c r="H25" i="85"/>
  <c r="I25" i="85"/>
  <c r="J25" i="85"/>
  <c r="K25" i="85"/>
  <c r="L25" i="85"/>
  <c r="M25" i="85"/>
  <c r="N25" i="85"/>
  <c r="O25" i="85" s="1"/>
  <c r="A26" i="85"/>
  <c r="B26" i="85"/>
  <c r="C26" i="85"/>
  <c r="D26" i="85"/>
  <c r="E26" i="85"/>
  <c r="F26" i="85"/>
  <c r="G26" i="85"/>
  <c r="N26" i="85" s="1"/>
  <c r="H26" i="85"/>
  <c r="I26" i="85"/>
  <c r="J26" i="85"/>
  <c r="K26" i="85"/>
  <c r="L26" i="85"/>
  <c r="M26" i="85"/>
  <c r="A27" i="85"/>
  <c r="B27" i="85"/>
  <c r="C27" i="85"/>
  <c r="D27" i="85"/>
  <c r="E27" i="85"/>
  <c r="F27" i="85"/>
  <c r="G27" i="85"/>
  <c r="N27" i="85" s="1"/>
  <c r="O27" i="85" s="1"/>
  <c r="H27" i="85"/>
  <c r="I27" i="85"/>
  <c r="J27" i="85"/>
  <c r="K27" i="85"/>
  <c r="L27" i="85"/>
  <c r="M27" i="85"/>
  <c r="A28" i="85"/>
  <c r="B28" i="85"/>
  <c r="C28" i="85"/>
  <c r="D28" i="85"/>
  <c r="F28" i="85"/>
  <c r="E28" i="85" s="1"/>
  <c r="G28" i="85"/>
  <c r="H28" i="85"/>
  <c r="I28" i="85"/>
  <c r="J28" i="85"/>
  <c r="K28" i="85"/>
  <c r="L28" i="85"/>
  <c r="M28" i="85"/>
  <c r="N28" i="85"/>
  <c r="A29" i="85"/>
  <c r="B29" i="85"/>
  <c r="C29" i="85"/>
  <c r="D29" i="85"/>
  <c r="F29" i="85"/>
  <c r="E29" i="85" s="1"/>
  <c r="G29" i="85"/>
  <c r="H29" i="85"/>
  <c r="I29" i="85"/>
  <c r="J29" i="85"/>
  <c r="K29" i="85"/>
  <c r="L29" i="85"/>
  <c r="M29" i="85"/>
  <c r="N29" i="85"/>
  <c r="O29" i="85" s="1"/>
  <c r="A30" i="85"/>
  <c r="B30" i="85"/>
  <c r="C30" i="85"/>
  <c r="D30" i="85"/>
  <c r="E30" i="85"/>
  <c r="F30" i="85"/>
  <c r="G30" i="85"/>
  <c r="N30" i="85" s="1"/>
  <c r="H30" i="85"/>
  <c r="I30" i="85"/>
  <c r="J30" i="85"/>
  <c r="K30" i="85"/>
  <c r="L30" i="85"/>
  <c r="M30" i="85"/>
  <c r="A31" i="85"/>
  <c r="B31" i="85"/>
  <c r="C31" i="85"/>
  <c r="D31" i="85"/>
  <c r="E31" i="85"/>
  <c r="F31" i="85"/>
  <c r="G31" i="85"/>
  <c r="N31" i="85" s="1"/>
  <c r="O31" i="85" s="1"/>
  <c r="H31" i="85"/>
  <c r="I31" i="85"/>
  <c r="J31" i="85"/>
  <c r="K31" i="85"/>
  <c r="L31" i="85"/>
  <c r="M31" i="85"/>
  <c r="A32" i="85"/>
  <c r="B32" i="85"/>
  <c r="C32" i="85"/>
  <c r="D32" i="85"/>
  <c r="F32" i="85"/>
  <c r="E32" i="85" s="1"/>
  <c r="G32" i="85"/>
  <c r="H32" i="85"/>
  <c r="I32" i="85"/>
  <c r="J32" i="85"/>
  <c r="K32" i="85"/>
  <c r="L32" i="85"/>
  <c r="M32" i="85"/>
  <c r="N32" i="85"/>
  <c r="A33" i="85"/>
  <c r="B33" i="85"/>
  <c r="C33" i="85"/>
  <c r="D33" i="85"/>
  <c r="F33" i="85"/>
  <c r="E33" i="85" s="1"/>
  <c r="G33" i="85"/>
  <c r="H33" i="85"/>
  <c r="I33" i="85"/>
  <c r="J33" i="85"/>
  <c r="K33" i="85"/>
  <c r="L33" i="85"/>
  <c r="M33" i="85"/>
  <c r="N33" i="85"/>
  <c r="O33" i="85" s="1"/>
  <c r="A34" i="85"/>
  <c r="B34" i="85"/>
  <c r="C34" i="85"/>
  <c r="D34" i="85"/>
  <c r="E34" i="85"/>
  <c r="F34" i="85"/>
  <c r="G34" i="85"/>
  <c r="N34" i="85" s="1"/>
  <c r="H34" i="85"/>
  <c r="I34" i="85"/>
  <c r="J34" i="85"/>
  <c r="K34" i="85"/>
  <c r="L34" i="85"/>
  <c r="M34" i="85"/>
  <c r="A35" i="85"/>
  <c r="B35" i="85"/>
  <c r="C35" i="85"/>
  <c r="D35" i="85"/>
  <c r="E35" i="85"/>
  <c r="F35" i="85"/>
  <c r="G35" i="85"/>
  <c r="N35" i="85" s="1"/>
  <c r="O35" i="85" s="1"/>
  <c r="H35" i="85"/>
  <c r="I35" i="85"/>
  <c r="J35" i="85"/>
  <c r="K35" i="85"/>
  <c r="L35" i="85"/>
  <c r="M35" i="85"/>
  <c r="O18" i="85" l="1"/>
  <c r="O14" i="85"/>
  <c r="O34" i="85"/>
  <c r="O32" i="85"/>
  <c r="O30" i="85"/>
  <c r="O28" i="85"/>
  <c r="O26" i="85"/>
  <c r="O24" i="85"/>
  <c r="O22" i="85"/>
  <c r="O20" i="85"/>
  <c r="O16" i="85"/>
  <c r="O12" i="85"/>
  <c r="E97" i="143"/>
  <c r="O97" i="143" s="1"/>
  <c r="N94" i="143"/>
  <c r="O94" i="143" s="1"/>
  <c r="E93" i="143"/>
  <c r="O93" i="143" s="1"/>
  <c r="O91" i="143"/>
  <c r="N96" i="143"/>
  <c r="O96" i="143" s="1"/>
  <c r="E95" i="143"/>
  <c r="E94" i="143"/>
  <c r="N92" i="143"/>
  <c r="O92" i="143" s="1"/>
  <c r="E91" i="143"/>
  <c r="O95" i="143"/>
  <c r="A99" i="144"/>
  <c r="B99" i="144"/>
  <c r="C99" i="144"/>
  <c r="D99" i="144"/>
  <c r="F99" i="144"/>
  <c r="G99" i="144"/>
  <c r="H99" i="144"/>
  <c r="I99" i="144"/>
  <c r="J99" i="144"/>
  <c r="K99" i="144"/>
  <c r="L99" i="144"/>
  <c r="M99" i="144"/>
  <c r="A100" i="144"/>
  <c r="B100" i="144"/>
  <c r="C100" i="144"/>
  <c r="D100" i="144"/>
  <c r="F100" i="144"/>
  <c r="G100" i="144"/>
  <c r="H100" i="144"/>
  <c r="I100" i="144"/>
  <c r="J100" i="144"/>
  <c r="K100" i="144"/>
  <c r="L100" i="144"/>
  <c r="M100" i="144"/>
  <c r="A101" i="144"/>
  <c r="B101" i="144"/>
  <c r="C101" i="144"/>
  <c r="D101" i="144"/>
  <c r="F101" i="144"/>
  <c r="G101" i="144"/>
  <c r="H101" i="144"/>
  <c r="I101" i="144"/>
  <c r="J101" i="144"/>
  <c r="K101" i="144"/>
  <c r="L101" i="144"/>
  <c r="M101" i="144"/>
  <c r="A102" i="144"/>
  <c r="B102" i="144"/>
  <c r="C102" i="144"/>
  <c r="D102" i="144"/>
  <c r="F102" i="144"/>
  <c r="G102" i="144"/>
  <c r="H102" i="144"/>
  <c r="I102" i="144"/>
  <c r="J102" i="144"/>
  <c r="K102" i="144"/>
  <c r="L102" i="144"/>
  <c r="M102" i="144"/>
  <c r="A103" i="144"/>
  <c r="B103" i="144"/>
  <c r="C103" i="144"/>
  <c r="D103" i="144"/>
  <c r="F103" i="144"/>
  <c r="G103" i="144"/>
  <c r="H103" i="144"/>
  <c r="I103" i="144"/>
  <c r="J103" i="144"/>
  <c r="K103" i="144"/>
  <c r="L103" i="144"/>
  <c r="M103" i="144"/>
  <c r="A104" i="144"/>
  <c r="B104" i="144"/>
  <c r="C104" i="144"/>
  <c r="D104" i="144"/>
  <c r="F104" i="144"/>
  <c r="G104" i="144"/>
  <c r="H104" i="144"/>
  <c r="I104" i="144"/>
  <c r="J104" i="144"/>
  <c r="K104" i="144"/>
  <c r="L104" i="144"/>
  <c r="M104" i="144"/>
  <c r="A105" i="144"/>
  <c r="B105" i="144"/>
  <c r="C105" i="144"/>
  <c r="D105" i="144"/>
  <c r="F105" i="144"/>
  <c r="G105" i="144"/>
  <c r="H105" i="144"/>
  <c r="I105" i="144"/>
  <c r="J105" i="144"/>
  <c r="K105" i="144"/>
  <c r="N105" i="144" s="1"/>
  <c r="L105" i="144"/>
  <c r="M105" i="144"/>
  <c r="A81" i="144"/>
  <c r="B81" i="144"/>
  <c r="C81" i="144"/>
  <c r="D81" i="144"/>
  <c r="F81" i="144"/>
  <c r="G81" i="144"/>
  <c r="H81" i="144"/>
  <c r="I81" i="144"/>
  <c r="J81" i="144"/>
  <c r="K81" i="144"/>
  <c r="L81" i="144"/>
  <c r="M81" i="144"/>
  <c r="A82" i="144"/>
  <c r="B82" i="144"/>
  <c r="C82" i="144"/>
  <c r="D82" i="144"/>
  <c r="F82" i="144"/>
  <c r="G82" i="144"/>
  <c r="H82" i="144"/>
  <c r="I82" i="144"/>
  <c r="J82" i="144"/>
  <c r="K82" i="144"/>
  <c r="L82" i="144"/>
  <c r="M82" i="144"/>
  <c r="A83" i="144"/>
  <c r="B83" i="144"/>
  <c r="C83" i="144"/>
  <c r="D83" i="144"/>
  <c r="F83" i="144"/>
  <c r="G83" i="144"/>
  <c r="H83" i="144"/>
  <c r="I83" i="144"/>
  <c r="J83" i="144"/>
  <c r="K83" i="144"/>
  <c r="L83" i="144"/>
  <c r="M83" i="144"/>
  <c r="A84" i="144"/>
  <c r="B84" i="144"/>
  <c r="C84" i="144"/>
  <c r="D84" i="144"/>
  <c r="F84" i="144"/>
  <c r="G84" i="144"/>
  <c r="H84" i="144"/>
  <c r="I84" i="144"/>
  <c r="J84" i="144"/>
  <c r="K84" i="144"/>
  <c r="L84" i="144"/>
  <c r="M84" i="144"/>
  <c r="A85" i="144"/>
  <c r="B85" i="144"/>
  <c r="C85" i="144"/>
  <c r="D85" i="144"/>
  <c r="F85" i="144"/>
  <c r="G85" i="144"/>
  <c r="H85" i="144"/>
  <c r="I85" i="144"/>
  <c r="J85" i="144"/>
  <c r="K85" i="144"/>
  <c r="L85" i="144"/>
  <c r="M85" i="144"/>
  <c r="A12" i="144"/>
  <c r="B12" i="144"/>
  <c r="C12" i="144"/>
  <c r="D12" i="144"/>
  <c r="F12" i="144"/>
  <c r="G12" i="144"/>
  <c r="H12" i="144"/>
  <c r="I12" i="144"/>
  <c r="J12" i="144"/>
  <c r="K12" i="144"/>
  <c r="L12" i="144"/>
  <c r="M12" i="144"/>
  <c r="A13" i="144"/>
  <c r="B13" i="144"/>
  <c r="C13" i="144"/>
  <c r="D13" i="144"/>
  <c r="F13" i="144"/>
  <c r="G13" i="144"/>
  <c r="H13" i="144"/>
  <c r="I13" i="144"/>
  <c r="J13" i="144"/>
  <c r="K13" i="144"/>
  <c r="L13" i="144"/>
  <c r="M13" i="144"/>
  <c r="A14" i="144"/>
  <c r="B14" i="144"/>
  <c r="C14" i="144"/>
  <c r="D14" i="144"/>
  <c r="F14" i="144"/>
  <c r="G14" i="144"/>
  <c r="H14" i="144"/>
  <c r="I14" i="144"/>
  <c r="J14" i="144"/>
  <c r="K14" i="144"/>
  <c r="L14" i="144"/>
  <c r="M14" i="144"/>
  <c r="A15" i="144"/>
  <c r="B15" i="144"/>
  <c r="C15" i="144"/>
  <c r="D15" i="144"/>
  <c r="F15" i="144"/>
  <c r="G15" i="144"/>
  <c r="H15" i="144"/>
  <c r="I15" i="144"/>
  <c r="J15" i="144"/>
  <c r="K15" i="144"/>
  <c r="L15" i="144"/>
  <c r="M15" i="144"/>
  <c r="A16" i="144"/>
  <c r="B16" i="144"/>
  <c r="C16" i="144"/>
  <c r="D16" i="144"/>
  <c r="F16" i="144"/>
  <c r="G16" i="144"/>
  <c r="H16" i="144"/>
  <c r="I16" i="144"/>
  <c r="J16" i="144"/>
  <c r="K16" i="144"/>
  <c r="L16" i="144"/>
  <c r="M16" i="144"/>
  <c r="A17" i="144"/>
  <c r="B17" i="144"/>
  <c r="C17" i="144"/>
  <c r="D17" i="144"/>
  <c r="F17" i="144"/>
  <c r="G17" i="144"/>
  <c r="H17" i="144"/>
  <c r="I17" i="144"/>
  <c r="J17" i="144"/>
  <c r="K17" i="144"/>
  <c r="L17" i="144"/>
  <c r="M17" i="144"/>
  <c r="A18" i="144"/>
  <c r="B18" i="144"/>
  <c r="C18" i="144"/>
  <c r="D18" i="144"/>
  <c r="F18" i="144"/>
  <c r="G18" i="144"/>
  <c r="H18" i="144"/>
  <c r="I18" i="144"/>
  <c r="J18" i="144"/>
  <c r="K18" i="144"/>
  <c r="L18" i="144"/>
  <c r="M18" i="144"/>
  <c r="A19" i="144"/>
  <c r="B19" i="144"/>
  <c r="C19" i="144"/>
  <c r="D19" i="144"/>
  <c r="F19" i="144"/>
  <c r="G19" i="144"/>
  <c r="H19" i="144"/>
  <c r="I19" i="144"/>
  <c r="J19" i="144"/>
  <c r="K19" i="144"/>
  <c r="L19" i="144"/>
  <c r="M19" i="144"/>
  <c r="A20" i="144"/>
  <c r="B20" i="144"/>
  <c r="C20" i="144"/>
  <c r="D20" i="144"/>
  <c r="F20" i="144"/>
  <c r="G20" i="144"/>
  <c r="H20" i="144"/>
  <c r="I20" i="144"/>
  <c r="J20" i="144"/>
  <c r="K20" i="144"/>
  <c r="L20" i="144"/>
  <c r="M20" i="144"/>
  <c r="A21" i="144"/>
  <c r="B21" i="144"/>
  <c r="C21" i="144"/>
  <c r="D21" i="144"/>
  <c r="F21" i="144"/>
  <c r="G21" i="144"/>
  <c r="H21" i="144"/>
  <c r="I21" i="144"/>
  <c r="J21" i="144"/>
  <c r="K21" i="144"/>
  <c r="L21" i="144"/>
  <c r="M21" i="144"/>
  <c r="A22" i="144"/>
  <c r="B22" i="144"/>
  <c r="C22" i="144"/>
  <c r="D22" i="144"/>
  <c r="F22" i="144"/>
  <c r="G22" i="144"/>
  <c r="H22" i="144"/>
  <c r="I22" i="144"/>
  <c r="J22" i="144"/>
  <c r="K22" i="144"/>
  <c r="L22" i="144"/>
  <c r="M22" i="144"/>
  <c r="A23" i="144"/>
  <c r="B23" i="144"/>
  <c r="C23" i="144"/>
  <c r="D23" i="144"/>
  <c r="F23" i="144"/>
  <c r="G23" i="144"/>
  <c r="H23" i="144"/>
  <c r="I23" i="144"/>
  <c r="J23" i="144"/>
  <c r="K23" i="144"/>
  <c r="L23" i="144"/>
  <c r="M23" i="144"/>
  <c r="A24" i="144"/>
  <c r="B24" i="144"/>
  <c r="C24" i="144"/>
  <c r="D24" i="144"/>
  <c r="F24" i="144"/>
  <c r="G24" i="144"/>
  <c r="H24" i="144"/>
  <c r="I24" i="144"/>
  <c r="J24" i="144"/>
  <c r="K24" i="144"/>
  <c r="L24" i="144"/>
  <c r="M24" i="144"/>
  <c r="A25" i="144"/>
  <c r="B25" i="144"/>
  <c r="C25" i="144"/>
  <c r="D25" i="144"/>
  <c r="F25" i="144"/>
  <c r="G25" i="144"/>
  <c r="H25" i="144"/>
  <c r="I25" i="144"/>
  <c r="J25" i="144"/>
  <c r="K25" i="144"/>
  <c r="L25" i="144"/>
  <c r="M25" i="144"/>
  <c r="A26" i="144"/>
  <c r="B26" i="144"/>
  <c r="C26" i="144"/>
  <c r="D26" i="144"/>
  <c r="F26" i="144"/>
  <c r="G26" i="144"/>
  <c r="H26" i="144"/>
  <c r="I26" i="144"/>
  <c r="J26" i="144"/>
  <c r="K26" i="144"/>
  <c r="L26" i="144"/>
  <c r="M26" i="144"/>
  <c r="A27" i="144"/>
  <c r="B27" i="144"/>
  <c r="C27" i="144"/>
  <c r="D27" i="144"/>
  <c r="F27" i="144"/>
  <c r="G27" i="144"/>
  <c r="H27" i="144"/>
  <c r="I27" i="144"/>
  <c r="J27" i="144"/>
  <c r="K27" i="144"/>
  <c r="L27" i="144"/>
  <c r="M27" i="144"/>
  <c r="A28" i="144"/>
  <c r="B28" i="144"/>
  <c r="C28" i="144"/>
  <c r="D28" i="144"/>
  <c r="F28" i="144"/>
  <c r="G28" i="144"/>
  <c r="H28" i="144"/>
  <c r="I28" i="144"/>
  <c r="J28" i="144"/>
  <c r="K28" i="144"/>
  <c r="L28" i="144"/>
  <c r="M28" i="144"/>
  <c r="A29" i="144"/>
  <c r="B29" i="144"/>
  <c r="C29" i="144"/>
  <c r="D29" i="144"/>
  <c r="F29" i="144"/>
  <c r="G29" i="144"/>
  <c r="H29" i="144"/>
  <c r="I29" i="144"/>
  <c r="J29" i="144"/>
  <c r="K29" i="144"/>
  <c r="L29" i="144"/>
  <c r="M29" i="144"/>
  <c r="A30" i="144"/>
  <c r="B30" i="144"/>
  <c r="C30" i="144"/>
  <c r="D30" i="144"/>
  <c r="F30" i="144"/>
  <c r="G30" i="144"/>
  <c r="H30" i="144"/>
  <c r="I30" i="144"/>
  <c r="J30" i="144"/>
  <c r="K30" i="144"/>
  <c r="L30" i="144"/>
  <c r="M30" i="144"/>
  <c r="A31" i="144"/>
  <c r="B31" i="144"/>
  <c r="C31" i="144"/>
  <c r="D31" i="144"/>
  <c r="F31" i="144"/>
  <c r="G31" i="144"/>
  <c r="H31" i="144"/>
  <c r="I31" i="144"/>
  <c r="J31" i="144"/>
  <c r="K31" i="144"/>
  <c r="L31" i="144"/>
  <c r="M31" i="144"/>
  <c r="A32" i="144"/>
  <c r="B32" i="144"/>
  <c r="C32" i="144"/>
  <c r="D32" i="144"/>
  <c r="F32" i="144"/>
  <c r="G32" i="144"/>
  <c r="H32" i="144"/>
  <c r="I32" i="144"/>
  <c r="J32" i="144"/>
  <c r="K32" i="144"/>
  <c r="L32" i="144"/>
  <c r="M32" i="144"/>
  <c r="A33" i="144"/>
  <c r="B33" i="144"/>
  <c r="C33" i="144"/>
  <c r="D33" i="144"/>
  <c r="F33" i="144"/>
  <c r="G33" i="144"/>
  <c r="H33" i="144"/>
  <c r="I33" i="144"/>
  <c r="J33" i="144"/>
  <c r="K33" i="144"/>
  <c r="L33" i="144"/>
  <c r="M33" i="144"/>
  <c r="A34" i="144"/>
  <c r="B34" i="144"/>
  <c r="C34" i="144"/>
  <c r="D34" i="144"/>
  <c r="F34" i="144"/>
  <c r="G34" i="144"/>
  <c r="H34" i="144"/>
  <c r="I34" i="144"/>
  <c r="J34" i="144"/>
  <c r="K34" i="144"/>
  <c r="L34" i="144"/>
  <c r="M34" i="144"/>
  <c r="A35" i="144"/>
  <c r="B35" i="144"/>
  <c r="C35" i="144"/>
  <c r="D35" i="144"/>
  <c r="F35" i="144"/>
  <c r="G35" i="144"/>
  <c r="H35" i="144"/>
  <c r="I35" i="144"/>
  <c r="J35" i="144"/>
  <c r="K35" i="144"/>
  <c r="L35" i="144"/>
  <c r="M35" i="144"/>
  <c r="A36" i="144"/>
  <c r="B36" i="144"/>
  <c r="C36" i="144"/>
  <c r="D36" i="144"/>
  <c r="F36" i="144"/>
  <c r="G36" i="144"/>
  <c r="H36" i="144"/>
  <c r="I36" i="144"/>
  <c r="J36" i="144"/>
  <c r="K36" i="144"/>
  <c r="L36" i="144"/>
  <c r="M36" i="144"/>
  <c r="A37" i="144"/>
  <c r="B37" i="144"/>
  <c r="C37" i="144"/>
  <c r="D37" i="144"/>
  <c r="F37" i="144"/>
  <c r="G37" i="144"/>
  <c r="H37" i="144"/>
  <c r="I37" i="144"/>
  <c r="J37" i="144"/>
  <c r="K37" i="144"/>
  <c r="L37" i="144"/>
  <c r="M37" i="144"/>
  <c r="A38" i="144"/>
  <c r="B38" i="144"/>
  <c r="C38" i="144"/>
  <c r="D38" i="144"/>
  <c r="F38" i="144"/>
  <c r="G38" i="144"/>
  <c r="H38" i="144"/>
  <c r="I38" i="144"/>
  <c r="J38" i="144"/>
  <c r="K38" i="144"/>
  <c r="L38" i="144"/>
  <c r="M38" i="144"/>
  <c r="A39" i="144"/>
  <c r="B39" i="144"/>
  <c r="C39" i="144"/>
  <c r="D39" i="144"/>
  <c r="F39" i="144"/>
  <c r="G39" i="144"/>
  <c r="H39" i="144"/>
  <c r="I39" i="144"/>
  <c r="J39" i="144"/>
  <c r="K39" i="144"/>
  <c r="L39" i="144"/>
  <c r="M39" i="144"/>
  <c r="A40" i="144"/>
  <c r="B40" i="144"/>
  <c r="C40" i="144"/>
  <c r="D40" i="144"/>
  <c r="F40" i="144"/>
  <c r="G40" i="144"/>
  <c r="H40" i="144"/>
  <c r="I40" i="144"/>
  <c r="J40" i="144"/>
  <c r="K40" i="144"/>
  <c r="L40" i="144"/>
  <c r="M40" i="144"/>
  <c r="A41" i="144"/>
  <c r="B41" i="144"/>
  <c r="C41" i="144"/>
  <c r="D41" i="144"/>
  <c r="F41" i="144"/>
  <c r="G41" i="144"/>
  <c r="H41" i="144"/>
  <c r="I41" i="144"/>
  <c r="J41" i="144"/>
  <c r="K41" i="144"/>
  <c r="L41" i="144"/>
  <c r="M41" i="144"/>
  <c r="A42" i="144"/>
  <c r="B42" i="144"/>
  <c r="C42" i="144"/>
  <c r="D42" i="144"/>
  <c r="F42" i="144"/>
  <c r="G42" i="144"/>
  <c r="H42" i="144"/>
  <c r="I42" i="144"/>
  <c r="J42" i="144"/>
  <c r="K42" i="144"/>
  <c r="L42" i="144"/>
  <c r="M42" i="144"/>
  <c r="A43" i="144"/>
  <c r="B43" i="144"/>
  <c r="C43" i="144"/>
  <c r="D43" i="144"/>
  <c r="F43" i="144"/>
  <c r="G43" i="144"/>
  <c r="H43" i="144"/>
  <c r="I43" i="144"/>
  <c r="J43" i="144"/>
  <c r="K43" i="144"/>
  <c r="L43" i="144"/>
  <c r="M43" i="144"/>
  <c r="A44" i="144"/>
  <c r="B44" i="144"/>
  <c r="C44" i="144"/>
  <c r="D44" i="144"/>
  <c r="F44" i="144"/>
  <c r="G44" i="144"/>
  <c r="H44" i="144"/>
  <c r="I44" i="144"/>
  <c r="J44" i="144"/>
  <c r="K44" i="144"/>
  <c r="L44" i="144"/>
  <c r="M44" i="144"/>
  <c r="A45" i="144"/>
  <c r="B45" i="144"/>
  <c r="C45" i="144"/>
  <c r="D45" i="144"/>
  <c r="F45" i="144"/>
  <c r="G45" i="144"/>
  <c r="H45" i="144"/>
  <c r="I45" i="144"/>
  <c r="J45" i="144"/>
  <c r="K45" i="144"/>
  <c r="L45" i="144"/>
  <c r="M45" i="144"/>
  <c r="A46" i="144"/>
  <c r="B46" i="144"/>
  <c r="C46" i="144"/>
  <c r="D46" i="144"/>
  <c r="F46" i="144"/>
  <c r="G46" i="144"/>
  <c r="H46" i="144"/>
  <c r="I46" i="144"/>
  <c r="J46" i="144"/>
  <c r="K46" i="144"/>
  <c r="L46" i="144"/>
  <c r="M46" i="144"/>
  <c r="A47" i="144"/>
  <c r="B47" i="144"/>
  <c r="C47" i="144"/>
  <c r="D47" i="144"/>
  <c r="F47" i="144"/>
  <c r="G47" i="144"/>
  <c r="H47" i="144"/>
  <c r="I47" i="144"/>
  <c r="J47" i="144"/>
  <c r="K47" i="144"/>
  <c r="L47" i="144"/>
  <c r="M47" i="144"/>
  <c r="A48" i="144"/>
  <c r="B48" i="144"/>
  <c r="C48" i="144"/>
  <c r="D48" i="144"/>
  <c r="F48" i="144"/>
  <c r="G48" i="144"/>
  <c r="H48" i="144"/>
  <c r="I48" i="144"/>
  <c r="J48" i="144"/>
  <c r="K48" i="144"/>
  <c r="L48" i="144"/>
  <c r="M48" i="144"/>
  <c r="A49" i="144"/>
  <c r="B49" i="144"/>
  <c r="C49" i="144"/>
  <c r="D49" i="144"/>
  <c r="F49" i="144"/>
  <c r="G49" i="144"/>
  <c r="H49" i="144"/>
  <c r="I49" i="144"/>
  <c r="J49" i="144"/>
  <c r="K49" i="144"/>
  <c r="L49" i="144"/>
  <c r="M49" i="144"/>
  <c r="A50" i="144"/>
  <c r="B50" i="144"/>
  <c r="C50" i="144"/>
  <c r="D50" i="144"/>
  <c r="F50" i="144"/>
  <c r="G50" i="144"/>
  <c r="H50" i="144"/>
  <c r="I50" i="144"/>
  <c r="J50" i="144"/>
  <c r="K50" i="144"/>
  <c r="L50" i="144"/>
  <c r="M50" i="144"/>
  <c r="A51" i="144"/>
  <c r="B51" i="144"/>
  <c r="C51" i="144"/>
  <c r="D51" i="144"/>
  <c r="F51" i="144"/>
  <c r="G51" i="144"/>
  <c r="H51" i="144"/>
  <c r="I51" i="144"/>
  <c r="J51" i="144"/>
  <c r="K51" i="144"/>
  <c r="L51" i="144"/>
  <c r="M51" i="144"/>
  <c r="M98" i="144"/>
  <c r="L98" i="144"/>
  <c r="K98" i="144"/>
  <c r="J98" i="144"/>
  <c r="I98" i="144"/>
  <c r="H98" i="144"/>
  <c r="G98" i="144"/>
  <c r="F98" i="144"/>
  <c r="D98" i="144"/>
  <c r="C98" i="144"/>
  <c r="B98" i="144"/>
  <c r="A98" i="144"/>
  <c r="M80" i="144"/>
  <c r="L80" i="144"/>
  <c r="K80" i="144"/>
  <c r="J80" i="144"/>
  <c r="I80" i="144"/>
  <c r="H80" i="144"/>
  <c r="G80" i="144"/>
  <c r="F80" i="144"/>
  <c r="D80" i="144"/>
  <c r="C80" i="144"/>
  <c r="B80" i="144"/>
  <c r="A80" i="144"/>
  <c r="M66" i="144"/>
  <c r="L66" i="144"/>
  <c r="K66" i="144"/>
  <c r="J66" i="144"/>
  <c r="I66" i="144"/>
  <c r="H66" i="144"/>
  <c r="G66" i="144"/>
  <c r="F66" i="144"/>
  <c r="D66" i="144"/>
  <c r="C66" i="144"/>
  <c r="B66" i="144"/>
  <c r="A66" i="144"/>
  <c r="M65" i="144"/>
  <c r="L65" i="144"/>
  <c r="K65" i="144"/>
  <c r="J65" i="144"/>
  <c r="I65" i="144"/>
  <c r="H65" i="144"/>
  <c r="G65" i="144"/>
  <c r="F65" i="144"/>
  <c r="D65" i="144"/>
  <c r="C65" i="144"/>
  <c r="B65" i="144"/>
  <c r="A65" i="144"/>
  <c r="M11" i="144"/>
  <c r="L11" i="144"/>
  <c r="K11" i="144"/>
  <c r="J11" i="144"/>
  <c r="I11" i="144"/>
  <c r="H11" i="144"/>
  <c r="G11" i="144"/>
  <c r="F11" i="144"/>
  <c r="D11" i="144"/>
  <c r="C11" i="144"/>
  <c r="B11" i="144"/>
  <c r="A11" i="144"/>
  <c r="A68" i="10"/>
  <c r="A69" i="10"/>
  <c r="A70" i="10"/>
  <c r="A71" i="10"/>
  <c r="A72" i="10"/>
  <c r="A67" i="10"/>
  <c r="A74" i="143"/>
  <c r="B74" i="143"/>
  <c r="C74" i="143"/>
  <c r="D74" i="143"/>
  <c r="F74" i="143"/>
  <c r="G74" i="143"/>
  <c r="H74" i="143"/>
  <c r="I74" i="143"/>
  <c r="J74" i="143"/>
  <c r="K74" i="143"/>
  <c r="L74" i="143"/>
  <c r="M74" i="143"/>
  <c r="A75" i="143"/>
  <c r="B75" i="143"/>
  <c r="C75" i="143"/>
  <c r="D75" i="143"/>
  <c r="F75" i="143"/>
  <c r="G75" i="143"/>
  <c r="H75" i="143"/>
  <c r="I75" i="143"/>
  <c r="J75" i="143"/>
  <c r="K75" i="143"/>
  <c r="L75" i="143"/>
  <c r="M75" i="143"/>
  <c r="A76" i="143"/>
  <c r="B76" i="143"/>
  <c r="C76" i="143"/>
  <c r="D76" i="143"/>
  <c r="F76" i="143"/>
  <c r="G76" i="143"/>
  <c r="H76" i="143"/>
  <c r="I76" i="143"/>
  <c r="J76" i="143"/>
  <c r="K76" i="143"/>
  <c r="L76" i="143"/>
  <c r="M76" i="143"/>
  <c r="N76" i="143"/>
  <c r="A77" i="143"/>
  <c r="B77" i="143"/>
  <c r="C77" i="143"/>
  <c r="D77" i="143"/>
  <c r="F77" i="143"/>
  <c r="G77" i="143"/>
  <c r="H77" i="143"/>
  <c r="I77" i="143"/>
  <c r="J77" i="143"/>
  <c r="K77" i="143"/>
  <c r="L77" i="143"/>
  <c r="M77" i="143"/>
  <c r="M73" i="143"/>
  <c r="L73" i="143"/>
  <c r="K73" i="143"/>
  <c r="J73" i="143"/>
  <c r="I73" i="143"/>
  <c r="H73" i="143"/>
  <c r="G73" i="143"/>
  <c r="F73" i="143"/>
  <c r="D73" i="143"/>
  <c r="C73" i="143"/>
  <c r="B73" i="143"/>
  <c r="A73" i="143"/>
  <c r="M90" i="143"/>
  <c r="L90" i="143"/>
  <c r="K90" i="143"/>
  <c r="J90" i="143"/>
  <c r="I90" i="143"/>
  <c r="H90" i="143"/>
  <c r="G90" i="143"/>
  <c r="F90" i="143"/>
  <c r="D90" i="143"/>
  <c r="C90" i="143"/>
  <c r="B90" i="143"/>
  <c r="A90" i="143"/>
  <c r="M59" i="143"/>
  <c r="L59" i="143"/>
  <c r="K59" i="143"/>
  <c r="J59" i="143"/>
  <c r="I59" i="143"/>
  <c r="H59" i="143"/>
  <c r="G59" i="143"/>
  <c r="F59" i="143"/>
  <c r="D59" i="143"/>
  <c r="C59" i="143"/>
  <c r="B59" i="143"/>
  <c r="A59" i="143"/>
  <c r="M58" i="143"/>
  <c r="L58" i="143"/>
  <c r="K58" i="143"/>
  <c r="J58" i="143"/>
  <c r="I58" i="143"/>
  <c r="H58" i="143"/>
  <c r="G58" i="143"/>
  <c r="F58" i="143"/>
  <c r="D58" i="143"/>
  <c r="C58" i="143"/>
  <c r="B58" i="143"/>
  <c r="A58" i="143"/>
  <c r="M57" i="143"/>
  <c r="L57" i="143"/>
  <c r="K57" i="143"/>
  <c r="J57" i="143"/>
  <c r="I57" i="143"/>
  <c r="H57" i="143"/>
  <c r="G57" i="143"/>
  <c r="F57" i="143"/>
  <c r="D57" i="143"/>
  <c r="C57" i="143"/>
  <c r="B57" i="143"/>
  <c r="A57" i="143"/>
  <c r="M43" i="143"/>
  <c r="L43" i="143"/>
  <c r="K43" i="143"/>
  <c r="J43" i="143"/>
  <c r="I43" i="143"/>
  <c r="H43" i="143"/>
  <c r="G43" i="143"/>
  <c r="F43" i="143"/>
  <c r="D43" i="143"/>
  <c r="C43" i="143"/>
  <c r="B43" i="143"/>
  <c r="A43" i="143"/>
  <c r="M42" i="143"/>
  <c r="L42" i="143"/>
  <c r="K42" i="143"/>
  <c r="J42" i="143"/>
  <c r="I42" i="143"/>
  <c r="H42" i="143"/>
  <c r="G42" i="143"/>
  <c r="F42" i="143"/>
  <c r="D42" i="143"/>
  <c r="C42" i="143"/>
  <c r="B42" i="143"/>
  <c r="A42" i="143"/>
  <c r="M41" i="143"/>
  <c r="L41" i="143"/>
  <c r="K41" i="143"/>
  <c r="J41" i="143"/>
  <c r="I41" i="143"/>
  <c r="H41" i="143"/>
  <c r="G41" i="143"/>
  <c r="F41" i="143"/>
  <c r="D41" i="143"/>
  <c r="C41" i="143"/>
  <c r="B41" i="143"/>
  <c r="A41" i="143"/>
  <c r="M40" i="143"/>
  <c r="L40" i="143"/>
  <c r="K40" i="143"/>
  <c r="J40" i="143"/>
  <c r="I40" i="143"/>
  <c r="H40" i="143"/>
  <c r="G40" i="143"/>
  <c r="F40" i="143"/>
  <c r="D40" i="143"/>
  <c r="C40" i="143"/>
  <c r="B40" i="143"/>
  <c r="A40" i="143"/>
  <c r="M39" i="143"/>
  <c r="L39" i="143"/>
  <c r="K39" i="143"/>
  <c r="J39" i="143"/>
  <c r="I39" i="143"/>
  <c r="H39" i="143"/>
  <c r="G39" i="143"/>
  <c r="F39" i="143"/>
  <c r="D39" i="143"/>
  <c r="C39" i="143"/>
  <c r="B39" i="143"/>
  <c r="A39" i="143"/>
  <c r="M38" i="143"/>
  <c r="L38" i="143"/>
  <c r="K38" i="143"/>
  <c r="J38" i="143"/>
  <c r="I38" i="143"/>
  <c r="H38" i="143"/>
  <c r="G38" i="143"/>
  <c r="F38" i="143"/>
  <c r="D38" i="143"/>
  <c r="C38" i="143"/>
  <c r="B38" i="143"/>
  <c r="A38" i="143"/>
  <c r="M37" i="143"/>
  <c r="L37" i="143"/>
  <c r="K37" i="143"/>
  <c r="J37" i="143"/>
  <c r="I37" i="143"/>
  <c r="H37" i="143"/>
  <c r="G37" i="143"/>
  <c r="F37" i="143"/>
  <c r="D37" i="143"/>
  <c r="C37" i="143"/>
  <c r="B37" i="143"/>
  <c r="A37" i="143"/>
  <c r="M36" i="143"/>
  <c r="L36" i="143"/>
  <c r="K36" i="143"/>
  <c r="J36" i="143"/>
  <c r="I36" i="143"/>
  <c r="H36" i="143"/>
  <c r="G36" i="143"/>
  <c r="F36" i="143"/>
  <c r="D36" i="143"/>
  <c r="C36" i="143"/>
  <c r="B36" i="143"/>
  <c r="A36" i="143"/>
  <c r="M35" i="143"/>
  <c r="L35" i="143"/>
  <c r="K35" i="143"/>
  <c r="J35" i="143"/>
  <c r="I35" i="143"/>
  <c r="H35" i="143"/>
  <c r="G35" i="143"/>
  <c r="F35" i="143"/>
  <c r="D35" i="143"/>
  <c r="C35" i="143"/>
  <c r="B35" i="143"/>
  <c r="A35" i="143"/>
  <c r="M34" i="143"/>
  <c r="L34" i="143"/>
  <c r="K34" i="143"/>
  <c r="J34" i="143"/>
  <c r="I34" i="143"/>
  <c r="H34" i="143"/>
  <c r="G34" i="143"/>
  <c r="F34" i="143"/>
  <c r="D34" i="143"/>
  <c r="C34" i="143"/>
  <c r="B34" i="143"/>
  <c r="A34" i="143"/>
  <c r="M33" i="143"/>
  <c r="L33" i="143"/>
  <c r="K33" i="143"/>
  <c r="J33" i="143"/>
  <c r="I33" i="143"/>
  <c r="H33" i="143"/>
  <c r="G33" i="143"/>
  <c r="F33" i="143"/>
  <c r="D33" i="143"/>
  <c r="C33" i="143"/>
  <c r="B33" i="143"/>
  <c r="A33" i="143"/>
  <c r="M32" i="143"/>
  <c r="L32" i="143"/>
  <c r="K32" i="143"/>
  <c r="J32" i="143"/>
  <c r="I32" i="143"/>
  <c r="H32" i="143"/>
  <c r="G32" i="143"/>
  <c r="F32" i="143"/>
  <c r="D32" i="143"/>
  <c r="C32" i="143"/>
  <c r="B32" i="143"/>
  <c r="A32" i="143"/>
  <c r="M31" i="143"/>
  <c r="L31" i="143"/>
  <c r="K31" i="143"/>
  <c r="J31" i="143"/>
  <c r="I31" i="143"/>
  <c r="H31" i="143"/>
  <c r="G31" i="143"/>
  <c r="F31" i="143"/>
  <c r="D31" i="143"/>
  <c r="C31" i="143"/>
  <c r="B31" i="143"/>
  <c r="A31" i="143"/>
  <c r="M30" i="143"/>
  <c r="L30" i="143"/>
  <c r="K30" i="143"/>
  <c r="J30" i="143"/>
  <c r="I30" i="143"/>
  <c r="H30" i="143"/>
  <c r="G30" i="143"/>
  <c r="F30" i="143"/>
  <c r="D30" i="143"/>
  <c r="C30" i="143"/>
  <c r="B30" i="143"/>
  <c r="A30" i="143"/>
  <c r="M29" i="143"/>
  <c r="L29" i="143"/>
  <c r="K29" i="143"/>
  <c r="J29" i="143"/>
  <c r="I29" i="143"/>
  <c r="H29" i="143"/>
  <c r="G29" i="143"/>
  <c r="F29" i="143"/>
  <c r="D29" i="143"/>
  <c r="C29" i="143"/>
  <c r="B29" i="143"/>
  <c r="A29" i="143"/>
  <c r="M28" i="143"/>
  <c r="L28" i="143"/>
  <c r="K28" i="143"/>
  <c r="J28" i="143"/>
  <c r="I28" i="143"/>
  <c r="H28" i="143"/>
  <c r="G28" i="143"/>
  <c r="F28" i="143"/>
  <c r="D28" i="143"/>
  <c r="C28" i="143"/>
  <c r="B28" i="143"/>
  <c r="A28" i="143"/>
  <c r="M27" i="143"/>
  <c r="L27" i="143"/>
  <c r="K27" i="143"/>
  <c r="J27" i="143"/>
  <c r="I27" i="143"/>
  <c r="H27" i="143"/>
  <c r="G27" i="143"/>
  <c r="F27" i="143"/>
  <c r="D27" i="143"/>
  <c r="C27" i="143"/>
  <c r="B27" i="143"/>
  <c r="A27" i="143"/>
  <c r="M26" i="143"/>
  <c r="L26" i="143"/>
  <c r="K26" i="143"/>
  <c r="J26" i="143"/>
  <c r="I26" i="143"/>
  <c r="H26" i="143"/>
  <c r="G26" i="143"/>
  <c r="F26" i="143"/>
  <c r="D26" i="143"/>
  <c r="C26" i="143"/>
  <c r="B26" i="143"/>
  <c r="A26" i="143"/>
  <c r="M25" i="143"/>
  <c r="L25" i="143"/>
  <c r="K25" i="143"/>
  <c r="J25" i="143"/>
  <c r="I25" i="143"/>
  <c r="H25" i="143"/>
  <c r="G25" i="143"/>
  <c r="F25" i="143"/>
  <c r="D25" i="143"/>
  <c r="C25" i="143"/>
  <c r="B25" i="143"/>
  <c r="A25" i="143"/>
  <c r="M24" i="143"/>
  <c r="L24" i="143"/>
  <c r="K24" i="143"/>
  <c r="J24" i="143"/>
  <c r="I24" i="143"/>
  <c r="H24" i="143"/>
  <c r="G24" i="143"/>
  <c r="F24" i="143"/>
  <c r="D24" i="143"/>
  <c r="C24" i="143"/>
  <c r="B24" i="143"/>
  <c r="A24" i="143"/>
  <c r="M23" i="143"/>
  <c r="L23" i="143"/>
  <c r="K23" i="143"/>
  <c r="J23" i="143"/>
  <c r="I23" i="143"/>
  <c r="H23" i="143"/>
  <c r="G23" i="143"/>
  <c r="F23" i="143"/>
  <c r="D23" i="143"/>
  <c r="C23" i="143"/>
  <c r="B23" i="143"/>
  <c r="A23" i="143"/>
  <c r="M22" i="143"/>
  <c r="L22" i="143"/>
  <c r="K22" i="143"/>
  <c r="J22" i="143"/>
  <c r="I22" i="143"/>
  <c r="H22" i="143"/>
  <c r="G22" i="143"/>
  <c r="F22" i="143"/>
  <c r="D22" i="143"/>
  <c r="C22" i="143"/>
  <c r="B22" i="143"/>
  <c r="A22" i="143"/>
  <c r="M21" i="143"/>
  <c r="L21" i="143"/>
  <c r="K21" i="143"/>
  <c r="J21" i="143"/>
  <c r="I21" i="143"/>
  <c r="H21" i="143"/>
  <c r="G21" i="143"/>
  <c r="F21" i="143"/>
  <c r="D21" i="143"/>
  <c r="C21" i="143"/>
  <c r="B21" i="143"/>
  <c r="A21" i="143"/>
  <c r="M20" i="143"/>
  <c r="L20" i="143"/>
  <c r="K20" i="143"/>
  <c r="J20" i="143"/>
  <c r="I20" i="143"/>
  <c r="H20" i="143"/>
  <c r="G20" i="143"/>
  <c r="F20" i="143"/>
  <c r="D20" i="143"/>
  <c r="C20" i="143"/>
  <c r="B20" i="143"/>
  <c r="A20" i="143"/>
  <c r="M19" i="143"/>
  <c r="L19" i="143"/>
  <c r="K19" i="143"/>
  <c r="J19" i="143"/>
  <c r="I19" i="143"/>
  <c r="H19" i="143"/>
  <c r="G19" i="143"/>
  <c r="F19" i="143"/>
  <c r="D19" i="143"/>
  <c r="C19" i="143"/>
  <c r="B19" i="143"/>
  <c r="A19" i="143"/>
  <c r="M18" i="143"/>
  <c r="L18" i="143"/>
  <c r="K18" i="143"/>
  <c r="J18" i="143"/>
  <c r="I18" i="143"/>
  <c r="H18" i="143"/>
  <c r="G18" i="143"/>
  <c r="F18" i="143"/>
  <c r="D18" i="143"/>
  <c r="C18" i="143"/>
  <c r="B18" i="143"/>
  <c r="A18" i="143"/>
  <c r="M17" i="143"/>
  <c r="L17" i="143"/>
  <c r="K17" i="143"/>
  <c r="J17" i="143"/>
  <c r="I17" i="143"/>
  <c r="H17" i="143"/>
  <c r="G17" i="143"/>
  <c r="F17" i="143"/>
  <c r="D17" i="143"/>
  <c r="C17" i="143"/>
  <c r="B17" i="143"/>
  <c r="A17" i="143"/>
  <c r="M16" i="143"/>
  <c r="L16" i="143"/>
  <c r="K16" i="143"/>
  <c r="J16" i="143"/>
  <c r="I16" i="143"/>
  <c r="H16" i="143"/>
  <c r="G16" i="143"/>
  <c r="F16" i="143"/>
  <c r="D16" i="143"/>
  <c r="C16" i="143"/>
  <c r="B16" i="143"/>
  <c r="A16" i="143"/>
  <c r="M15" i="143"/>
  <c r="L15" i="143"/>
  <c r="K15" i="143"/>
  <c r="J15" i="143"/>
  <c r="I15" i="143"/>
  <c r="H15" i="143"/>
  <c r="G15" i="143"/>
  <c r="F15" i="143"/>
  <c r="D15" i="143"/>
  <c r="C15" i="143"/>
  <c r="B15" i="143"/>
  <c r="A15" i="143"/>
  <c r="M14" i="143"/>
  <c r="L14" i="143"/>
  <c r="K14" i="143"/>
  <c r="J14" i="143"/>
  <c r="I14" i="143"/>
  <c r="H14" i="143"/>
  <c r="G14" i="143"/>
  <c r="F14" i="143"/>
  <c r="D14" i="143"/>
  <c r="C14" i="143"/>
  <c r="B14" i="143"/>
  <c r="A14" i="143"/>
  <c r="M13" i="143"/>
  <c r="L13" i="143"/>
  <c r="K13" i="143"/>
  <c r="J13" i="143"/>
  <c r="I13" i="143"/>
  <c r="H13" i="143"/>
  <c r="G13" i="143"/>
  <c r="F13" i="143"/>
  <c r="D13" i="143"/>
  <c r="C13" i="143"/>
  <c r="B13" i="143"/>
  <c r="A13" i="143"/>
  <c r="M12" i="143"/>
  <c r="L12" i="143"/>
  <c r="K12" i="143"/>
  <c r="J12" i="143"/>
  <c r="I12" i="143"/>
  <c r="H12" i="143"/>
  <c r="G12" i="143"/>
  <c r="F12" i="143"/>
  <c r="D12" i="143"/>
  <c r="C12" i="143"/>
  <c r="B12" i="143"/>
  <c r="A12" i="143"/>
  <c r="M11" i="143"/>
  <c r="L11" i="143"/>
  <c r="K11" i="143"/>
  <c r="J11" i="143"/>
  <c r="I11" i="143"/>
  <c r="H11" i="143"/>
  <c r="G11" i="143"/>
  <c r="F11" i="143"/>
  <c r="D11" i="143"/>
  <c r="C11" i="143"/>
  <c r="B11" i="143"/>
  <c r="A11" i="143"/>
  <c r="A51" i="142"/>
  <c r="B51" i="142"/>
  <c r="C51" i="142"/>
  <c r="D51" i="142"/>
  <c r="F51" i="142"/>
  <c r="G51" i="142"/>
  <c r="H51" i="142"/>
  <c r="I51" i="142"/>
  <c r="J51" i="142"/>
  <c r="K51" i="142"/>
  <c r="L51" i="142"/>
  <c r="M51" i="142"/>
  <c r="A52" i="142"/>
  <c r="B52" i="142"/>
  <c r="C52" i="142"/>
  <c r="D52" i="142"/>
  <c r="F52" i="142"/>
  <c r="G52" i="142"/>
  <c r="H52" i="142"/>
  <c r="I52" i="142"/>
  <c r="J52" i="142"/>
  <c r="K52" i="142"/>
  <c r="L52" i="142"/>
  <c r="M52" i="142"/>
  <c r="A53" i="142"/>
  <c r="B53" i="142"/>
  <c r="C53" i="142"/>
  <c r="D53" i="142"/>
  <c r="F53" i="142"/>
  <c r="G53" i="142"/>
  <c r="H53" i="142"/>
  <c r="I53" i="142"/>
  <c r="J53" i="142"/>
  <c r="K53" i="142"/>
  <c r="L53" i="142"/>
  <c r="M53" i="142"/>
  <c r="M50" i="142"/>
  <c r="L50" i="142"/>
  <c r="K50" i="142"/>
  <c r="J50" i="142"/>
  <c r="I50" i="142"/>
  <c r="H50" i="142"/>
  <c r="G50" i="142"/>
  <c r="F50" i="142"/>
  <c r="D50" i="142"/>
  <c r="C50" i="142"/>
  <c r="B50" i="142"/>
  <c r="A50" i="142"/>
  <c r="M38" i="142"/>
  <c r="L38" i="142"/>
  <c r="K38" i="142"/>
  <c r="J38" i="142"/>
  <c r="I38" i="142"/>
  <c r="H38" i="142"/>
  <c r="G38" i="142"/>
  <c r="F38" i="142"/>
  <c r="D38" i="142"/>
  <c r="C38" i="142"/>
  <c r="B38" i="142"/>
  <c r="A38" i="142"/>
  <c r="M37" i="142"/>
  <c r="L37" i="142"/>
  <c r="K37" i="142"/>
  <c r="J37" i="142"/>
  <c r="I37" i="142"/>
  <c r="H37" i="142"/>
  <c r="G37" i="142"/>
  <c r="F37" i="142"/>
  <c r="D37" i="142"/>
  <c r="C37" i="142"/>
  <c r="B37" i="142"/>
  <c r="A37" i="142"/>
  <c r="M23" i="142"/>
  <c r="L23" i="142"/>
  <c r="K23" i="142"/>
  <c r="J23" i="142"/>
  <c r="I23" i="142"/>
  <c r="H23" i="142"/>
  <c r="G23" i="142"/>
  <c r="F23" i="142"/>
  <c r="E23" i="142" s="1"/>
  <c r="D23" i="142"/>
  <c r="C23" i="142"/>
  <c r="B23" i="142"/>
  <c r="A23" i="142"/>
  <c r="M22" i="142"/>
  <c r="L22" i="142"/>
  <c r="K22" i="142"/>
  <c r="J22" i="142"/>
  <c r="I22" i="142"/>
  <c r="H22" i="142"/>
  <c r="G22" i="142"/>
  <c r="F22" i="142"/>
  <c r="E22" i="142" s="1"/>
  <c r="D22" i="142"/>
  <c r="C22" i="142"/>
  <c r="B22" i="142"/>
  <c r="A22" i="142"/>
  <c r="M21" i="142"/>
  <c r="L21" i="142"/>
  <c r="K21" i="142"/>
  <c r="J21" i="142"/>
  <c r="I21" i="142"/>
  <c r="H21" i="142"/>
  <c r="G21" i="142"/>
  <c r="F21" i="142"/>
  <c r="D21" i="142"/>
  <c r="C21" i="142"/>
  <c r="B21" i="142"/>
  <c r="A21" i="142"/>
  <c r="M20" i="142"/>
  <c r="L20" i="142"/>
  <c r="K20" i="142"/>
  <c r="J20" i="142"/>
  <c r="I20" i="142"/>
  <c r="H20" i="142"/>
  <c r="G20" i="142"/>
  <c r="N20" i="142" s="1"/>
  <c r="F20" i="142"/>
  <c r="E20" i="142" s="1"/>
  <c r="D20" i="142"/>
  <c r="C20" i="142"/>
  <c r="B20" i="142"/>
  <c r="A20" i="142"/>
  <c r="M19" i="142"/>
  <c r="L19" i="142"/>
  <c r="K19" i="142"/>
  <c r="J19" i="142"/>
  <c r="I19" i="142"/>
  <c r="H19" i="142"/>
  <c r="G19" i="142"/>
  <c r="N19" i="142" s="1"/>
  <c r="F19" i="142"/>
  <c r="D19" i="142"/>
  <c r="C19" i="142"/>
  <c r="B19" i="142"/>
  <c r="A19" i="142"/>
  <c r="M18" i="142"/>
  <c r="L18" i="142"/>
  <c r="K18" i="142"/>
  <c r="J18" i="142"/>
  <c r="I18" i="142"/>
  <c r="H18" i="142"/>
  <c r="G18" i="142"/>
  <c r="F18" i="142"/>
  <c r="D18" i="142"/>
  <c r="C18" i="142"/>
  <c r="B18" i="142"/>
  <c r="A18" i="142"/>
  <c r="M17" i="142"/>
  <c r="L17" i="142"/>
  <c r="K17" i="142"/>
  <c r="J17" i="142"/>
  <c r="I17" i="142"/>
  <c r="H17" i="142"/>
  <c r="G17" i="142"/>
  <c r="N17" i="142" s="1"/>
  <c r="F17" i="142"/>
  <c r="E17" i="142" s="1"/>
  <c r="D17" i="142"/>
  <c r="C17" i="142"/>
  <c r="B17" i="142"/>
  <c r="A17" i="142"/>
  <c r="M16" i="142"/>
  <c r="L16" i="142"/>
  <c r="K16" i="142"/>
  <c r="J16" i="142"/>
  <c r="I16" i="142"/>
  <c r="H16" i="142"/>
  <c r="G16" i="142"/>
  <c r="N16" i="142" s="1"/>
  <c r="F16" i="142"/>
  <c r="E16" i="142" s="1"/>
  <c r="D16" i="142"/>
  <c r="C16" i="142"/>
  <c r="B16" i="142"/>
  <c r="A16" i="142"/>
  <c r="M15" i="142"/>
  <c r="L15" i="142"/>
  <c r="K15" i="142"/>
  <c r="J15" i="142"/>
  <c r="I15" i="142"/>
  <c r="H15" i="142"/>
  <c r="G15" i="142"/>
  <c r="F15" i="142"/>
  <c r="D15" i="142"/>
  <c r="C15" i="142"/>
  <c r="B15" i="142"/>
  <c r="A15" i="142"/>
  <c r="M14" i="142"/>
  <c r="L14" i="142"/>
  <c r="K14" i="142"/>
  <c r="J14" i="142"/>
  <c r="I14" i="142"/>
  <c r="H14" i="142"/>
  <c r="G14" i="142"/>
  <c r="F14" i="142"/>
  <c r="D14" i="142"/>
  <c r="C14" i="142"/>
  <c r="B14" i="142"/>
  <c r="A14" i="142"/>
  <c r="M13" i="142"/>
  <c r="L13" i="142"/>
  <c r="K13" i="142"/>
  <c r="J13" i="142"/>
  <c r="I13" i="142"/>
  <c r="H13" i="142"/>
  <c r="G13" i="142"/>
  <c r="N13" i="142" s="1"/>
  <c r="F13" i="142"/>
  <c r="D13" i="142"/>
  <c r="C13" i="142"/>
  <c r="B13" i="142"/>
  <c r="A13" i="142"/>
  <c r="M12" i="142"/>
  <c r="L12" i="142"/>
  <c r="K12" i="142"/>
  <c r="J12" i="142"/>
  <c r="I12" i="142"/>
  <c r="H12" i="142"/>
  <c r="G12" i="142"/>
  <c r="N12" i="142" s="1"/>
  <c r="F12" i="142"/>
  <c r="D12" i="142"/>
  <c r="C12" i="142"/>
  <c r="B12" i="142"/>
  <c r="A12" i="142"/>
  <c r="M11" i="142"/>
  <c r="L11" i="142"/>
  <c r="K11" i="142"/>
  <c r="J11" i="142"/>
  <c r="I11" i="142"/>
  <c r="H11" i="142"/>
  <c r="G11" i="142"/>
  <c r="N11" i="142" s="1"/>
  <c r="F11" i="142"/>
  <c r="D11" i="142"/>
  <c r="C11" i="142"/>
  <c r="B11" i="142"/>
  <c r="A11" i="142"/>
  <c r="A12" i="141"/>
  <c r="B12" i="141"/>
  <c r="C12" i="141"/>
  <c r="D12" i="141"/>
  <c r="F12" i="141"/>
  <c r="G12" i="141"/>
  <c r="H12" i="141"/>
  <c r="I12" i="141"/>
  <c r="J12" i="141"/>
  <c r="K12" i="141"/>
  <c r="L12" i="141"/>
  <c r="M12" i="141"/>
  <c r="A13" i="141"/>
  <c r="B13" i="141"/>
  <c r="C13" i="141"/>
  <c r="D13" i="141"/>
  <c r="F13" i="141"/>
  <c r="G13" i="141"/>
  <c r="H13" i="141"/>
  <c r="I13" i="141"/>
  <c r="J13" i="141"/>
  <c r="K13" i="141"/>
  <c r="L13" i="141"/>
  <c r="M13" i="141"/>
  <c r="A14" i="141"/>
  <c r="B14" i="141"/>
  <c r="C14" i="141"/>
  <c r="D14" i="141"/>
  <c r="F14" i="141"/>
  <c r="G14" i="141"/>
  <c r="H14" i="141"/>
  <c r="I14" i="141"/>
  <c r="J14" i="141"/>
  <c r="K14" i="141"/>
  <c r="L14" i="141"/>
  <c r="M14" i="141"/>
  <c r="A15" i="141"/>
  <c r="B15" i="141"/>
  <c r="C15" i="141"/>
  <c r="D15" i="141"/>
  <c r="F15" i="141"/>
  <c r="G15" i="141"/>
  <c r="H15" i="141"/>
  <c r="I15" i="141"/>
  <c r="J15" i="141"/>
  <c r="K15" i="141"/>
  <c r="L15" i="141"/>
  <c r="M15" i="141"/>
  <c r="A16" i="141"/>
  <c r="B16" i="141"/>
  <c r="C16" i="141"/>
  <c r="D16" i="141"/>
  <c r="F16" i="141"/>
  <c r="G16" i="141"/>
  <c r="H16" i="141"/>
  <c r="I16" i="141"/>
  <c r="J16" i="141"/>
  <c r="K16" i="141"/>
  <c r="L16" i="141"/>
  <c r="M16" i="141"/>
  <c r="A17" i="141"/>
  <c r="B17" i="141"/>
  <c r="C17" i="141"/>
  <c r="D17" i="141"/>
  <c r="F17" i="141"/>
  <c r="G17" i="141"/>
  <c r="H17" i="141"/>
  <c r="I17" i="141"/>
  <c r="J17" i="141"/>
  <c r="K17" i="141"/>
  <c r="L17" i="141"/>
  <c r="M17" i="141"/>
  <c r="A18" i="141"/>
  <c r="B18" i="141"/>
  <c r="C18" i="141"/>
  <c r="D18" i="141"/>
  <c r="F18" i="141"/>
  <c r="G18" i="141"/>
  <c r="H18" i="141"/>
  <c r="I18" i="141"/>
  <c r="J18" i="141"/>
  <c r="K18" i="141"/>
  <c r="L18" i="141"/>
  <c r="M18" i="141"/>
  <c r="A19" i="141"/>
  <c r="B19" i="141"/>
  <c r="C19" i="141"/>
  <c r="D19" i="141"/>
  <c r="F19" i="141"/>
  <c r="G19" i="141"/>
  <c r="H19" i="141"/>
  <c r="I19" i="141"/>
  <c r="J19" i="141"/>
  <c r="K19" i="141"/>
  <c r="L19" i="141"/>
  <c r="M19" i="141"/>
  <c r="A20" i="141"/>
  <c r="B20" i="141"/>
  <c r="C20" i="141"/>
  <c r="D20" i="141"/>
  <c r="F20" i="141"/>
  <c r="G20" i="141"/>
  <c r="H20" i="141"/>
  <c r="I20" i="141"/>
  <c r="J20" i="141"/>
  <c r="K20" i="141"/>
  <c r="L20" i="141"/>
  <c r="M20" i="141"/>
  <c r="A21" i="141"/>
  <c r="B21" i="141"/>
  <c r="C21" i="141"/>
  <c r="D21" i="141"/>
  <c r="F21" i="141"/>
  <c r="G21" i="141"/>
  <c r="H21" i="141"/>
  <c r="I21" i="141"/>
  <c r="J21" i="141"/>
  <c r="K21" i="141"/>
  <c r="L21" i="141"/>
  <c r="M21" i="141"/>
  <c r="A22" i="141"/>
  <c r="B22" i="141"/>
  <c r="C22" i="141"/>
  <c r="D22" i="141"/>
  <c r="F22" i="141"/>
  <c r="G22" i="141"/>
  <c r="H22" i="141"/>
  <c r="I22" i="141"/>
  <c r="J22" i="141"/>
  <c r="K22" i="141"/>
  <c r="L22" i="141"/>
  <c r="M22" i="141"/>
  <c r="A23" i="141"/>
  <c r="B23" i="141"/>
  <c r="C23" i="141"/>
  <c r="D23" i="141"/>
  <c r="F23" i="141"/>
  <c r="G23" i="141"/>
  <c r="H23" i="141"/>
  <c r="I23" i="141"/>
  <c r="J23" i="141"/>
  <c r="K23" i="141"/>
  <c r="L23" i="141"/>
  <c r="M23" i="141"/>
  <c r="A24" i="141"/>
  <c r="B24" i="141"/>
  <c r="C24" i="141"/>
  <c r="D24" i="141"/>
  <c r="F24" i="141"/>
  <c r="G24" i="141"/>
  <c r="N24" i="141" s="1"/>
  <c r="H24" i="141"/>
  <c r="I24" i="141"/>
  <c r="J24" i="141"/>
  <c r="K24" i="141"/>
  <c r="L24" i="141"/>
  <c r="M24" i="141"/>
  <c r="A25" i="141"/>
  <c r="B25" i="141"/>
  <c r="C25" i="141"/>
  <c r="D25" i="141"/>
  <c r="F25" i="141"/>
  <c r="G25" i="141"/>
  <c r="H25" i="141"/>
  <c r="I25" i="141"/>
  <c r="J25" i="141"/>
  <c r="K25" i="141"/>
  <c r="L25" i="141"/>
  <c r="M25" i="141"/>
  <c r="A26" i="141"/>
  <c r="B26" i="141"/>
  <c r="C26" i="141"/>
  <c r="D26" i="141"/>
  <c r="F26" i="141"/>
  <c r="G26" i="141"/>
  <c r="H26" i="141"/>
  <c r="I26" i="141"/>
  <c r="J26" i="141"/>
  <c r="K26" i="141"/>
  <c r="L26" i="141"/>
  <c r="M26" i="141"/>
  <c r="A27" i="141"/>
  <c r="B27" i="141"/>
  <c r="C27" i="141"/>
  <c r="D27" i="141"/>
  <c r="F27" i="141"/>
  <c r="G27" i="141"/>
  <c r="H27" i="141"/>
  <c r="I27" i="141"/>
  <c r="J27" i="141"/>
  <c r="K27" i="141"/>
  <c r="L27" i="141"/>
  <c r="M27" i="141"/>
  <c r="A28" i="141"/>
  <c r="B28" i="141"/>
  <c r="C28" i="141"/>
  <c r="D28" i="141"/>
  <c r="F28" i="141"/>
  <c r="G28" i="141"/>
  <c r="H28" i="141"/>
  <c r="I28" i="141"/>
  <c r="J28" i="141"/>
  <c r="K28" i="141"/>
  <c r="L28" i="141"/>
  <c r="M28" i="141"/>
  <c r="A29" i="141"/>
  <c r="B29" i="141"/>
  <c r="C29" i="141"/>
  <c r="D29" i="141"/>
  <c r="F29" i="141"/>
  <c r="G29" i="141"/>
  <c r="H29" i="141"/>
  <c r="I29" i="141"/>
  <c r="J29" i="141"/>
  <c r="K29" i="141"/>
  <c r="L29" i="141"/>
  <c r="M29" i="141"/>
  <c r="A30" i="141"/>
  <c r="B30" i="141"/>
  <c r="C30" i="141"/>
  <c r="D30" i="141"/>
  <c r="F30" i="141"/>
  <c r="G30" i="141"/>
  <c r="H30" i="141"/>
  <c r="I30" i="141"/>
  <c r="J30" i="141"/>
  <c r="K30" i="141"/>
  <c r="L30" i="141"/>
  <c r="M30" i="141"/>
  <c r="M59" i="141"/>
  <c r="L59" i="141"/>
  <c r="K59" i="141"/>
  <c r="J59" i="141"/>
  <c r="I59" i="141"/>
  <c r="H59" i="141"/>
  <c r="G59" i="141"/>
  <c r="F59" i="141"/>
  <c r="D59" i="141"/>
  <c r="C59" i="141"/>
  <c r="B59" i="141"/>
  <c r="A59" i="141"/>
  <c r="M58" i="141"/>
  <c r="L58" i="141"/>
  <c r="K58" i="141"/>
  <c r="J58" i="141"/>
  <c r="I58" i="141"/>
  <c r="H58" i="141"/>
  <c r="G58" i="141"/>
  <c r="F58" i="141"/>
  <c r="D58" i="141"/>
  <c r="C58" i="141"/>
  <c r="B58" i="141"/>
  <c r="A58" i="141"/>
  <c r="M57" i="141"/>
  <c r="L57" i="141"/>
  <c r="K57" i="141"/>
  <c r="J57" i="141"/>
  <c r="I57" i="141"/>
  <c r="H57" i="141"/>
  <c r="G57" i="141"/>
  <c r="F57" i="141"/>
  <c r="D57" i="141"/>
  <c r="C57" i="141"/>
  <c r="B57" i="141"/>
  <c r="A57" i="141"/>
  <c r="M45" i="141"/>
  <c r="L45" i="141"/>
  <c r="K45" i="141"/>
  <c r="J45" i="141"/>
  <c r="I45" i="141"/>
  <c r="H45" i="141"/>
  <c r="G45" i="141"/>
  <c r="F45" i="141"/>
  <c r="D45" i="141"/>
  <c r="C45" i="141"/>
  <c r="B45" i="141"/>
  <c r="A45" i="141"/>
  <c r="M44" i="141"/>
  <c r="L44" i="141"/>
  <c r="K44" i="141"/>
  <c r="J44" i="141"/>
  <c r="I44" i="141"/>
  <c r="H44" i="141"/>
  <c r="G44" i="141"/>
  <c r="F44" i="141"/>
  <c r="D44" i="141"/>
  <c r="C44" i="141"/>
  <c r="B44" i="141"/>
  <c r="A44" i="141"/>
  <c r="M11" i="141"/>
  <c r="L11" i="141"/>
  <c r="K11" i="141"/>
  <c r="J11" i="141"/>
  <c r="I11" i="141"/>
  <c r="H11" i="141"/>
  <c r="G11" i="141"/>
  <c r="F11" i="141"/>
  <c r="D11" i="141"/>
  <c r="C11" i="141"/>
  <c r="B11" i="141"/>
  <c r="A11" i="141"/>
  <c r="M47" i="140"/>
  <c r="L47" i="140"/>
  <c r="K47" i="140"/>
  <c r="J47" i="140"/>
  <c r="I47" i="140"/>
  <c r="H47" i="140"/>
  <c r="G47" i="140"/>
  <c r="N47" i="140" s="1"/>
  <c r="F47" i="140"/>
  <c r="E47" i="140" s="1"/>
  <c r="D47" i="140"/>
  <c r="C47" i="140"/>
  <c r="B47" i="140"/>
  <c r="A47" i="140"/>
  <c r="M46" i="140"/>
  <c r="L46" i="140"/>
  <c r="K46" i="140"/>
  <c r="J46" i="140"/>
  <c r="I46" i="140"/>
  <c r="H46" i="140"/>
  <c r="G46" i="140"/>
  <c r="F46" i="140"/>
  <c r="D46" i="140"/>
  <c r="C46" i="140"/>
  <c r="B46" i="140"/>
  <c r="A46" i="140"/>
  <c r="M45" i="140"/>
  <c r="L45" i="140"/>
  <c r="K45" i="140"/>
  <c r="J45" i="140"/>
  <c r="I45" i="140"/>
  <c r="H45" i="140"/>
  <c r="G45" i="140"/>
  <c r="F45" i="140"/>
  <c r="D45" i="140"/>
  <c r="C45" i="140"/>
  <c r="B45" i="140"/>
  <c r="A45" i="140"/>
  <c r="M44" i="140"/>
  <c r="L44" i="140"/>
  <c r="K44" i="140"/>
  <c r="J44" i="140"/>
  <c r="I44" i="140"/>
  <c r="H44" i="140"/>
  <c r="G44" i="140"/>
  <c r="F44" i="140"/>
  <c r="D44" i="140"/>
  <c r="C44" i="140"/>
  <c r="B44" i="140"/>
  <c r="A44" i="140"/>
  <c r="M32" i="140"/>
  <c r="L32" i="140"/>
  <c r="K32" i="140"/>
  <c r="J32" i="140"/>
  <c r="I32" i="140"/>
  <c r="H32" i="140"/>
  <c r="G32" i="140"/>
  <c r="F32" i="140"/>
  <c r="D32" i="140"/>
  <c r="C32" i="140"/>
  <c r="B32" i="140"/>
  <c r="A32" i="140"/>
  <c r="M31" i="140"/>
  <c r="L31" i="140"/>
  <c r="K31" i="140"/>
  <c r="J31" i="140"/>
  <c r="I31" i="140"/>
  <c r="H31" i="140"/>
  <c r="G31" i="140"/>
  <c r="N31" i="140" s="1"/>
  <c r="F31" i="140"/>
  <c r="D31" i="140"/>
  <c r="C31" i="140"/>
  <c r="B31" i="140"/>
  <c r="A31" i="140"/>
  <c r="M30" i="140"/>
  <c r="L30" i="140"/>
  <c r="K30" i="140"/>
  <c r="J30" i="140"/>
  <c r="I30" i="140"/>
  <c r="H30" i="140"/>
  <c r="G30" i="140"/>
  <c r="F30" i="140"/>
  <c r="D30" i="140"/>
  <c r="C30" i="140"/>
  <c r="B30" i="140"/>
  <c r="A30" i="140"/>
  <c r="M29" i="140"/>
  <c r="L29" i="140"/>
  <c r="K29" i="140"/>
  <c r="J29" i="140"/>
  <c r="I29" i="140"/>
  <c r="H29" i="140"/>
  <c r="G29" i="140"/>
  <c r="N29" i="140" s="1"/>
  <c r="F29" i="140"/>
  <c r="D29" i="140"/>
  <c r="C29" i="140"/>
  <c r="B29" i="140"/>
  <c r="A29" i="140"/>
  <c r="M28" i="140"/>
  <c r="L28" i="140"/>
  <c r="K28" i="140"/>
  <c r="J28" i="140"/>
  <c r="I28" i="140"/>
  <c r="H28" i="140"/>
  <c r="G28" i="140"/>
  <c r="N28" i="140" s="1"/>
  <c r="F28" i="140"/>
  <c r="D28" i="140"/>
  <c r="C28" i="140"/>
  <c r="B28" i="140"/>
  <c r="A28" i="140"/>
  <c r="M14" i="140"/>
  <c r="L14" i="140"/>
  <c r="K14" i="140"/>
  <c r="J14" i="140"/>
  <c r="I14" i="140"/>
  <c r="H14" i="140"/>
  <c r="G14" i="140"/>
  <c r="F14" i="140"/>
  <c r="D14" i="140"/>
  <c r="C14" i="140"/>
  <c r="B14" i="140"/>
  <c r="A14" i="140"/>
  <c r="M13" i="140"/>
  <c r="L13" i="140"/>
  <c r="K13" i="140"/>
  <c r="J13" i="140"/>
  <c r="I13" i="140"/>
  <c r="H13" i="140"/>
  <c r="G13" i="140"/>
  <c r="F13" i="140"/>
  <c r="D13" i="140"/>
  <c r="C13" i="140"/>
  <c r="B13" i="140"/>
  <c r="A13" i="140"/>
  <c r="M12" i="140"/>
  <c r="L12" i="140"/>
  <c r="K12" i="140"/>
  <c r="J12" i="140"/>
  <c r="I12" i="140"/>
  <c r="H12" i="140"/>
  <c r="G12" i="140"/>
  <c r="F12" i="140"/>
  <c r="D12" i="140"/>
  <c r="C12" i="140"/>
  <c r="B12" i="140"/>
  <c r="A12" i="140"/>
  <c r="M11" i="140"/>
  <c r="L11" i="140"/>
  <c r="K11" i="140"/>
  <c r="J11" i="140"/>
  <c r="I11" i="140"/>
  <c r="H11" i="140"/>
  <c r="G11" i="140"/>
  <c r="F11" i="140"/>
  <c r="D11" i="140"/>
  <c r="C11" i="140"/>
  <c r="B11" i="140"/>
  <c r="A11" i="140"/>
  <c r="A50" i="138"/>
  <c r="B50" i="138"/>
  <c r="C50" i="138"/>
  <c r="D50" i="138"/>
  <c r="F50" i="138"/>
  <c r="G50" i="138"/>
  <c r="H50" i="138"/>
  <c r="I50" i="138"/>
  <c r="J50" i="138"/>
  <c r="K50" i="138"/>
  <c r="L50" i="138"/>
  <c r="M50" i="138"/>
  <c r="A51" i="138"/>
  <c r="B51" i="138"/>
  <c r="C51" i="138"/>
  <c r="D51" i="138"/>
  <c r="F51" i="138"/>
  <c r="G51" i="138"/>
  <c r="H51" i="138"/>
  <c r="I51" i="138"/>
  <c r="J51" i="138"/>
  <c r="K51" i="138"/>
  <c r="L51" i="138"/>
  <c r="M51" i="138"/>
  <c r="A52" i="138"/>
  <c r="B52" i="138"/>
  <c r="C52" i="138"/>
  <c r="D52" i="138"/>
  <c r="F52" i="138"/>
  <c r="G52" i="138"/>
  <c r="H52" i="138"/>
  <c r="I52" i="138"/>
  <c r="J52" i="138"/>
  <c r="K52" i="138"/>
  <c r="L52" i="138"/>
  <c r="M52" i="138"/>
  <c r="A53" i="138"/>
  <c r="B53" i="138"/>
  <c r="C53" i="138"/>
  <c r="D53" i="138"/>
  <c r="F53" i="138"/>
  <c r="G53" i="138"/>
  <c r="H53" i="138"/>
  <c r="I53" i="138"/>
  <c r="J53" i="138"/>
  <c r="K53" i="138"/>
  <c r="L53" i="138"/>
  <c r="M53" i="138"/>
  <c r="A54" i="138"/>
  <c r="B54" i="138"/>
  <c r="C54" i="138"/>
  <c r="D54" i="138"/>
  <c r="F54" i="138"/>
  <c r="G54" i="138"/>
  <c r="H54" i="138"/>
  <c r="I54" i="138"/>
  <c r="J54" i="138"/>
  <c r="K54" i="138"/>
  <c r="L54" i="138"/>
  <c r="M54" i="138"/>
  <c r="G49" i="138"/>
  <c r="F49" i="138"/>
  <c r="D49" i="138"/>
  <c r="C49" i="138"/>
  <c r="B49" i="138"/>
  <c r="A49" i="138"/>
  <c r="A68" i="138"/>
  <c r="B68" i="138"/>
  <c r="C68" i="138"/>
  <c r="D68" i="138"/>
  <c r="F68" i="138"/>
  <c r="G68" i="138"/>
  <c r="H68" i="138"/>
  <c r="I68" i="138"/>
  <c r="J68" i="138"/>
  <c r="K68" i="138"/>
  <c r="L68" i="138"/>
  <c r="M68" i="138"/>
  <c r="A69" i="138"/>
  <c r="B69" i="138"/>
  <c r="C69" i="138"/>
  <c r="D69" i="138"/>
  <c r="F69" i="138"/>
  <c r="G69" i="138"/>
  <c r="H69" i="138"/>
  <c r="I69" i="138"/>
  <c r="J69" i="138"/>
  <c r="K69" i="138"/>
  <c r="L69" i="138"/>
  <c r="M69" i="138"/>
  <c r="A70" i="138"/>
  <c r="B70" i="138"/>
  <c r="C70" i="138"/>
  <c r="D70" i="138"/>
  <c r="F70" i="138"/>
  <c r="G70" i="138"/>
  <c r="H70" i="138"/>
  <c r="I70" i="138"/>
  <c r="J70" i="138"/>
  <c r="K70" i="138"/>
  <c r="L70" i="138"/>
  <c r="M70" i="138"/>
  <c r="A67" i="138"/>
  <c r="B67" i="138"/>
  <c r="C67" i="138"/>
  <c r="D67" i="138"/>
  <c r="F67" i="138"/>
  <c r="G67" i="138"/>
  <c r="H67" i="138"/>
  <c r="I67" i="138"/>
  <c r="J67" i="138"/>
  <c r="K67" i="138"/>
  <c r="L67" i="138"/>
  <c r="M67" i="138"/>
  <c r="A12" i="138"/>
  <c r="B12" i="138"/>
  <c r="C12" i="138"/>
  <c r="D12" i="138"/>
  <c r="F12" i="138"/>
  <c r="G12" i="138"/>
  <c r="H12" i="138"/>
  <c r="I12" i="138"/>
  <c r="J12" i="138"/>
  <c r="K12" i="138"/>
  <c r="L12" i="138"/>
  <c r="M12" i="138"/>
  <c r="A13" i="138"/>
  <c r="B13" i="138"/>
  <c r="C13" i="138"/>
  <c r="D13" i="138"/>
  <c r="F13" i="138"/>
  <c r="G13" i="138"/>
  <c r="H13" i="138"/>
  <c r="I13" i="138"/>
  <c r="J13" i="138"/>
  <c r="K13" i="138"/>
  <c r="L13" i="138"/>
  <c r="M13" i="138"/>
  <c r="A14" i="138"/>
  <c r="B14" i="138"/>
  <c r="C14" i="138"/>
  <c r="D14" i="138"/>
  <c r="F14" i="138"/>
  <c r="G14" i="138"/>
  <c r="H14" i="138"/>
  <c r="I14" i="138"/>
  <c r="J14" i="138"/>
  <c r="K14" i="138"/>
  <c r="L14" i="138"/>
  <c r="M14" i="138"/>
  <c r="A15" i="138"/>
  <c r="B15" i="138"/>
  <c r="C15" i="138"/>
  <c r="D15" i="138"/>
  <c r="F15" i="138"/>
  <c r="G15" i="138"/>
  <c r="H15" i="138"/>
  <c r="I15" i="138"/>
  <c r="J15" i="138"/>
  <c r="K15" i="138"/>
  <c r="L15" i="138"/>
  <c r="M15" i="138"/>
  <c r="A16" i="138"/>
  <c r="B16" i="138"/>
  <c r="C16" i="138"/>
  <c r="D16" i="138"/>
  <c r="F16" i="138"/>
  <c r="G16" i="138"/>
  <c r="H16" i="138"/>
  <c r="I16" i="138"/>
  <c r="J16" i="138"/>
  <c r="K16" i="138"/>
  <c r="L16" i="138"/>
  <c r="M16" i="138"/>
  <c r="A17" i="138"/>
  <c r="B17" i="138"/>
  <c r="C17" i="138"/>
  <c r="D17" i="138"/>
  <c r="F17" i="138"/>
  <c r="G17" i="138"/>
  <c r="H17" i="138"/>
  <c r="I17" i="138"/>
  <c r="J17" i="138"/>
  <c r="K17" i="138"/>
  <c r="L17" i="138"/>
  <c r="M17" i="138"/>
  <c r="A18" i="138"/>
  <c r="B18" i="138"/>
  <c r="C18" i="138"/>
  <c r="D18" i="138"/>
  <c r="F18" i="138"/>
  <c r="G18" i="138"/>
  <c r="H18" i="138"/>
  <c r="I18" i="138"/>
  <c r="J18" i="138"/>
  <c r="K18" i="138"/>
  <c r="L18" i="138"/>
  <c r="M18" i="138"/>
  <c r="A19" i="138"/>
  <c r="B19" i="138"/>
  <c r="C19" i="138"/>
  <c r="D19" i="138"/>
  <c r="F19" i="138"/>
  <c r="G19" i="138"/>
  <c r="H19" i="138"/>
  <c r="I19" i="138"/>
  <c r="J19" i="138"/>
  <c r="K19" i="138"/>
  <c r="L19" i="138"/>
  <c r="M19" i="138"/>
  <c r="A20" i="138"/>
  <c r="B20" i="138"/>
  <c r="C20" i="138"/>
  <c r="D20" i="138"/>
  <c r="F20" i="138"/>
  <c r="G20" i="138"/>
  <c r="H20" i="138"/>
  <c r="I20" i="138"/>
  <c r="J20" i="138"/>
  <c r="K20" i="138"/>
  <c r="L20" i="138"/>
  <c r="M20" i="138"/>
  <c r="A21" i="138"/>
  <c r="B21" i="138"/>
  <c r="C21" i="138"/>
  <c r="D21" i="138"/>
  <c r="F21" i="138"/>
  <c r="G21" i="138"/>
  <c r="H21" i="138"/>
  <c r="I21" i="138"/>
  <c r="J21" i="138"/>
  <c r="K21" i="138"/>
  <c r="L21" i="138"/>
  <c r="M21" i="138"/>
  <c r="A22" i="138"/>
  <c r="B22" i="138"/>
  <c r="C22" i="138"/>
  <c r="D22" i="138"/>
  <c r="F22" i="138"/>
  <c r="G22" i="138"/>
  <c r="H22" i="138"/>
  <c r="I22" i="138"/>
  <c r="J22" i="138"/>
  <c r="K22" i="138"/>
  <c r="L22" i="138"/>
  <c r="M22" i="138"/>
  <c r="A23" i="138"/>
  <c r="B23" i="138"/>
  <c r="C23" i="138"/>
  <c r="D23" i="138"/>
  <c r="F23" i="138"/>
  <c r="G23" i="138"/>
  <c r="H23" i="138"/>
  <c r="I23" i="138"/>
  <c r="J23" i="138"/>
  <c r="K23" i="138"/>
  <c r="L23" i="138"/>
  <c r="M23" i="138"/>
  <c r="A24" i="138"/>
  <c r="B24" i="138"/>
  <c r="C24" i="138"/>
  <c r="D24" i="138"/>
  <c r="F24" i="138"/>
  <c r="G24" i="138"/>
  <c r="H24" i="138"/>
  <c r="I24" i="138"/>
  <c r="J24" i="138"/>
  <c r="K24" i="138"/>
  <c r="L24" i="138"/>
  <c r="M24" i="138"/>
  <c r="A25" i="138"/>
  <c r="B25" i="138"/>
  <c r="C25" i="138"/>
  <c r="D25" i="138"/>
  <c r="F25" i="138"/>
  <c r="G25" i="138"/>
  <c r="H25" i="138"/>
  <c r="I25" i="138"/>
  <c r="J25" i="138"/>
  <c r="K25" i="138"/>
  <c r="L25" i="138"/>
  <c r="M25" i="138"/>
  <c r="A26" i="138"/>
  <c r="B26" i="138"/>
  <c r="C26" i="138"/>
  <c r="D26" i="138"/>
  <c r="F26" i="138"/>
  <c r="G26" i="138"/>
  <c r="H26" i="138"/>
  <c r="I26" i="138"/>
  <c r="J26" i="138"/>
  <c r="K26" i="138"/>
  <c r="L26" i="138"/>
  <c r="M26" i="138"/>
  <c r="A27" i="138"/>
  <c r="B27" i="138"/>
  <c r="C27" i="138"/>
  <c r="D27" i="138"/>
  <c r="F27" i="138"/>
  <c r="G27" i="138"/>
  <c r="H27" i="138"/>
  <c r="I27" i="138"/>
  <c r="J27" i="138"/>
  <c r="K27" i="138"/>
  <c r="L27" i="138"/>
  <c r="M27" i="138"/>
  <c r="A28" i="138"/>
  <c r="B28" i="138"/>
  <c r="C28" i="138"/>
  <c r="D28" i="138"/>
  <c r="F28" i="138"/>
  <c r="G28" i="138"/>
  <c r="H28" i="138"/>
  <c r="I28" i="138"/>
  <c r="J28" i="138"/>
  <c r="K28" i="138"/>
  <c r="L28" i="138"/>
  <c r="M28" i="138"/>
  <c r="A29" i="138"/>
  <c r="B29" i="138"/>
  <c r="C29" i="138"/>
  <c r="D29" i="138"/>
  <c r="F29" i="138"/>
  <c r="G29" i="138"/>
  <c r="H29" i="138"/>
  <c r="I29" i="138"/>
  <c r="J29" i="138"/>
  <c r="K29" i="138"/>
  <c r="L29" i="138"/>
  <c r="M29" i="138"/>
  <c r="A30" i="138"/>
  <c r="B30" i="138"/>
  <c r="C30" i="138"/>
  <c r="D30" i="138"/>
  <c r="F30" i="138"/>
  <c r="G30" i="138"/>
  <c r="H30" i="138"/>
  <c r="I30" i="138"/>
  <c r="J30" i="138"/>
  <c r="K30" i="138"/>
  <c r="L30" i="138"/>
  <c r="M30" i="138"/>
  <c r="A31" i="138"/>
  <c r="B31" i="138"/>
  <c r="C31" i="138"/>
  <c r="D31" i="138"/>
  <c r="F31" i="138"/>
  <c r="G31" i="138"/>
  <c r="H31" i="138"/>
  <c r="I31" i="138"/>
  <c r="J31" i="138"/>
  <c r="K31" i="138"/>
  <c r="L31" i="138"/>
  <c r="M31" i="138"/>
  <c r="A32" i="138"/>
  <c r="B32" i="138"/>
  <c r="C32" i="138"/>
  <c r="D32" i="138"/>
  <c r="F32" i="138"/>
  <c r="G32" i="138"/>
  <c r="H32" i="138"/>
  <c r="I32" i="138"/>
  <c r="J32" i="138"/>
  <c r="K32" i="138"/>
  <c r="L32" i="138"/>
  <c r="M32" i="138"/>
  <c r="A33" i="138"/>
  <c r="B33" i="138"/>
  <c r="C33" i="138"/>
  <c r="D33" i="138"/>
  <c r="F33" i="138"/>
  <c r="G33" i="138"/>
  <c r="H33" i="138"/>
  <c r="I33" i="138"/>
  <c r="J33" i="138"/>
  <c r="K33" i="138"/>
  <c r="L33" i="138"/>
  <c r="M33" i="138"/>
  <c r="A34" i="138"/>
  <c r="B34" i="138"/>
  <c r="C34" i="138"/>
  <c r="D34" i="138"/>
  <c r="F34" i="138"/>
  <c r="G34" i="138"/>
  <c r="H34" i="138"/>
  <c r="I34" i="138"/>
  <c r="J34" i="138"/>
  <c r="K34" i="138"/>
  <c r="L34" i="138"/>
  <c r="M34" i="138"/>
  <c r="A35" i="138"/>
  <c r="B35" i="138"/>
  <c r="C35" i="138"/>
  <c r="D35" i="138"/>
  <c r="F35" i="138"/>
  <c r="G35" i="138"/>
  <c r="H35" i="138"/>
  <c r="I35" i="138"/>
  <c r="J35" i="138"/>
  <c r="K35" i="138"/>
  <c r="L35" i="138"/>
  <c r="M35" i="138"/>
  <c r="M66" i="138"/>
  <c r="L66" i="138"/>
  <c r="K66" i="138"/>
  <c r="J66" i="138"/>
  <c r="I66" i="138"/>
  <c r="H66" i="138"/>
  <c r="G66" i="138"/>
  <c r="F66" i="138"/>
  <c r="D66" i="138"/>
  <c r="C66" i="138"/>
  <c r="B66" i="138"/>
  <c r="A66" i="138"/>
  <c r="M49" i="138"/>
  <c r="L49" i="138"/>
  <c r="K49" i="138"/>
  <c r="J49" i="138"/>
  <c r="I49" i="138"/>
  <c r="H49" i="138"/>
  <c r="M11" i="138"/>
  <c r="L11" i="138"/>
  <c r="K11" i="138"/>
  <c r="J11" i="138"/>
  <c r="I11" i="138"/>
  <c r="H11" i="138"/>
  <c r="G11" i="138"/>
  <c r="F11" i="138"/>
  <c r="D11" i="138"/>
  <c r="C11" i="138"/>
  <c r="B11" i="138"/>
  <c r="A11" i="138"/>
  <c r="N59" i="2"/>
  <c r="M59" i="2"/>
  <c r="L59" i="2"/>
  <c r="K59" i="2"/>
  <c r="J59" i="2"/>
  <c r="I59" i="2"/>
  <c r="H59" i="2"/>
  <c r="G59" i="2"/>
  <c r="F59" i="2"/>
  <c r="D59" i="2"/>
  <c r="C59" i="2"/>
  <c r="B59" i="2"/>
  <c r="A59" i="2"/>
  <c r="M48" i="137"/>
  <c r="L48" i="137"/>
  <c r="K48" i="137"/>
  <c r="J48" i="137"/>
  <c r="I48" i="137"/>
  <c r="H48" i="137"/>
  <c r="G48" i="137"/>
  <c r="F48" i="137"/>
  <c r="D48" i="137"/>
  <c r="C48" i="137"/>
  <c r="B48" i="137"/>
  <c r="A48" i="137"/>
  <c r="M47" i="137"/>
  <c r="L47" i="137"/>
  <c r="K47" i="137"/>
  <c r="J47" i="137"/>
  <c r="I47" i="137"/>
  <c r="H47" i="137"/>
  <c r="G47" i="137"/>
  <c r="F47" i="137"/>
  <c r="D47" i="137"/>
  <c r="C47" i="137"/>
  <c r="B47" i="137"/>
  <c r="A47" i="137"/>
  <c r="M34" i="137"/>
  <c r="L34" i="137"/>
  <c r="K34" i="137"/>
  <c r="J34" i="137"/>
  <c r="I34" i="137"/>
  <c r="H34" i="137"/>
  <c r="G34" i="137"/>
  <c r="F34" i="137"/>
  <c r="D34" i="137"/>
  <c r="C34" i="137"/>
  <c r="B34" i="137"/>
  <c r="A34" i="137"/>
  <c r="M20" i="137"/>
  <c r="L20" i="137"/>
  <c r="K20" i="137"/>
  <c r="J20" i="137"/>
  <c r="I20" i="137"/>
  <c r="H20" i="137"/>
  <c r="G20" i="137"/>
  <c r="F20" i="137"/>
  <c r="D20" i="137"/>
  <c r="C20" i="137"/>
  <c r="B20" i="137"/>
  <c r="A20" i="137"/>
  <c r="M19" i="137"/>
  <c r="L19" i="137"/>
  <c r="K19" i="137"/>
  <c r="J19" i="137"/>
  <c r="I19" i="137"/>
  <c r="H19" i="137"/>
  <c r="G19" i="137"/>
  <c r="F19" i="137"/>
  <c r="D19" i="137"/>
  <c r="C19" i="137"/>
  <c r="B19" i="137"/>
  <c r="A19" i="137"/>
  <c r="M18" i="137"/>
  <c r="L18" i="137"/>
  <c r="K18" i="137"/>
  <c r="J18" i="137"/>
  <c r="I18" i="137"/>
  <c r="H18" i="137"/>
  <c r="G18" i="137"/>
  <c r="F18" i="137"/>
  <c r="D18" i="137"/>
  <c r="C18" i="137"/>
  <c r="B18" i="137"/>
  <c r="A18" i="137"/>
  <c r="M17" i="137"/>
  <c r="L17" i="137"/>
  <c r="K17" i="137"/>
  <c r="J17" i="137"/>
  <c r="I17" i="137"/>
  <c r="H17" i="137"/>
  <c r="G17" i="137"/>
  <c r="F17" i="137"/>
  <c r="D17" i="137"/>
  <c r="C17" i="137"/>
  <c r="B17" i="137"/>
  <c r="A17" i="137"/>
  <c r="M16" i="137"/>
  <c r="L16" i="137"/>
  <c r="K16" i="137"/>
  <c r="J16" i="137"/>
  <c r="I16" i="137"/>
  <c r="H16" i="137"/>
  <c r="G16" i="137"/>
  <c r="F16" i="137"/>
  <c r="D16" i="137"/>
  <c r="C16" i="137"/>
  <c r="B16" i="137"/>
  <c r="A16" i="137"/>
  <c r="M15" i="137"/>
  <c r="L15" i="137"/>
  <c r="K15" i="137"/>
  <c r="J15" i="137"/>
  <c r="I15" i="137"/>
  <c r="H15" i="137"/>
  <c r="G15" i="137"/>
  <c r="F15" i="137"/>
  <c r="D15" i="137"/>
  <c r="C15" i="137"/>
  <c r="B15" i="137"/>
  <c r="A15" i="137"/>
  <c r="M14" i="137"/>
  <c r="L14" i="137"/>
  <c r="K14" i="137"/>
  <c r="J14" i="137"/>
  <c r="I14" i="137"/>
  <c r="H14" i="137"/>
  <c r="G14" i="137"/>
  <c r="F14" i="137"/>
  <c r="D14" i="137"/>
  <c r="C14" i="137"/>
  <c r="B14" i="137"/>
  <c r="A14" i="137"/>
  <c r="M13" i="137"/>
  <c r="L13" i="137"/>
  <c r="K13" i="137"/>
  <c r="J13" i="137"/>
  <c r="I13" i="137"/>
  <c r="H13" i="137"/>
  <c r="G13" i="137"/>
  <c r="F13" i="137"/>
  <c r="D13" i="137"/>
  <c r="C13" i="137"/>
  <c r="B13" i="137"/>
  <c r="A13" i="137"/>
  <c r="M12" i="137"/>
  <c r="L12" i="137"/>
  <c r="K12" i="137"/>
  <c r="J12" i="137"/>
  <c r="I12" i="137"/>
  <c r="H12" i="137"/>
  <c r="G12" i="137"/>
  <c r="F12" i="137"/>
  <c r="D12" i="137"/>
  <c r="C12" i="137"/>
  <c r="B12" i="137"/>
  <c r="A12" i="137"/>
  <c r="M11" i="137"/>
  <c r="L11" i="137"/>
  <c r="K11" i="137"/>
  <c r="J11" i="137"/>
  <c r="I11" i="137"/>
  <c r="H11" i="137"/>
  <c r="G11" i="137"/>
  <c r="F11" i="137"/>
  <c r="D11" i="137"/>
  <c r="C11" i="137"/>
  <c r="B11" i="137"/>
  <c r="A11" i="137"/>
  <c r="M52" i="135"/>
  <c r="L52" i="135"/>
  <c r="K52" i="135"/>
  <c r="J52" i="135"/>
  <c r="I52" i="135"/>
  <c r="H52" i="135"/>
  <c r="G52" i="135"/>
  <c r="F52" i="135"/>
  <c r="D52" i="135"/>
  <c r="C52" i="135"/>
  <c r="B52" i="135"/>
  <c r="A52" i="135"/>
  <c r="M51" i="135"/>
  <c r="L51" i="135"/>
  <c r="K51" i="135"/>
  <c r="J51" i="135"/>
  <c r="I51" i="135"/>
  <c r="H51" i="135"/>
  <c r="G51" i="135"/>
  <c r="F51" i="135"/>
  <c r="D51" i="135"/>
  <c r="C51" i="135"/>
  <c r="B51" i="135"/>
  <c r="A51" i="135"/>
  <c r="M38" i="135"/>
  <c r="L38" i="135"/>
  <c r="K38" i="135"/>
  <c r="J38" i="135"/>
  <c r="I38" i="135"/>
  <c r="H38" i="135"/>
  <c r="G38" i="135"/>
  <c r="F38" i="135"/>
  <c r="D38" i="135"/>
  <c r="C38" i="135"/>
  <c r="B38" i="135"/>
  <c r="A38" i="135"/>
  <c r="M37" i="135"/>
  <c r="L37" i="135"/>
  <c r="K37" i="135"/>
  <c r="J37" i="135"/>
  <c r="I37" i="135"/>
  <c r="H37" i="135"/>
  <c r="G37" i="135"/>
  <c r="F37" i="135"/>
  <c r="D37" i="135"/>
  <c r="C37" i="135"/>
  <c r="B37" i="135"/>
  <c r="A37" i="135"/>
  <c r="M36" i="135"/>
  <c r="L36" i="135"/>
  <c r="K36" i="135"/>
  <c r="J36" i="135"/>
  <c r="I36" i="135"/>
  <c r="H36" i="135"/>
  <c r="G36" i="135"/>
  <c r="F36" i="135"/>
  <c r="D36" i="135"/>
  <c r="C36" i="135"/>
  <c r="B36" i="135"/>
  <c r="A36" i="135"/>
  <c r="M22" i="135"/>
  <c r="L22" i="135"/>
  <c r="K22" i="135"/>
  <c r="J22" i="135"/>
  <c r="I22" i="135"/>
  <c r="H22" i="135"/>
  <c r="G22" i="135"/>
  <c r="F22" i="135"/>
  <c r="D22" i="135"/>
  <c r="C22" i="135"/>
  <c r="B22" i="135"/>
  <c r="A22" i="135"/>
  <c r="M21" i="135"/>
  <c r="L21" i="135"/>
  <c r="K21" i="135"/>
  <c r="J21" i="135"/>
  <c r="I21" i="135"/>
  <c r="H21" i="135"/>
  <c r="G21" i="135"/>
  <c r="F21" i="135"/>
  <c r="D21" i="135"/>
  <c r="C21" i="135"/>
  <c r="B21" i="135"/>
  <c r="A21" i="135"/>
  <c r="M20" i="135"/>
  <c r="L20" i="135"/>
  <c r="K20" i="135"/>
  <c r="J20" i="135"/>
  <c r="I20" i="135"/>
  <c r="H20" i="135"/>
  <c r="G20" i="135"/>
  <c r="F20" i="135"/>
  <c r="D20" i="135"/>
  <c r="C20" i="135"/>
  <c r="B20" i="135"/>
  <c r="A20" i="135"/>
  <c r="M19" i="135"/>
  <c r="L19" i="135"/>
  <c r="K19" i="135"/>
  <c r="J19" i="135"/>
  <c r="I19" i="135"/>
  <c r="H19" i="135"/>
  <c r="G19" i="135"/>
  <c r="F19" i="135"/>
  <c r="D19" i="135"/>
  <c r="C19" i="135"/>
  <c r="B19" i="135"/>
  <c r="A19" i="135"/>
  <c r="M18" i="135"/>
  <c r="L18" i="135"/>
  <c r="K18" i="135"/>
  <c r="J18" i="135"/>
  <c r="I18" i="135"/>
  <c r="H18" i="135"/>
  <c r="G18" i="135"/>
  <c r="F18" i="135"/>
  <c r="D18" i="135"/>
  <c r="C18" i="135"/>
  <c r="B18" i="135"/>
  <c r="A18" i="135"/>
  <c r="M17" i="135"/>
  <c r="L17" i="135"/>
  <c r="K17" i="135"/>
  <c r="J17" i="135"/>
  <c r="I17" i="135"/>
  <c r="H17" i="135"/>
  <c r="G17" i="135"/>
  <c r="F17" i="135"/>
  <c r="D17" i="135"/>
  <c r="C17" i="135"/>
  <c r="B17" i="135"/>
  <c r="A17" i="135"/>
  <c r="M16" i="135"/>
  <c r="L16" i="135"/>
  <c r="K16" i="135"/>
  <c r="J16" i="135"/>
  <c r="I16" i="135"/>
  <c r="H16" i="135"/>
  <c r="G16" i="135"/>
  <c r="F16" i="135"/>
  <c r="D16" i="135"/>
  <c r="C16" i="135"/>
  <c r="B16" i="135"/>
  <c r="A16" i="135"/>
  <c r="M15" i="135"/>
  <c r="L15" i="135"/>
  <c r="K15" i="135"/>
  <c r="J15" i="135"/>
  <c r="I15" i="135"/>
  <c r="H15" i="135"/>
  <c r="G15" i="135"/>
  <c r="F15" i="135"/>
  <c r="D15" i="135"/>
  <c r="C15" i="135"/>
  <c r="B15" i="135"/>
  <c r="A15" i="135"/>
  <c r="M14" i="135"/>
  <c r="L14" i="135"/>
  <c r="K14" i="135"/>
  <c r="J14" i="135"/>
  <c r="I14" i="135"/>
  <c r="H14" i="135"/>
  <c r="G14" i="135"/>
  <c r="F14" i="135"/>
  <c r="D14" i="135"/>
  <c r="C14" i="135"/>
  <c r="B14" i="135"/>
  <c r="A14" i="135"/>
  <c r="M13" i="135"/>
  <c r="L13" i="135"/>
  <c r="K13" i="135"/>
  <c r="J13" i="135"/>
  <c r="I13" i="135"/>
  <c r="H13" i="135"/>
  <c r="G13" i="135"/>
  <c r="F13" i="135"/>
  <c r="D13" i="135"/>
  <c r="C13" i="135"/>
  <c r="B13" i="135"/>
  <c r="A13" i="135"/>
  <c r="M12" i="135"/>
  <c r="L12" i="135"/>
  <c r="K12" i="135"/>
  <c r="J12" i="135"/>
  <c r="I12" i="135"/>
  <c r="H12" i="135"/>
  <c r="G12" i="135"/>
  <c r="F12" i="135"/>
  <c r="E12" i="135" s="1"/>
  <c r="D12" i="135"/>
  <c r="C12" i="135"/>
  <c r="B12" i="135"/>
  <c r="A12" i="135"/>
  <c r="M11" i="135"/>
  <c r="L11" i="135"/>
  <c r="K11" i="135"/>
  <c r="J11" i="135"/>
  <c r="I11" i="135"/>
  <c r="H11" i="135"/>
  <c r="G11" i="135"/>
  <c r="F11" i="135"/>
  <c r="D11" i="135"/>
  <c r="C11" i="135"/>
  <c r="B11" i="135"/>
  <c r="A11" i="135"/>
  <c r="A12" i="134"/>
  <c r="B12" i="134"/>
  <c r="C12" i="134"/>
  <c r="D12" i="134"/>
  <c r="F12" i="134"/>
  <c r="G12" i="134"/>
  <c r="H12" i="134"/>
  <c r="I12" i="134"/>
  <c r="J12" i="134"/>
  <c r="K12" i="134"/>
  <c r="L12" i="134"/>
  <c r="M12" i="134"/>
  <c r="A13" i="134"/>
  <c r="B13" i="134"/>
  <c r="C13" i="134"/>
  <c r="D13" i="134"/>
  <c r="F13" i="134"/>
  <c r="E13" i="134" s="1"/>
  <c r="G13" i="134"/>
  <c r="H13" i="134"/>
  <c r="I13" i="134"/>
  <c r="J13" i="134"/>
  <c r="K13" i="134"/>
  <c r="L13" i="134"/>
  <c r="M13" i="134"/>
  <c r="A14" i="134"/>
  <c r="B14" i="134"/>
  <c r="C14" i="134"/>
  <c r="D14" i="134"/>
  <c r="F14" i="134"/>
  <c r="G14" i="134"/>
  <c r="H14" i="134"/>
  <c r="I14" i="134"/>
  <c r="J14" i="134"/>
  <c r="K14" i="134"/>
  <c r="L14" i="134"/>
  <c r="M14" i="134"/>
  <c r="A15" i="134"/>
  <c r="B15" i="134"/>
  <c r="C15" i="134"/>
  <c r="D15" i="134"/>
  <c r="F15" i="134"/>
  <c r="G15" i="134"/>
  <c r="H15" i="134"/>
  <c r="I15" i="134"/>
  <c r="J15" i="134"/>
  <c r="K15" i="134"/>
  <c r="L15" i="134"/>
  <c r="M15" i="134"/>
  <c r="A16" i="134"/>
  <c r="B16" i="134"/>
  <c r="C16" i="134"/>
  <c r="D16" i="134"/>
  <c r="F16" i="134"/>
  <c r="G16" i="134"/>
  <c r="H16" i="134"/>
  <c r="I16" i="134"/>
  <c r="J16" i="134"/>
  <c r="K16" i="134"/>
  <c r="L16" i="134"/>
  <c r="M16" i="134"/>
  <c r="A17" i="134"/>
  <c r="B17" i="134"/>
  <c r="C17" i="134"/>
  <c r="D17" i="134"/>
  <c r="E17" i="134"/>
  <c r="F17" i="134"/>
  <c r="G17" i="134"/>
  <c r="H17" i="134"/>
  <c r="I17" i="134"/>
  <c r="J17" i="134"/>
  <c r="K17" i="134"/>
  <c r="L17" i="134"/>
  <c r="M17" i="134"/>
  <c r="A18" i="134"/>
  <c r="B18" i="134"/>
  <c r="C18" i="134"/>
  <c r="D18" i="134"/>
  <c r="F18" i="134"/>
  <c r="G18" i="134"/>
  <c r="H18" i="134"/>
  <c r="I18" i="134"/>
  <c r="J18" i="134"/>
  <c r="K18" i="134"/>
  <c r="L18" i="134"/>
  <c r="M18" i="134"/>
  <c r="A19" i="134"/>
  <c r="B19" i="134"/>
  <c r="C19" i="134"/>
  <c r="D19" i="134"/>
  <c r="F19" i="134"/>
  <c r="G19" i="134"/>
  <c r="N19" i="134" s="1"/>
  <c r="H19" i="134"/>
  <c r="I19" i="134"/>
  <c r="J19" i="134"/>
  <c r="K19" i="134"/>
  <c r="L19" i="134"/>
  <c r="M19" i="134"/>
  <c r="A20" i="134"/>
  <c r="B20" i="134"/>
  <c r="C20" i="134"/>
  <c r="D20" i="134"/>
  <c r="F20" i="134"/>
  <c r="G20" i="134"/>
  <c r="H20" i="134"/>
  <c r="I20" i="134"/>
  <c r="J20" i="134"/>
  <c r="K20" i="134"/>
  <c r="L20" i="134"/>
  <c r="M20" i="134"/>
  <c r="A21" i="134"/>
  <c r="B21" i="134"/>
  <c r="C21" i="134"/>
  <c r="D21" i="134"/>
  <c r="F21" i="134"/>
  <c r="G21" i="134"/>
  <c r="H21" i="134"/>
  <c r="I21" i="134"/>
  <c r="J21" i="134"/>
  <c r="K21" i="134"/>
  <c r="L21" i="134"/>
  <c r="M21" i="134"/>
  <c r="A22" i="134"/>
  <c r="B22" i="134"/>
  <c r="C22" i="134"/>
  <c r="D22" i="134"/>
  <c r="F22" i="134"/>
  <c r="G22" i="134"/>
  <c r="H22" i="134"/>
  <c r="I22" i="134"/>
  <c r="J22" i="134"/>
  <c r="K22" i="134"/>
  <c r="L22" i="134"/>
  <c r="M22" i="134"/>
  <c r="A23" i="134"/>
  <c r="B23" i="134"/>
  <c r="C23" i="134"/>
  <c r="D23" i="134"/>
  <c r="F23" i="134"/>
  <c r="G23" i="134"/>
  <c r="H23" i="134"/>
  <c r="I23" i="134"/>
  <c r="J23" i="134"/>
  <c r="K23" i="134"/>
  <c r="L23" i="134"/>
  <c r="M23" i="134"/>
  <c r="N23" i="134"/>
  <c r="M38" i="134"/>
  <c r="L38" i="134"/>
  <c r="K38" i="134"/>
  <c r="J38" i="134"/>
  <c r="I38" i="134"/>
  <c r="H38" i="134"/>
  <c r="G38" i="134"/>
  <c r="N38" i="134" s="1"/>
  <c r="F38" i="134"/>
  <c r="D38" i="134"/>
  <c r="C38" i="134"/>
  <c r="B38" i="134"/>
  <c r="A38" i="134"/>
  <c r="M37" i="134"/>
  <c r="L37" i="134"/>
  <c r="K37" i="134"/>
  <c r="J37" i="134"/>
  <c r="I37" i="134"/>
  <c r="H37" i="134"/>
  <c r="G37" i="134"/>
  <c r="F37" i="134"/>
  <c r="D37" i="134"/>
  <c r="C37" i="134"/>
  <c r="B37" i="134"/>
  <c r="A37" i="134"/>
  <c r="M11" i="134"/>
  <c r="L11" i="134"/>
  <c r="K11" i="134"/>
  <c r="J11" i="134"/>
  <c r="I11" i="134"/>
  <c r="H11" i="134"/>
  <c r="G11" i="134"/>
  <c r="F11" i="134"/>
  <c r="D11" i="134"/>
  <c r="C11" i="134"/>
  <c r="B11" i="134"/>
  <c r="A11" i="134"/>
  <c r="M31" i="133"/>
  <c r="L31" i="133"/>
  <c r="K31" i="133"/>
  <c r="J31" i="133"/>
  <c r="I31" i="133"/>
  <c r="H31" i="133"/>
  <c r="G31" i="133"/>
  <c r="F31" i="133"/>
  <c r="D31" i="133"/>
  <c r="C31" i="133"/>
  <c r="B31" i="133"/>
  <c r="A31" i="133"/>
  <c r="M30" i="133"/>
  <c r="L30" i="133"/>
  <c r="K30" i="133"/>
  <c r="J30" i="133"/>
  <c r="I30" i="133"/>
  <c r="H30" i="133"/>
  <c r="G30" i="133"/>
  <c r="F30" i="133"/>
  <c r="D30" i="133"/>
  <c r="C30" i="133"/>
  <c r="B30" i="133"/>
  <c r="A30" i="133"/>
  <c r="M16" i="133"/>
  <c r="L16" i="133"/>
  <c r="K16" i="133"/>
  <c r="J16" i="133"/>
  <c r="I16" i="133"/>
  <c r="H16" i="133"/>
  <c r="G16" i="133"/>
  <c r="F16" i="133"/>
  <c r="D16" i="133"/>
  <c r="C16" i="133"/>
  <c r="B16" i="133"/>
  <c r="A16" i="133"/>
  <c r="M15" i="133"/>
  <c r="L15" i="133"/>
  <c r="K15" i="133"/>
  <c r="J15" i="133"/>
  <c r="I15" i="133"/>
  <c r="H15" i="133"/>
  <c r="G15" i="133"/>
  <c r="F15" i="133"/>
  <c r="D15" i="133"/>
  <c r="C15" i="133"/>
  <c r="B15" i="133"/>
  <c r="A15" i="133"/>
  <c r="M14" i="133"/>
  <c r="L14" i="133"/>
  <c r="K14" i="133"/>
  <c r="J14" i="133"/>
  <c r="I14" i="133"/>
  <c r="H14" i="133"/>
  <c r="G14" i="133"/>
  <c r="F14" i="133"/>
  <c r="D14" i="133"/>
  <c r="C14" i="133"/>
  <c r="B14" i="133"/>
  <c r="A14" i="133"/>
  <c r="M13" i="133"/>
  <c r="L13" i="133"/>
  <c r="K13" i="133"/>
  <c r="J13" i="133"/>
  <c r="I13" i="133"/>
  <c r="H13" i="133"/>
  <c r="G13" i="133"/>
  <c r="F13" i="133"/>
  <c r="D13" i="133"/>
  <c r="C13" i="133"/>
  <c r="B13" i="133"/>
  <c r="A13" i="133"/>
  <c r="M12" i="133"/>
  <c r="L12" i="133"/>
  <c r="K12" i="133"/>
  <c r="J12" i="133"/>
  <c r="I12" i="133"/>
  <c r="H12" i="133"/>
  <c r="G12" i="133"/>
  <c r="F12" i="133"/>
  <c r="D12" i="133"/>
  <c r="C12" i="133"/>
  <c r="B12" i="133"/>
  <c r="A12" i="133"/>
  <c r="M11" i="133"/>
  <c r="L11" i="133"/>
  <c r="K11" i="133"/>
  <c r="J11" i="133"/>
  <c r="I11" i="133"/>
  <c r="H11" i="133"/>
  <c r="G11" i="133"/>
  <c r="F11" i="133"/>
  <c r="D11" i="133"/>
  <c r="C11" i="133"/>
  <c r="B11" i="133"/>
  <c r="A11" i="133"/>
  <c r="A12" i="132"/>
  <c r="B12" i="132"/>
  <c r="C12" i="132"/>
  <c r="D12" i="132"/>
  <c r="F12" i="132"/>
  <c r="G12" i="132"/>
  <c r="H12" i="132"/>
  <c r="I12" i="132"/>
  <c r="J12" i="132"/>
  <c r="K12" i="132"/>
  <c r="L12" i="132"/>
  <c r="M12" i="132"/>
  <c r="A13" i="132"/>
  <c r="B13" i="132"/>
  <c r="C13" i="132"/>
  <c r="D13" i="132"/>
  <c r="F13" i="132"/>
  <c r="G13" i="132"/>
  <c r="H13" i="132"/>
  <c r="I13" i="132"/>
  <c r="J13" i="132"/>
  <c r="K13" i="132"/>
  <c r="L13" i="132"/>
  <c r="M13" i="132"/>
  <c r="A14" i="132"/>
  <c r="B14" i="132"/>
  <c r="C14" i="132"/>
  <c r="D14" i="132"/>
  <c r="F14" i="132"/>
  <c r="G14" i="132"/>
  <c r="H14" i="132"/>
  <c r="I14" i="132"/>
  <c r="J14" i="132"/>
  <c r="K14" i="132"/>
  <c r="L14" i="132"/>
  <c r="M14" i="132"/>
  <c r="A15" i="132"/>
  <c r="B15" i="132"/>
  <c r="C15" i="132"/>
  <c r="D15" i="132"/>
  <c r="F15" i="132"/>
  <c r="G15" i="132"/>
  <c r="H15" i="132"/>
  <c r="I15" i="132"/>
  <c r="J15" i="132"/>
  <c r="K15" i="132"/>
  <c r="L15" i="132"/>
  <c r="M15" i="132"/>
  <c r="A16" i="132"/>
  <c r="B16" i="132"/>
  <c r="C16" i="132"/>
  <c r="D16" i="132"/>
  <c r="F16" i="132"/>
  <c r="G16" i="132"/>
  <c r="H16" i="132"/>
  <c r="I16" i="132"/>
  <c r="J16" i="132"/>
  <c r="K16" i="132"/>
  <c r="L16" i="132"/>
  <c r="M16" i="132"/>
  <c r="A17" i="132"/>
  <c r="B17" i="132"/>
  <c r="C17" i="132"/>
  <c r="D17" i="132"/>
  <c r="F17" i="132"/>
  <c r="G17" i="132"/>
  <c r="H17" i="132"/>
  <c r="I17" i="132"/>
  <c r="J17" i="132"/>
  <c r="K17" i="132"/>
  <c r="L17" i="132"/>
  <c r="M17" i="132"/>
  <c r="A18" i="132"/>
  <c r="B18" i="132"/>
  <c r="C18" i="132"/>
  <c r="D18" i="132"/>
  <c r="F18" i="132"/>
  <c r="G18" i="132"/>
  <c r="H18" i="132"/>
  <c r="I18" i="132"/>
  <c r="J18" i="132"/>
  <c r="K18" i="132"/>
  <c r="L18" i="132"/>
  <c r="M18" i="132"/>
  <c r="A19" i="132"/>
  <c r="B19" i="132"/>
  <c r="C19" i="132"/>
  <c r="D19" i="132"/>
  <c r="F19" i="132"/>
  <c r="G19" i="132"/>
  <c r="N19" i="132" s="1"/>
  <c r="H19" i="132"/>
  <c r="I19" i="132"/>
  <c r="J19" i="132"/>
  <c r="K19" i="132"/>
  <c r="L19" i="132"/>
  <c r="M19" i="132"/>
  <c r="A20" i="132"/>
  <c r="B20" i="132"/>
  <c r="C20" i="132"/>
  <c r="D20" i="132"/>
  <c r="F20" i="132"/>
  <c r="G20" i="132"/>
  <c r="H20" i="132"/>
  <c r="I20" i="132"/>
  <c r="J20" i="132"/>
  <c r="K20" i="132"/>
  <c r="L20" i="132"/>
  <c r="M20" i="132"/>
  <c r="A21" i="132"/>
  <c r="B21" i="132"/>
  <c r="C21" i="132"/>
  <c r="D21" i="132"/>
  <c r="F21" i="132"/>
  <c r="G21" i="132"/>
  <c r="H21" i="132"/>
  <c r="I21" i="132"/>
  <c r="J21" i="132"/>
  <c r="K21" i="132"/>
  <c r="L21" i="132"/>
  <c r="M21" i="132"/>
  <c r="A22" i="132"/>
  <c r="B22" i="132"/>
  <c r="C22" i="132"/>
  <c r="D22" i="132"/>
  <c r="F22" i="132"/>
  <c r="G22" i="132"/>
  <c r="H22" i="132"/>
  <c r="I22" i="132"/>
  <c r="J22" i="132"/>
  <c r="K22" i="132"/>
  <c r="L22" i="132"/>
  <c r="M22" i="132"/>
  <c r="A23" i="132"/>
  <c r="B23" i="132"/>
  <c r="C23" i="132"/>
  <c r="D23" i="132"/>
  <c r="F23" i="132"/>
  <c r="G23" i="132"/>
  <c r="H23" i="132"/>
  <c r="I23" i="132"/>
  <c r="J23" i="132"/>
  <c r="K23" i="132"/>
  <c r="L23" i="132"/>
  <c r="M23" i="132"/>
  <c r="A24" i="132"/>
  <c r="B24" i="132"/>
  <c r="C24" i="132"/>
  <c r="D24" i="132"/>
  <c r="F24" i="132"/>
  <c r="G24" i="132"/>
  <c r="H24" i="132"/>
  <c r="I24" i="132"/>
  <c r="J24" i="132"/>
  <c r="K24" i="132"/>
  <c r="L24" i="132"/>
  <c r="M24" i="132"/>
  <c r="A25" i="132"/>
  <c r="B25" i="132"/>
  <c r="C25" i="132"/>
  <c r="D25" i="132"/>
  <c r="F25" i="132"/>
  <c r="G25" i="132"/>
  <c r="H25" i="132"/>
  <c r="I25" i="132"/>
  <c r="J25" i="132"/>
  <c r="K25" i="132"/>
  <c r="L25" i="132"/>
  <c r="M25" i="132"/>
  <c r="A26" i="132"/>
  <c r="B26" i="132"/>
  <c r="C26" i="132"/>
  <c r="D26" i="132"/>
  <c r="F26" i="132"/>
  <c r="G26" i="132"/>
  <c r="H26" i="132"/>
  <c r="I26" i="132"/>
  <c r="J26" i="132"/>
  <c r="K26" i="132"/>
  <c r="L26" i="132"/>
  <c r="M26" i="132"/>
  <c r="A27" i="132"/>
  <c r="B27" i="132"/>
  <c r="C27" i="132"/>
  <c r="D27" i="132"/>
  <c r="F27" i="132"/>
  <c r="G27" i="132"/>
  <c r="H27" i="132"/>
  <c r="I27" i="132"/>
  <c r="J27" i="132"/>
  <c r="K27" i="132"/>
  <c r="L27" i="132"/>
  <c r="M27" i="132"/>
  <c r="N27" i="132"/>
  <c r="A28" i="132"/>
  <c r="B28" i="132"/>
  <c r="C28" i="132"/>
  <c r="D28" i="132"/>
  <c r="F28" i="132"/>
  <c r="G28" i="132"/>
  <c r="H28" i="132"/>
  <c r="I28" i="132"/>
  <c r="J28" i="132"/>
  <c r="K28" i="132"/>
  <c r="L28" i="132"/>
  <c r="M28" i="132"/>
  <c r="A29" i="132"/>
  <c r="B29" i="132"/>
  <c r="C29" i="132"/>
  <c r="D29" i="132"/>
  <c r="F29" i="132"/>
  <c r="G29" i="132"/>
  <c r="H29" i="132"/>
  <c r="I29" i="132"/>
  <c r="J29" i="132"/>
  <c r="K29" i="132"/>
  <c r="L29" i="132"/>
  <c r="M29" i="132"/>
  <c r="A30" i="132"/>
  <c r="B30" i="132"/>
  <c r="C30" i="132"/>
  <c r="D30" i="132"/>
  <c r="F30" i="132"/>
  <c r="G30" i="132"/>
  <c r="H30" i="132"/>
  <c r="I30" i="132"/>
  <c r="J30" i="132"/>
  <c r="K30" i="132"/>
  <c r="L30" i="132"/>
  <c r="M30" i="132"/>
  <c r="A31" i="132"/>
  <c r="B31" i="132"/>
  <c r="C31" i="132"/>
  <c r="D31" i="132"/>
  <c r="F31" i="132"/>
  <c r="G31" i="132"/>
  <c r="H31" i="132"/>
  <c r="I31" i="132"/>
  <c r="J31" i="132"/>
  <c r="K31" i="132"/>
  <c r="L31" i="132"/>
  <c r="M31" i="132"/>
  <c r="A32" i="132"/>
  <c r="B32" i="132"/>
  <c r="C32" i="132"/>
  <c r="D32" i="132"/>
  <c r="F32" i="132"/>
  <c r="G32" i="132"/>
  <c r="H32" i="132"/>
  <c r="I32" i="132"/>
  <c r="J32" i="132"/>
  <c r="K32" i="132"/>
  <c r="L32" i="132"/>
  <c r="M32" i="132"/>
  <c r="A33" i="132"/>
  <c r="B33" i="132"/>
  <c r="C33" i="132"/>
  <c r="D33" i="132"/>
  <c r="F33" i="132"/>
  <c r="G33" i="132"/>
  <c r="H33" i="132"/>
  <c r="I33" i="132"/>
  <c r="J33" i="132"/>
  <c r="K33" i="132"/>
  <c r="L33" i="132"/>
  <c r="M33" i="132"/>
  <c r="A34" i="132"/>
  <c r="B34" i="132"/>
  <c r="C34" i="132"/>
  <c r="D34" i="132"/>
  <c r="F34" i="132"/>
  <c r="G34" i="132"/>
  <c r="H34" i="132"/>
  <c r="I34" i="132"/>
  <c r="J34" i="132"/>
  <c r="K34" i="132"/>
  <c r="L34" i="132"/>
  <c r="M34" i="132"/>
  <c r="A35" i="132"/>
  <c r="B35" i="132"/>
  <c r="C35" i="132"/>
  <c r="D35" i="132"/>
  <c r="F35" i="132"/>
  <c r="G35" i="132"/>
  <c r="N35" i="132" s="1"/>
  <c r="H35" i="132"/>
  <c r="I35" i="132"/>
  <c r="J35" i="132"/>
  <c r="K35" i="132"/>
  <c r="L35" i="132"/>
  <c r="M35" i="132"/>
  <c r="A36" i="132"/>
  <c r="B36" i="132"/>
  <c r="C36" i="132"/>
  <c r="D36" i="132"/>
  <c r="F36" i="132"/>
  <c r="G36" i="132"/>
  <c r="H36" i="132"/>
  <c r="I36" i="132"/>
  <c r="J36" i="132"/>
  <c r="K36" i="132"/>
  <c r="L36" i="132"/>
  <c r="M36" i="132"/>
  <c r="A37" i="132"/>
  <c r="B37" i="132"/>
  <c r="C37" i="132"/>
  <c r="D37" i="132"/>
  <c r="F37" i="132"/>
  <c r="G37" i="132"/>
  <c r="H37" i="132"/>
  <c r="I37" i="132"/>
  <c r="J37" i="132"/>
  <c r="K37" i="132"/>
  <c r="L37" i="132"/>
  <c r="M37" i="132"/>
  <c r="A38" i="132"/>
  <c r="B38" i="132"/>
  <c r="C38" i="132"/>
  <c r="D38" i="132"/>
  <c r="F38" i="132"/>
  <c r="G38" i="132"/>
  <c r="H38" i="132"/>
  <c r="I38" i="132"/>
  <c r="J38" i="132"/>
  <c r="K38" i="132"/>
  <c r="L38" i="132"/>
  <c r="M38" i="132"/>
  <c r="A39" i="132"/>
  <c r="B39" i="132"/>
  <c r="C39" i="132"/>
  <c r="D39" i="132"/>
  <c r="F39" i="132"/>
  <c r="G39" i="132"/>
  <c r="H39" i="132"/>
  <c r="I39" i="132"/>
  <c r="J39" i="132"/>
  <c r="K39" i="132"/>
  <c r="L39" i="132"/>
  <c r="M39" i="132"/>
  <c r="A40" i="132"/>
  <c r="B40" i="132"/>
  <c r="C40" i="132"/>
  <c r="D40" i="132"/>
  <c r="F40" i="132"/>
  <c r="G40" i="132"/>
  <c r="H40" i="132"/>
  <c r="I40" i="132"/>
  <c r="J40" i="132"/>
  <c r="K40" i="132"/>
  <c r="L40" i="132"/>
  <c r="M40" i="132"/>
  <c r="A41" i="132"/>
  <c r="B41" i="132"/>
  <c r="C41" i="132"/>
  <c r="D41" i="132"/>
  <c r="F41" i="132"/>
  <c r="G41" i="132"/>
  <c r="H41" i="132"/>
  <c r="I41" i="132"/>
  <c r="J41" i="132"/>
  <c r="K41" i="132"/>
  <c r="L41" i="132"/>
  <c r="M41" i="132"/>
  <c r="A42" i="132"/>
  <c r="B42" i="132"/>
  <c r="C42" i="132"/>
  <c r="D42" i="132"/>
  <c r="E42" i="132"/>
  <c r="F42" i="132"/>
  <c r="G42" i="132"/>
  <c r="H42" i="132"/>
  <c r="I42" i="132"/>
  <c r="J42" i="132"/>
  <c r="K42" i="132"/>
  <c r="L42" i="132"/>
  <c r="M42" i="132"/>
  <c r="A43" i="132"/>
  <c r="B43" i="132"/>
  <c r="C43" i="132"/>
  <c r="D43" i="132"/>
  <c r="F43" i="132"/>
  <c r="G43" i="132"/>
  <c r="H43" i="132"/>
  <c r="I43" i="132"/>
  <c r="J43" i="132"/>
  <c r="K43" i="132"/>
  <c r="L43" i="132"/>
  <c r="M43" i="132"/>
  <c r="A44" i="132"/>
  <c r="B44" i="132"/>
  <c r="C44" i="132"/>
  <c r="D44" i="132"/>
  <c r="F44" i="132"/>
  <c r="G44" i="132"/>
  <c r="H44" i="132"/>
  <c r="I44" i="132"/>
  <c r="J44" i="132"/>
  <c r="K44" i="132"/>
  <c r="L44" i="132"/>
  <c r="M44" i="132"/>
  <c r="A45" i="132"/>
  <c r="B45" i="132"/>
  <c r="C45" i="132"/>
  <c r="D45" i="132"/>
  <c r="F45" i="132"/>
  <c r="G45" i="132"/>
  <c r="H45" i="132"/>
  <c r="I45" i="132"/>
  <c r="J45" i="132"/>
  <c r="K45" i="132"/>
  <c r="L45" i="132"/>
  <c r="M45" i="132"/>
  <c r="A46" i="132"/>
  <c r="B46" i="132"/>
  <c r="C46" i="132"/>
  <c r="D46" i="132"/>
  <c r="F46" i="132"/>
  <c r="G46" i="132"/>
  <c r="H46" i="132"/>
  <c r="I46" i="132"/>
  <c r="J46" i="132"/>
  <c r="K46" i="132"/>
  <c r="L46" i="132"/>
  <c r="M46" i="132"/>
  <c r="A47" i="132"/>
  <c r="B47" i="132"/>
  <c r="C47" i="132"/>
  <c r="D47" i="132"/>
  <c r="F47" i="132"/>
  <c r="G47" i="132"/>
  <c r="N47" i="132" s="1"/>
  <c r="H47" i="132"/>
  <c r="I47" i="132"/>
  <c r="J47" i="132"/>
  <c r="K47" i="132"/>
  <c r="L47" i="132"/>
  <c r="M47" i="132"/>
  <c r="A48" i="132"/>
  <c r="B48" i="132"/>
  <c r="C48" i="132"/>
  <c r="D48" i="132"/>
  <c r="F48" i="132"/>
  <c r="G48" i="132"/>
  <c r="H48" i="132"/>
  <c r="I48" i="132"/>
  <c r="J48" i="132"/>
  <c r="K48" i="132"/>
  <c r="L48" i="132"/>
  <c r="M48" i="132"/>
  <c r="A49" i="132"/>
  <c r="B49" i="132"/>
  <c r="C49" i="132"/>
  <c r="D49" i="132"/>
  <c r="F49" i="132"/>
  <c r="G49" i="132"/>
  <c r="H49" i="132"/>
  <c r="I49" i="132"/>
  <c r="J49" i="132"/>
  <c r="K49" i="132"/>
  <c r="L49" i="132"/>
  <c r="M49" i="132"/>
  <c r="A50" i="132"/>
  <c r="B50" i="132"/>
  <c r="C50" i="132"/>
  <c r="D50" i="132"/>
  <c r="F50" i="132"/>
  <c r="G50" i="132"/>
  <c r="H50" i="132"/>
  <c r="I50" i="132"/>
  <c r="J50" i="132"/>
  <c r="K50" i="132"/>
  <c r="L50" i="132"/>
  <c r="M50" i="132"/>
  <c r="A51" i="132"/>
  <c r="B51" i="132"/>
  <c r="C51" i="132"/>
  <c r="D51" i="132"/>
  <c r="F51" i="132"/>
  <c r="G51" i="132"/>
  <c r="H51" i="132"/>
  <c r="I51" i="132"/>
  <c r="J51" i="132"/>
  <c r="K51" i="132"/>
  <c r="L51" i="132"/>
  <c r="M51" i="132"/>
  <c r="A52" i="132"/>
  <c r="B52" i="132"/>
  <c r="C52" i="132"/>
  <c r="D52" i="132"/>
  <c r="F52" i="132"/>
  <c r="G52" i="132"/>
  <c r="H52" i="132"/>
  <c r="I52" i="132"/>
  <c r="J52" i="132"/>
  <c r="K52" i="132"/>
  <c r="L52" i="132"/>
  <c r="M52" i="132"/>
  <c r="A53" i="132"/>
  <c r="B53" i="132"/>
  <c r="C53" i="132"/>
  <c r="D53" i="132"/>
  <c r="F53" i="132"/>
  <c r="G53" i="132"/>
  <c r="H53" i="132"/>
  <c r="I53" i="132"/>
  <c r="J53" i="132"/>
  <c r="K53" i="132"/>
  <c r="L53" i="132"/>
  <c r="M53" i="132"/>
  <c r="A54" i="132"/>
  <c r="B54" i="132"/>
  <c r="C54" i="132"/>
  <c r="D54" i="132"/>
  <c r="E54" i="132"/>
  <c r="F54" i="132"/>
  <c r="G54" i="132"/>
  <c r="H54" i="132"/>
  <c r="I54" i="132"/>
  <c r="J54" i="132"/>
  <c r="K54" i="132"/>
  <c r="L54" i="132"/>
  <c r="M54" i="132"/>
  <c r="A86" i="132"/>
  <c r="B86" i="132"/>
  <c r="C86" i="132"/>
  <c r="D86" i="132"/>
  <c r="F86" i="132"/>
  <c r="G86" i="132"/>
  <c r="H86" i="132"/>
  <c r="I86" i="132"/>
  <c r="J86" i="132"/>
  <c r="K86" i="132"/>
  <c r="L86" i="132"/>
  <c r="M86" i="132"/>
  <c r="A87" i="132"/>
  <c r="B87" i="132"/>
  <c r="C87" i="132"/>
  <c r="D87" i="132"/>
  <c r="F87" i="132"/>
  <c r="G87" i="132"/>
  <c r="H87" i="132"/>
  <c r="I87" i="132"/>
  <c r="J87" i="132"/>
  <c r="K87" i="132"/>
  <c r="L87" i="132"/>
  <c r="M87" i="132"/>
  <c r="A88" i="132"/>
  <c r="B88" i="132"/>
  <c r="C88" i="132"/>
  <c r="D88" i="132"/>
  <c r="F88" i="132"/>
  <c r="G88" i="132"/>
  <c r="H88" i="132"/>
  <c r="I88" i="132"/>
  <c r="J88" i="132"/>
  <c r="K88" i="132"/>
  <c r="L88" i="132"/>
  <c r="M88" i="132"/>
  <c r="A89" i="132"/>
  <c r="B89" i="132"/>
  <c r="C89" i="132"/>
  <c r="D89" i="132"/>
  <c r="F89" i="132"/>
  <c r="G89" i="132"/>
  <c r="H89" i="132"/>
  <c r="I89" i="132"/>
  <c r="J89" i="132"/>
  <c r="K89" i="132"/>
  <c r="L89" i="132"/>
  <c r="M89" i="132"/>
  <c r="A90" i="132"/>
  <c r="B90" i="132"/>
  <c r="C90" i="132"/>
  <c r="D90" i="132"/>
  <c r="F90" i="132"/>
  <c r="G90" i="132"/>
  <c r="H90" i="132"/>
  <c r="I90" i="132"/>
  <c r="J90" i="132"/>
  <c r="K90" i="132"/>
  <c r="L90" i="132"/>
  <c r="M90" i="132"/>
  <c r="A91" i="132"/>
  <c r="B91" i="132"/>
  <c r="C91" i="132"/>
  <c r="D91" i="132"/>
  <c r="F91" i="132"/>
  <c r="G91" i="132"/>
  <c r="H91" i="132"/>
  <c r="I91" i="132"/>
  <c r="J91" i="132"/>
  <c r="K91" i="132"/>
  <c r="L91" i="132"/>
  <c r="M91" i="132"/>
  <c r="A92" i="132"/>
  <c r="B92" i="132"/>
  <c r="C92" i="132"/>
  <c r="D92" i="132"/>
  <c r="F92" i="132"/>
  <c r="G92" i="132"/>
  <c r="H92" i="132"/>
  <c r="I92" i="132"/>
  <c r="J92" i="132"/>
  <c r="K92" i="132"/>
  <c r="L92" i="132"/>
  <c r="M92" i="132"/>
  <c r="A93" i="132"/>
  <c r="B93" i="132"/>
  <c r="C93" i="132"/>
  <c r="D93" i="132"/>
  <c r="F93" i="132"/>
  <c r="G93" i="132"/>
  <c r="H93" i="132"/>
  <c r="I93" i="132"/>
  <c r="J93" i="132"/>
  <c r="K93" i="132"/>
  <c r="L93" i="132"/>
  <c r="M93" i="132"/>
  <c r="M85" i="132"/>
  <c r="L85" i="132"/>
  <c r="K85" i="132"/>
  <c r="J85" i="132"/>
  <c r="I85" i="132"/>
  <c r="H85" i="132"/>
  <c r="G85" i="132"/>
  <c r="F85" i="132"/>
  <c r="D85" i="132"/>
  <c r="C85" i="132"/>
  <c r="B85" i="132"/>
  <c r="A85" i="132"/>
  <c r="M72" i="132"/>
  <c r="L72" i="132"/>
  <c r="K72" i="132"/>
  <c r="J72" i="132"/>
  <c r="I72" i="132"/>
  <c r="H72" i="132"/>
  <c r="G72" i="132"/>
  <c r="F72" i="132"/>
  <c r="D72" i="132"/>
  <c r="C72" i="132"/>
  <c r="B72" i="132"/>
  <c r="A72" i="132"/>
  <c r="M71" i="132"/>
  <c r="L71" i="132"/>
  <c r="K71" i="132"/>
  <c r="J71" i="132"/>
  <c r="I71" i="132"/>
  <c r="H71" i="132"/>
  <c r="G71" i="132"/>
  <c r="F71" i="132"/>
  <c r="D71" i="132"/>
  <c r="C71" i="132"/>
  <c r="B71" i="132"/>
  <c r="A71" i="132"/>
  <c r="M70" i="132"/>
  <c r="L70" i="132"/>
  <c r="K70" i="132"/>
  <c r="J70" i="132"/>
  <c r="I70" i="132"/>
  <c r="H70" i="132"/>
  <c r="G70" i="132"/>
  <c r="F70" i="132"/>
  <c r="D70" i="132"/>
  <c r="C70" i="132"/>
  <c r="B70" i="132"/>
  <c r="A70" i="132"/>
  <c r="M69" i="132"/>
  <c r="L69" i="132"/>
  <c r="K69" i="132"/>
  <c r="J69" i="132"/>
  <c r="I69" i="132"/>
  <c r="H69" i="132"/>
  <c r="G69" i="132"/>
  <c r="F69" i="132"/>
  <c r="D69" i="132"/>
  <c r="C69" i="132"/>
  <c r="B69" i="132"/>
  <c r="A69" i="132"/>
  <c r="M68" i="132"/>
  <c r="L68" i="132"/>
  <c r="K68" i="132"/>
  <c r="J68" i="132"/>
  <c r="I68" i="132"/>
  <c r="H68" i="132"/>
  <c r="G68" i="132"/>
  <c r="F68" i="132"/>
  <c r="D68" i="132"/>
  <c r="C68" i="132"/>
  <c r="B68" i="132"/>
  <c r="A68" i="132"/>
  <c r="M11" i="132"/>
  <c r="L11" i="132"/>
  <c r="K11" i="132"/>
  <c r="J11" i="132"/>
  <c r="I11" i="132"/>
  <c r="H11" i="132"/>
  <c r="G11" i="132"/>
  <c r="F11" i="132"/>
  <c r="D11" i="132"/>
  <c r="C11" i="132"/>
  <c r="B11" i="132"/>
  <c r="A11" i="132"/>
  <c r="A69" i="131"/>
  <c r="B69" i="131"/>
  <c r="C69" i="131"/>
  <c r="D69" i="131"/>
  <c r="F69" i="131"/>
  <c r="G69" i="131"/>
  <c r="H69" i="131"/>
  <c r="I69" i="131"/>
  <c r="J69" i="131"/>
  <c r="K69" i="131"/>
  <c r="L69" i="131"/>
  <c r="M69" i="131"/>
  <c r="A70" i="131"/>
  <c r="B70" i="131"/>
  <c r="C70" i="131"/>
  <c r="D70" i="131"/>
  <c r="F70" i="131"/>
  <c r="G70" i="131"/>
  <c r="H70" i="131"/>
  <c r="I70" i="131"/>
  <c r="J70" i="131"/>
  <c r="K70" i="131"/>
  <c r="L70" i="131"/>
  <c r="M70" i="131"/>
  <c r="A71" i="131"/>
  <c r="B71" i="131"/>
  <c r="C71" i="131"/>
  <c r="D71" i="131"/>
  <c r="F71" i="131"/>
  <c r="G71" i="131"/>
  <c r="H71" i="131"/>
  <c r="I71" i="131"/>
  <c r="J71" i="131"/>
  <c r="K71" i="131"/>
  <c r="L71" i="131"/>
  <c r="M71" i="131"/>
  <c r="A51" i="131"/>
  <c r="B51" i="131"/>
  <c r="C51" i="131"/>
  <c r="D51" i="131"/>
  <c r="F51" i="131"/>
  <c r="G51" i="131"/>
  <c r="H51" i="131"/>
  <c r="I51" i="131"/>
  <c r="J51" i="131"/>
  <c r="K51" i="131"/>
  <c r="L51" i="131"/>
  <c r="M51" i="131"/>
  <c r="A52" i="131"/>
  <c r="B52" i="131"/>
  <c r="C52" i="131"/>
  <c r="D52" i="131"/>
  <c r="F52" i="131"/>
  <c r="G52" i="131"/>
  <c r="H52" i="131"/>
  <c r="I52" i="131"/>
  <c r="J52" i="131"/>
  <c r="K52" i="131"/>
  <c r="L52" i="131"/>
  <c r="M52" i="131"/>
  <c r="A53" i="131"/>
  <c r="B53" i="131"/>
  <c r="C53" i="131"/>
  <c r="D53" i="131"/>
  <c r="F53" i="131"/>
  <c r="G53" i="131"/>
  <c r="H53" i="131"/>
  <c r="I53" i="131"/>
  <c r="J53" i="131"/>
  <c r="K53" i="131"/>
  <c r="L53" i="131"/>
  <c r="M53" i="131"/>
  <c r="A54" i="131"/>
  <c r="B54" i="131"/>
  <c r="C54" i="131"/>
  <c r="D54" i="131"/>
  <c r="F54" i="131"/>
  <c r="G54" i="131"/>
  <c r="H54" i="131"/>
  <c r="I54" i="131"/>
  <c r="J54" i="131"/>
  <c r="K54" i="131"/>
  <c r="L54" i="131"/>
  <c r="M54" i="131"/>
  <c r="A55" i="131"/>
  <c r="B55" i="131"/>
  <c r="C55" i="131"/>
  <c r="D55" i="131"/>
  <c r="F55" i="131"/>
  <c r="G55" i="131"/>
  <c r="H55" i="131"/>
  <c r="I55" i="131"/>
  <c r="J55" i="131"/>
  <c r="K55" i="131"/>
  <c r="L55" i="131"/>
  <c r="M55" i="131"/>
  <c r="A12" i="131"/>
  <c r="B12" i="131"/>
  <c r="C12" i="131"/>
  <c r="D12" i="131"/>
  <c r="F12" i="131"/>
  <c r="G12" i="131"/>
  <c r="H12" i="131"/>
  <c r="I12" i="131"/>
  <c r="J12" i="131"/>
  <c r="K12" i="131"/>
  <c r="L12" i="131"/>
  <c r="M12" i="131"/>
  <c r="A13" i="131"/>
  <c r="B13" i="131"/>
  <c r="C13" i="131"/>
  <c r="D13" i="131"/>
  <c r="F13" i="131"/>
  <c r="G13" i="131"/>
  <c r="H13" i="131"/>
  <c r="I13" i="131"/>
  <c r="J13" i="131"/>
  <c r="K13" i="131"/>
  <c r="L13" i="131"/>
  <c r="M13" i="131"/>
  <c r="A14" i="131"/>
  <c r="B14" i="131"/>
  <c r="C14" i="131"/>
  <c r="D14" i="131"/>
  <c r="F14" i="131"/>
  <c r="G14" i="131"/>
  <c r="H14" i="131"/>
  <c r="I14" i="131"/>
  <c r="J14" i="131"/>
  <c r="K14" i="131"/>
  <c r="L14" i="131"/>
  <c r="M14" i="131"/>
  <c r="A15" i="131"/>
  <c r="B15" i="131"/>
  <c r="C15" i="131"/>
  <c r="D15" i="131"/>
  <c r="F15" i="131"/>
  <c r="G15" i="131"/>
  <c r="H15" i="131"/>
  <c r="I15" i="131"/>
  <c r="J15" i="131"/>
  <c r="K15" i="131"/>
  <c r="L15" i="131"/>
  <c r="M15" i="131"/>
  <c r="A16" i="131"/>
  <c r="B16" i="131"/>
  <c r="C16" i="131"/>
  <c r="D16" i="131"/>
  <c r="F16" i="131"/>
  <c r="G16" i="131"/>
  <c r="H16" i="131"/>
  <c r="I16" i="131"/>
  <c r="J16" i="131"/>
  <c r="K16" i="131"/>
  <c r="L16" i="131"/>
  <c r="M16" i="131"/>
  <c r="A17" i="131"/>
  <c r="B17" i="131"/>
  <c r="C17" i="131"/>
  <c r="D17" i="131"/>
  <c r="F17" i="131"/>
  <c r="G17" i="131"/>
  <c r="H17" i="131"/>
  <c r="I17" i="131"/>
  <c r="J17" i="131"/>
  <c r="K17" i="131"/>
  <c r="L17" i="131"/>
  <c r="M17" i="131"/>
  <c r="A18" i="131"/>
  <c r="B18" i="131"/>
  <c r="C18" i="131"/>
  <c r="D18" i="131"/>
  <c r="F18" i="131"/>
  <c r="G18" i="131"/>
  <c r="H18" i="131"/>
  <c r="I18" i="131"/>
  <c r="J18" i="131"/>
  <c r="K18" i="131"/>
  <c r="L18" i="131"/>
  <c r="M18" i="131"/>
  <c r="A19" i="131"/>
  <c r="B19" i="131"/>
  <c r="C19" i="131"/>
  <c r="D19" i="131"/>
  <c r="F19" i="131"/>
  <c r="G19" i="131"/>
  <c r="H19" i="131"/>
  <c r="I19" i="131"/>
  <c r="J19" i="131"/>
  <c r="K19" i="131"/>
  <c r="L19" i="131"/>
  <c r="M19" i="131"/>
  <c r="A20" i="131"/>
  <c r="B20" i="131"/>
  <c r="C20" i="131"/>
  <c r="D20" i="131"/>
  <c r="F20" i="131"/>
  <c r="G20" i="131"/>
  <c r="H20" i="131"/>
  <c r="I20" i="131"/>
  <c r="J20" i="131"/>
  <c r="K20" i="131"/>
  <c r="L20" i="131"/>
  <c r="M20" i="131"/>
  <c r="A21" i="131"/>
  <c r="B21" i="131"/>
  <c r="C21" i="131"/>
  <c r="D21" i="131"/>
  <c r="F21" i="131"/>
  <c r="G21" i="131"/>
  <c r="H21" i="131"/>
  <c r="I21" i="131"/>
  <c r="J21" i="131"/>
  <c r="K21" i="131"/>
  <c r="L21" i="131"/>
  <c r="M21" i="131"/>
  <c r="A22" i="131"/>
  <c r="B22" i="131"/>
  <c r="C22" i="131"/>
  <c r="D22" i="131"/>
  <c r="F22" i="131"/>
  <c r="G22" i="131"/>
  <c r="H22" i="131"/>
  <c r="I22" i="131"/>
  <c r="J22" i="131"/>
  <c r="K22" i="131"/>
  <c r="L22" i="131"/>
  <c r="M22" i="131"/>
  <c r="A23" i="131"/>
  <c r="B23" i="131"/>
  <c r="C23" i="131"/>
  <c r="D23" i="131"/>
  <c r="F23" i="131"/>
  <c r="G23" i="131"/>
  <c r="H23" i="131"/>
  <c r="I23" i="131"/>
  <c r="J23" i="131"/>
  <c r="K23" i="131"/>
  <c r="L23" i="131"/>
  <c r="M23" i="131"/>
  <c r="A24" i="131"/>
  <c r="B24" i="131"/>
  <c r="C24" i="131"/>
  <c r="D24" i="131"/>
  <c r="F24" i="131"/>
  <c r="G24" i="131"/>
  <c r="H24" i="131"/>
  <c r="I24" i="131"/>
  <c r="J24" i="131"/>
  <c r="K24" i="131"/>
  <c r="L24" i="131"/>
  <c r="M24" i="131"/>
  <c r="A25" i="131"/>
  <c r="B25" i="131"/>
  <c r="C25" i="131"/>
  <c r="D25" i="131"/>
  <c r="F25" i="131"/>
  <c r="G25" i="131"/>
  <c r="H25" i="131"/>
  <c r="I25" i="131"/>
  <c r="J25" i="131"/>
  <c r="K25" i="131"/>
  <c r="L25" i="131"/>
  <c r="M25" i="131"/>
  <c r="A26" i="131"/>
  <c r="B26" i="131"/>
  <c r="C26" i="131"/>
  <c r="D26" i="131"/>
  <c r="F26" i="131"/>
  <c r="G26" i="131"/>
  <c r="H26" i="131"/>
  <c r="I26" i="131"/>
  <c r="J26" i="131"/>
  <c r="K26" i="131"/>
  <c r="L26" i="131"/>
  <c r="M26" i="131"/>
  <c r="A27" i="131"/>
  <c r="B27" i="131"/>
  <c r="C27" i="131"/>
  <c r="D27" i="131"/>
  <c r="F27" i="131"/>
  <c r="G27" i="131"/>
  <c r="H27" i="131"/>
  <c r="I27" i="131"/>
  <c r="J27" i="131"/>
  <c r="K27" i="131"/>
  <c r="L27" i="131"/>
  <c r="M27" i="131"/>
  <c r="A28" i="131"/>
  <c r="B28" i="131"/>
  <c r="C28" i="131"/>
  <c r="D28" i="131"/>
  <c r="F28" i="131"/>
  <c r="G28" i="131"/>
  <c r="H28" i="131"/>
  <c r="I28" i="131"/>
  <c r="J28" i="131"/>
  <c r="K28" i="131"/>
  <c r="L28" i="131"/>
  <c r="M28" i="131"/>
  <c r="A29" i="131"/>
  <c r="B29" i="131"/>
  <c r="C29" i="131"/>
  <c r="D29" i="131"/>
  <c r="F29" i="131"/>
  <c r="G29" i="131"/>
  <c r="H29" i="131"/>
  <c r="I29" i="131"/>
  <c r="J29" i="131"/>
  <c r="K29" i="131"/>
  <c r="L29" i="131"/>
  <c r="M29" i="131"/>
  <c r="A30" i="131"/>
  <c r="B30" i="131"/>
  <c r="C30" i="131"/>
  <c r="D30" i="131"/>
  <c r="F30" i="131"/>
  <c r="G30" i="131"/>
  <c r="H30" i="131"/>
  <c r="I30" i="131"/>
  <c r="J30" i="131"/>
  <c r="K30" i="131"/>
  <c r="L30" i="131"/>
  <c r="M30" i="131"/>
  <c r="A31" i="131"/>
  <c r="B31" i="131"/>
  <c r="C31" i="131"/>
  <c r="D31" i="131"/>
  <c r="F31" i="131"/>
  <c r="G31" i="131"/>
  <c r="H31" i="131"/>
  <c r="I31" i="131"/>
  <c r="J31" i="131"/>
  <c r="K31" i="131"/>
  <c r="L31" i="131"/>
  <c r="M31" i="131"/>
  <c r="A32" i="131"/>
  <c r="B32" i="131"/>
  <c r="C32" i="131"/>
  <c r="D32" i="131"/>
  <c r="F32" i="131"/>
  <c r="G32" i="131"/>
  <c r="H32" i="131"/>
  <c r="I32" i="131"/>
  <c r="J32" i="131"/>
  <c r="K32" i="131"/>
  <c r="L32" i="131"/>
  <c r="M32" i="131"/>
  <c r="A33" i="131"/>
  <c r="B33" i="131"/>
  <c r="C33" i="131"/>
  <c r="D33" i="131"/>
  <c r="F33" i="131"/>
  <c r="G33" i="131"/>
  <c r="H33" i="131"/>
  <c r="I33" i="131"/>
  <c r="J33" i="131"/>
  <c r="K33" i="131"/>
  <c r="L33" i="131"/>
  <c r="M33" i="131"/>
  <c r="A34" i="131"/>
  <c r="B34" i="131"/>
  <c r="C34" i="131"/>
  <c r="D34" i="131"/>
  <c r="F34" i="131"/>
  <c r="G34" i="131"/>
  <c r="H34" i="131"/>
  <c r="I34" i="131"/>
  <c r="J34" i="131"/>
  <c r="K34" i="131"/>
  <c r="L34" i="131"/>
  <c r="M34" i="131"/>
  <c r="A35" i="131"/>
  <c r="B35" i="131"/>
  <c r="C35" i="131"/>
  <c r="D35" i="131"/>
  <c r="F35" i="131"/>
  <c r="G35" i="131"/>
  <c r="H35" i="131"/>
  <c r="I35" i="131"/>
  <c r="J35" i="131"/>
  <c r="K35" i="131"/>
  <c r="L35" i="131"/>
  <c r="M35" i="131"/>
  <c r="A36" i="131"/>
  <c r="B36" i="131"/>
  <c r="C36" i="131"/>
  <c r="D36" i="131"/>
  <c r="F36" i="131"/>
  <c r="G36" i="131"/>
  <c r="H36" i="131"/>
  <c r="I36" i="131"/>
  <c r="J36" i="131"/>
  <c r="K36" i="131"/>
  <c r="L36" i="131"/>
  <c r="M36" i="131"/>
  <c r="M68" i="131"/>
  <c r="L68" i="131"/>
  <c r="K68" i="131"/>
  <c r="J68" i="131"/>
  <c r="I68" i="131"/>
  <c r="H68" i="131"/>
  <c r="G68" i="131"/>
  <c r="F68" i="131"/>
  <c r="D68" i="131"/>
  <c r="C68" i="131"/>
  <c r="B68" i="131"/>
  <c r="A68" i="131"/>
  <c r="M50" i="131"/>
  <c r="L50" i="131"/>
  <c r="K50" i="131"/>
  <c r="J50" i="131"/>
  <c r="I50" i="131"/>
  <c r="H50" i="131"/>
  <c r="G50" i="131"/>
  <c r="F50" i="131"/>
  <c r="D50" i="131"/>
  <c r="C50" i="131"/>
  <c r="B50" i="131"/>
  <c r="A50" i="131"/>
  <c r="M11" i="131"/>
  <c r="L11" i="131"/>
  <c r="K11" i="131"/>
  <c r="J11" i="131"/>
  <c r="I11" i="131"/>
  <c r="H11" i="131"/>
  <c r="G11" i="131"/>
  <c r="F11" i="131"/>
  <c r="D11" i="131"/>
  <c r="C11" i="131"/>
  <c r="B11" i="131"/>
  <c r="A11" i="131"/>
  <c r="M55" i="130"/>
  <c r="L55" i="130"/>
  <c r="K55" i="130"/>
  <c r="J55" i="130"/>
  <c r="I55" i="130"/>
  <c r="H55" i="130"/>
  <c r="G55" i="130"/>
  <c r="F55" i="130"/>
  <c r="D55" i="130"/>
  <c r="C55" i="130"/>
  <c r="B55" i="130"/>
  <c r="A55" i="130"/>
  <c r="M54" i="130"/>
  <c r="L54" i="130"/>
  <c r="K54" i="130"/>
  <c r="J54" i="130"/>
  <c r="I54" i="130"/>
  <c r="H54" i="130"/>
  <c r="G54" i="130"/>
  <c r="F54" i="130"/>
  <c r="D54" i="130"/>
  <c r="C54" i="130"/>
  <c r="B54" i="130"/>
  <c r="A54" i="130"/>
  <c r="M42" i="130"/>
  <c r="L42" i="130"/>
  <c r="K42" i="130"/>
  <c r="J42" i="130"/>
  <c r="I42" i="130"/>
  <c r="H42" i="130"/>
  <c r="G42" i="130"/>
  <c r="F42" i="130"/>
  <c r="D42" i="130"/>
  <c r="C42" i="130"/>
  <c r="B42" i="130"/>
  <c r="A42" i="130"/>
  <c r="M11" i="130"/>
  <c r="L11" i="130"/>
  <c r="K11" i="130"/>
  <c r="J11" i="130"/>
  <c r="I11" i="130"/>
  <c r="H11" i="130"/>
  <c r="G11" i="130"/>
  <c r="F11" i="130"/>
  <c r="D11" i="130"/>
  <c r="C11" i="130"/>
  <c r="B11" i="130"/>
  <c r="A11" i="130"/>
  <c r="M49" i="129"/>
  <c r="L49" i="129"/>
  <c r="K49" i="129"/>
  <c r="J49" i="129"/>
  <c r="I49" i="129"/>
  <c r="H49" i="129"/>
  <c r="G49" i="129"/>
  <c r="F49" i="129"/>
  <c r="D49" i="129"/>
  <c r="C49" i="129"/>
  <c r="B49" i="129"/>
  <c r="A49" i="129"/>
  <c r="M48" i="129"/>
  <c r="L48" i="129"/>
  <c r="K48" i="129"/>
  <c r="J48" i="129"/>
  <c r="I48" i="129"/>
  <c r="H48" i="129"/>
  <c r="G48" i="129"/>
  <c r="F48" i="129"/>
  <c r="D48" i="129"/>
  <c r="C48" i="129"/>
  <c r="B48" i="129"/>
  <c r="A48" i="129"/>
  <c r="M36" i="129"/>
  <c r="L36" i="129"/>
  <c r="K36" i="129"/>
  <c r="J36" i="129"/>
  <c r="I36" i="129"/>
  <c r="H36" i="129"/>
  <c r="G36" i="129"/>
  <c r="F36" i="129"/>
  <c r="D36" i="129"/>
  <c r="C36" i="129"/>
  <c r="B36" i="129"/>
  <c r="A36" i="129"/>
  <c r="M22" i="129"/>
  <c r="L22" i="129"/>
  <c r="K22" i="129"/>
  <c r="J22" i="129"/>
  <c r="I22" i="129"/>
  <c r="H22" i="129"/>
  <c r="G22" i="129"/>
  <c r="F22" i="129"/>
  <c r="D22" i="129"/>
  <c r="C22" i="129"/>
  <c r="B22" i="129"/>
  <c r="A22" i="129"/>
  <c r="M21" i="129"/>
  <c r="L21" i="129"/>
  <c r="K21" i="129"/>
  <c r="J21" i="129"/>
  <c r="I21" i="129"/>
  <c r="H21" i="129"/>
  <c r="G21" i="129"/>
  <c r="F21" i="129"/>
  <c r="D21" i="129"/>
  <c r="C21" i="129"/>
  <c r="B21" i="129"/>
  <c r="A21" i="129"/>
  <c r="M20" i="129"/>
  <c r="L20" i="129"/>
  <c r="K20" i="129"/>
  <c r="J20" i="129"/>
  <c r="I20" i="129"/>
  <c r="H20" i="129"/>
  <c r="G20" i="129"/>
  <c r="F20" i="129"/>
  <c r="D20" i="129"/>
  <c r="C20" i="129"/>
  <c r="B20" i="129"/>
  <c r="A20" i="129"/>
  <c r="M19" i="129"/>
  <c r="L19" i="129"/>
  <c r="K19" i="129"/>
  <c r="J19" i="129"/>
  <c r="I19" i="129"/>
  <c r="H19" i="129"/>
  <c r="G19" i="129"/>
  <c r="N19" i="129" s="1"/>
  <c r="F19" i="129"/>
  <c r="D19" i="129"/>
  <c r="C19" i="129"/>
  <c r="B19" i="129"/>
  <c r="A19" i="129"/>
  <c r="M18" i="129"/>
  <c r="L18" i="129"/>
  <c r="K18" i="129"/>
  <c r="J18" i="129"/>
  <c r="I18" i="129"/>
  <c r="H18" i="129"/>
  <c r="G18" i="129"/>
  <c r="N18" i="129" s="1"/>
  <c r="F18" i="129"/>
  <c r="D18" i="129"/>
  <c r="C18" i="129"/>
  <c r="B18" i="129"/>
  <c r="A18" i="129"/>
  <c r="M17" i="129"/>
  <c r="L17" i="129"/>
  <c r="K17" i="129"/>
  <c r="J17" i="129"/>
  <c r="I17" i="129"/>
  <c r="H17" i="129"/>
  <c r="G17" i="129"/>
  <c r="N17" i="129" s="1"/>
  <c r="F17" i="129"/>
  <c r="D17" i="129"/>
  <c r="C17" i="129"/>
  <c r="B17" i="129"/>
  <c r="A17" i="129"/>
  <c r="M16" i="129"/>
  <c r="L16" i="129"/>
  <c r="K16" i="129"/>
  <c r="J16" i="129"/>
  <c r="I16" i="129"/>
  <c r="H16" i="129"/>
  <c r="G16" i="129"/>
  <c r="F16" i="129"/>
  <c r="D16" i="129"/>
  <c r="C16" i="129"/>
  <c r="B16" i="129"/>
  <c r="A16" i="129"/>
  <c r="M15" i="129"/>
  <c r="L15" i="129"/>
  <c r="K15" i="129"/>
  <c r="J15" i="129"/>
  <c r="I15" i="129"/>
  <c r="H15" i="129"/>
  <c r="G15" i="129"/>
  <c r="F15" i="129"/>
  <c r="D15" i="129"/>
  <c r="C15" i="129"/>
  <c r="B15" i="129"/>
  <c r="A15" i="129"/>
  <c r="M14" i="129"/>
  <c r="L14" i="129"/>
  <c r="K14" i="129"/>
  <c r="J14" i="129"/>
  <c r="I14" i="129"/>
  <c r="H14" i="129"/>
  <c r="G14" i="129"/>
  <c r="F14" i="129"/>
  <c r="D14" i="129"/>
  <c r="C14" i="129"/>
  <c r="B14" i="129"/>
  <c r="A14" i="129"/>
  <c r="M13" i="129"/>
  <c r="L13" i="129"/>
  <c r="K13" i="129"/>
  <c r="J13" i="129"/>
  <c r="I13" i="129"/>
  <c r="H13" i="129"/>
  <c r="G13" i="129"/>
  <c r="F13" i="129"/>
  <c r="D13" i="129"/>
  <c r="C13" i="129"/>
  <c r="B13" i="129"/>
  <c r="A13" i="129"/>
  <c r="M12" i="129"/>
  <c r="L12" i="129"/>
  <c r="K12" i="129"/>
  <c r="J12" i="129"/>
  <c r="I12" i="129"/>
  <c r="H12" i="129"/>
  <c r="G12" i="129"/>
  <c r="F12" i="129"/>
  <c r="D12" i="129"/>
  <c r="C12" i="129"/>
  <c r="B12" i="129"/>
  <c r="A12" i="129"/>
  <c r="M11" i="129"/>
  <c r="L11" i="129"/>
  <c r="K11" i="129"/>
  <c r="J11" i="129"/>
  <c r="I11" i="129"/>
  <c r="H11" i="129"/>
  <c r="G11" i="129"/>
  <c r="F11" i="129"/>
  <c r="D11" i="129"/>
  <c r="C11" i="129"/>
  <c r="B11" i="129"/>
  <c r="A11" i="129"/>
  <c r="M11" i="128"/>
  <c r="L11" i="128"/>
  <c r="K11" i="128"/>
  <c r="J11" i="128"/>
  <c r="I11" i="128"/>
  <c r="H11" i="128"/>
  <c r="G11" i="128"/>
  <c r="F11" i="128"/>
  <c r="D11" i="128"/>
  <c r="C11" i="128"/>
  <c r="B11" i="128"/>
  <c r="A11" i="128"/>
  <c r="A12" i="127"/>
  <c r="B12" i="127"/>
  <c r="C12" i="127"/>
  <c r="D12" i="127"/>
  <c r="F12" i="127"/>
  <c r="G12" i="127"/>
  <c r="H12" i="127"/>
  <c r="I12" i="127"/>
  <c r="J12" i="127"/>
  <c r="K12" i="127"/>
  <c r="L12" i="127"/>
  <c r="M12" i="127"/>
  <c r="N12" i="127" s="1"/>
  <c r="A13" i="127"/>
  <c r="B13" i="127"/>
  <c r="C13" i="127"/>
  <c r="D13" i="127"/>
  <c r="F13" i="127"/>
  <c r="G13" i="127"/>
  <c r="H13" i="127"/>
  <c r="I13" i="127"/>
  <c r="J13" i="127"/>
  <c r="K13" i="127"/>
  <c r="L13" i="127"/>
  <c r="M13" i="127"/>
  <c r="A14" i="127"/>
  <c r="B14" i="127"/>
  <c r="C14" i="127"/>
  <c r="D14" i="127"/>
  <c r="F14" i="127"/>
  <c r="G14" i="127"/>
  <c r="H14" i="127"/>
  <c r="I14" i="127"/>
  <c r="J14" i="127"/>
  <c r="K14" i="127"/>
  <c r="L14" i="127"/>
  <c r="M14" i="127"/>
  <c r="A15" i="127"/>
  <c r="B15" i="127"/>
  <c r="C15" i="127"/>
  <c r="D15" i="127"/>
  <c r="F15" i="127"/>
  <c r="G15" i="127"/>
  <c r="H15" i="127"/>
  <c r="I15" i="127"/>
  <c r="J15" i="127"/>
  <c r="K15" i="127"/>
  <c r="L15" i="127"/>
  <c r="M15" i="127"/>
  <c r="A16" i="127"/>
  <c r="B16" i="127"/>
  <c r="C16" i="127"/>
  <c r="D16" i="127"/>
  <c r="F16" i="127"/>
  <c r="G16" i="127"/>
  <c r="H16" i="127"/>
  <c r="I16" i="127"/>
  <c r="J16" i="127"/>
  <c r="K16" i="127"/>
  <c r="L16" i="127"/>
  <c r="M16" i="127"/>
  <c r="A17" i="127"/>
  <c r="B17" i="127"/>
  <c r="C17" i="127"/>
  <c r="D17" i="127"/>
  <c r="F17" i="127"/>
  <c r="G17" i="127"/>
  <c r="H17" i="127"/>
  <c r="I17" i="127"/>
  <c r="J17" i="127"/>
  <c r="K17" i="127"/>
  <c r="L17" i="127"/>
  <c r="M17" i="127"/>
  <c r="A18" i="127"/>
  <c r="B18" i="127"/>
  <c r="C18" i="127"/>
  <c r="D18" i="127"/>
  <c r="F18" i="127"/>
  <c r="G18" i="127"/>
  <c r="H18" i="127"/>
  <c r="I18" i="127"/>
  <c r="J18" i="127"/>
  <c r="K18" i="127"/>
  <c r="L18" i="127"/>
  <c r="M18" i="127"/>
  <c r="A19" i="127"/>
  <c r="B19" i="127"/>
  <c r="C19" i="127"/>
  <c r="D19" i="127"/>
  <c r="F19" i="127"/>
  <c r="G19" i="127"/>
  <c r="H19" i="127"/>
  <c r="I19" i="127"/>
  <c r="J19" i="127"/>
  <c r="K19" i="127"/>
  <c r="L19" i="127"/>
  <c r="M19" i="127"/>
  <c r="A20" i="127"/>
  <c r="B20" i="127"/>
  <c r="C20" i="127"/>
  <c r="D20" i="127"/>
  <c r="F20" i="127"/>
  <c r="G20" i="127"/>
  <c r="H20" i="127"/>
  <c r="I20" i="127"/>
  <c r="J20" i="127"/>
  <c r="K20" i="127"/>
  <c r="L20" i="127"/>
  <c r="M20" i="127"/>
  <c r="M11" i="127"/>
  <c r="L11" i="127"/>
  <c r="K11" i="127"/>
  <c r="J11" i="127"/>
  <c r="I11" i="127"/>
  <c r="H11" i="127"/>
  <c r="G11" i="127"/>
  <c r="F11" i="127"/>
  <c r="D11" i="127"/>
  <c r="C11" i="127"/>
  <c r="B11" i="127"/>
  <c r="A11" i="127"/>
  <c r="A12" i="126"/>
  <c r="B12" i="126"/>
  <c r="C12" i="126"/>
  <c r="D12" i="126"/>
  <c r="F12" i="126"/>
  <c r="G12" i="126"/>
  <c r="H12" i="126"/>
  <c r="I12" i="126"/>
  <c r="J12" i="126"/>
  <c r="K12" i="126"/>
  <c r="L12" i="126"/>
  <c r="M12" i="126"/>
  <c r="N12" i="126" s="1"/>
  <c r="A13" i="126"/>
  <c r="B13" i="126"/>
  <c r="C13" i="126"/>
  <c r="D13" i="126"/>
  <c r="F13" i="126"/>
  <c r="G13" i="126"/>
  <c r="H13" i="126"/>
  <c r="I13" i="126"/>
  <c r="J13" i="126"/>
  <c r="K13" i="126"/>
  <c r="L13" i="126"/>
  <c r="M13" i="126"/>
  <c r="A14" i="126"/>
  <c r="B14" i="126"/>
  <c r="C14" i="126"/>
  <c r="D14" i="126"/>
  <c r="F14" i="126"/>
  <c r="G14" i="126"/>
  <c r="N14" i="126" s="1"/>
  <c r="H14" i="126"/>
  <c r="I14" i="126"/>
  <c r="J14" i="126"/>
  <c r="K14" i="126"/>
  <c r="L14" i="126"/>
  <c r="M14" i="126"/>
  <c r="A15" i="126"/>
  <c r="B15" i="126"/>
  <c r="C15" i="126"/>
  <c r="D15" i="126"/>
  <c r="F15" i="126"/>
  <c r="G15" i="126"/>
  <c r="H15" i="126"/>
  <c r="I15" i="126"/>
  <c r="J15" i="126"/>
  <c r="K15" i="126"/>
  <c r="L15" i="126"/>
  <c r="M15" i="126"/>
  <c r="A16" i="126"/>
  <c r="B16" i="126"/>
  <c r="C16" i="126"/>
  <c r="D16" i="126"/>
  <c r="F16" i="126"/>
  <c r="G16" i="126"/>
  <c r="H16" i="126"/>
  <c r="I16" i="126"/>
  <c r="J16" i="126"/>
  <c r="K16" i="126"/>
  <c r="L16" i="126"/>
  <c r="M16" i="126"/>
  <c r="A17" i="126"/>
  <c r="B17" i="126"/>
  <c r="C17" i="126"/>
  <c r="D17" i="126"/>
  <c r="F17" i="126"/>
  <c r="G17" i="126"/>
  <c r="H17" i="126"/>
  <c r="I17" i="126"/>
  <c r="J17" i="126"/>
  <c r="K17" i="126"/>
  <c r="L17" i="126"/>
  <c r="M17" i="126"/>
  <c r="A18" i="126"/>
  <c r="B18" i="126"/>
  <c r="C18" i="126"/>
  <c r="D18" i="126"/>
  <c r="F18" i="126"/>
  <c r="G18" i="126"/>
  <c r="H18" i="126"/>
  <c r="I18" i="126"/>
  <c r="J18" i="126"/>
  <c r="K18" i="126"/>
  <c r="L18" i="126"/>
  <c r="M18" i="126"/>
  <c r="M11" i="126"/>
  <c r="L11" i="126"/>
  <c r="K11" i="126"/>
  <c r="J11" i="126"/>
  <c r="I11" i="126"/>
  <c r="H11" i="126"/>
  <c r="G11" i="126"/>
  <c r="F11" i="126"/>
  <c r="D11" i="126"/>
  <c r="C11" i="126"/>
  <c r="B11" i="126"/>
  <c r="A11" i="126"/>
  <c r="A116" i="59"/>
  <c r="B116" i="59"/>
  <c r="C116" i="59"/>
  <c r="D116" i="59"/>
  <c r="F116" i="59"/>
  <c r="G116" i="59"/>
  <c r="H116" i="59"/>
  <c r="I116" i="59"/>
  <c r="J116" i="59"/>
  <c r="K116" i="59"/>
  <c r="L116" i="59"/>
  <c r="M116" i="59"/>
  <c r="A117" i="59"/>
  <c r="B117" i="59"/>
  <c r="C117" i="59"/>
  <c r="D117" i="59"/>
  <c r="F117" i="59"/>
  <c r="G117" i="59"/>
  <c r="H117" i="59"/>
  <c r="I117" i="59"/>
  <c r="J117" i="59"/>
  <c r="K117" i="59"/>
  <c r="L117" i="59"/>
  <c r="M117" i="59"/>
  <c r="A118" i="59"/>
  <c r="B118" i="59"/>
  <c r="C118" i="59"/>
  <c r="D118" i="59"/>
  <c r="F118" i="59"/>
  <c r="G118" i="59"/>
  <c r="H118" i="59"/>
  <c r="I118" i="59"/>
  <c r="J118" i="59"/>
  <c r="K118" i="59"/>
  <c r="L118" i="59"/>
  <c r="M118" i="59"/>
  <c r="A119" i="59"/>
  <c r="B119" i="59"/>
  <c r="C119" i="59"/>
  <c r="D119" i="59"/>
  <c r="F119" i="59"/>
  <c r="G119" i="59"/>
  <c r="H119" i="59"/>
  <c r="I119" i="59"/>
  <c r="J119" i="59"/>
  <c r="K119" i="59"/>
  <c r="L119" i="59"/>
  <c r="M119" i="59"/>
  <c r="A120" i="59"/>
  <c r="B120" i="59"/>
  <c r="C120" i="59"/>
  <c r="D120" i="59"/>
  <c r="F120" i="59"/>
  <c r="G120" i="59"/>
  <c r="H120" i="59"/>
  <c r="I120" i="59"/>
  <c r="J120" i="59"/>
  <c r="K120" i="59"/>
  <c r="L120" i="59"/>
  <c r="M120" i="59"/>
  <c r="M115" i="59"/>
  <c r="L115" i="59"/>
  <c r="K115" i="59"/>
  <c r="J115" i="59"/>
  <c r="I115" i="59"/>
  <c r="H115" i="59"/>
  <c r="G115" i="59"/>
  <c r="F115" i="59"/>
  <c r="D115" i="59"/>
  <c r="C115" i="59"/>
  <c r="B115" i="59"/>
  <c r="A115" i="59"/>
  <c r="A99" i="59"/>
  <c r="B99" i="59"/>
  <c r="C99" i="59"/>
  <c r="D99" i="59"/>
  <c r="F99" i="59"/>
  <c r="G99" i="59"/>
  <c r="H99" i="59"/>
  <c r="I99" i="59"/>
  <c r="J99" i="59"/>
  <c r="K99" i="59"/>
  <c r="L99" i="59"/>
  <c r="M99" i="59"/>
  <c r="A100" i="59"/>
  <c r="B100" i="59"/>
  <c r="C100" i="59"/>
  <c r="D100" i="59"/>
  <c r="F100" i="59"/>
  <c r="G100" i="59"/>
  <c r="H100" i="59"/>
  <c r="I100" i="59"/>
  <c r="J100" i="59"/>
  <c r="K100" i="59"/>
  <c r="L100" i="59"/>
  <c r="M100" i="59"/>
  <c r="A101" i="59"/>
  <c r="B101" i="59"/>
  <c r="C101" i="59"/>
  <c r="D101" i="59"/>
  <c r="F101" i="59"/>
  <c r="G101" i="59"/>
  <c r="H101" i="59"/>
  <c r="I101" i="59"/>
  <c r="J101" i="59"/>
  <c r="K101" i="59"/>
  <c r="L101" i="59"/>
  <c r="M101" i="59"/>
  <c r="A102" i="59"/>
  <c r="B102" i="59"/>
  <c r="C102" i="59"/>
  <c r="D102" i="59"/>
  <c r="F102" i="59"/>
  <c r="G102" i="59"/>
  <c r="H102" i="59"/>
  <c r="I102" i="59"/>
  <c r="J102" i="59"/>
  <c r="K102" i="59"/>
  <c r="L102" i="59"/>
  <c r="M102" i="59"/>
  <c r="M98" i="59"/>
  <c r="L98" i="59"/>
  <c r="K98" i="59"/>
  <c r="J98" i="59"/>
  <c r="I98" i="59"/>
  <c r="H98" i="59"/>
  <c r="G98" i="59"/>
  <c r="F98" i="59"/>
  <c r="D98" i="59"/>
  <c r="C98" i="59"/>
  <c r="B98" i="59"/>
  <c r="A98" i="59"/>
  <c r="A82" i="59"/>
  <c r="B82" i="59"/>
  <c r="C82" i="59"/>
  <c r="D82" i="59"/>
  <c r="F82" i="59"/>
  <c r="G82" i="59"/>
  <c r="H82" i="59"/>
  <c r="I82" i="59"/>
  <c r="J82" i="59"/>
  <c r="K82" i="59"/>
  <c r="L82" i="59"/>
  <c r="M82" i="59"/>
  <c r="A83" i="59"/>
  <c r="B83" i="59"/>
  <c r="C83" i="59"/>
  <c r="D83" i="59"/>
  <c r="F83" i="59"/>
  <c r="G83" i="59"/>
  <c r="H83" i="59"/>
  <c r="I83" i="59"/>
  <c r="J83" i="59"/>
  <c r="K83" i="59"/>
  <c r="L83" i="59"/>
  <c r="M83" i="59"/>
  <c r="A84" i="59"/>
  <c r="B84" i="59"/>
  <c r="C84" i="59"/>
  <c r="D84" i="59"/>
  <c r="F84" i="59"/>
  <c r="G84" i="59"/>
  <c r="H84" i="59"/>
  <c r="I84" i="59"/>
  <c r="J84" i="59"/>
  <c r="K84" i="59"/>
  <c r="L84" i="59"/>
  <c r="M84" i="59"/>
  <c r="M81" i="59"/>
  <c r="L81" i="59"/>
  <c r="K81" i="59"/>
  <c r="J81" i="59"/>
  <c r="I81" i="59"/>
  <c r="H81" i="59"/>
  <c r="G81" i="59"/>
  <c r="F81" i="59"/>
  <c r="D81" i="59"/>
  <c r="C81" i="59"/>
  <c r="B81" i="59"/>
  <c r="A81" i="59"/>
  <c r="A12" i="59"/>
  <c r="B12" i="59"/>
  <c r="C12" i="59"/>
  <c r="D12" i="59"/>
  <c r="F12" i="59"/>
  <c r="G12" i="59"/>
  <c r="H12" i="59"/>
  <c r="I12" i="59"/>
  <c r="J12" i="59"/>
  <c r="K12" i="59"/>
  <c r="L12" i="59"/>
  <c r="M12" i="59"/>
  <c r="A13" i="59"/>
  <c r="B13" i="59"/>
  <c r="C13" i="59"/>
  <c r="D13" i="59"/>
  <c r="F13" i="59"/>
  <c r="G13" i="59"/>
  <c r="H13" i="59"/>
  <c r="I13" i="59"/>
  <c r="J13" i="59"/>
  <c r="K13" i="59"/>
  <c r="L13" i="59"/>
  <c r="M13" i="59"/>
  <c r="A14" i="59"/>
  <c r="B14" i="59"/>
  <c r="C14" i="59"/>
  <c r="D14" i="59"/>
  <c r="F14" i="59"/>
  <c r="G14" i="59"/>
  <c r="H14" i="59"/>
  <c r="I14" i="59"/>
  <c r="J14" i="59"/>
  <c r="K14" i="59"/>
  <c r="L14" i="59"/>
  <c r="M14" i="59"/>
  <c r="A15" i="59"/>
  <c r="B15" i="59"/>
  <c r="C15" i="59"/>
  <c r="D15" i="59"/>
  <c r="F15" i="59"/>
  <c r="G15" i="59"/>
  <c r="H15" i="59"/>
  <c r="I15" i="59"/>
  <c r="J15" i="59"/>
  <c r="K15" i="59"/>
  <c r="L15" i="59"/>
  <c r="M15" i="59"/>
  <c r="A16" i="59"/>
  <c r="B16" i="59"/>
  <c r="C16" i="59"/>
  <c r="D16" i="59"/>
  <c r="F16" i="59"/>
  <c r="G16" i="59"/>
  <c r="H16" i="59"/>
  <c r="I16" i="59"/>
  <c r="J16" i="59"/>
  <c r="K16" i="59"/>
  <c r="L16" i="59"/>
  <c r="M16" i="59"/>
  <c r="A17" i="59"/>
  <c r="B17" i="59"/>
  <c r="C17" i="59"/>
  <c r="D17" i="59"/>
  <c r="F17" i="59"/>
  <c r="G17" i="59"/>
  <c r="H17" i="59"/>
  <c r="I17" i="59"/>
  <c r="J17" i="59"/>
  <c r="K17" i="59"/>
  <c r="L17" i="59"/>
  <c r="M17" i="59"/>
  <c r="A18" i="59"/>
  <c r="B18" i="59"/>
  <c r="C18" i="59"/>
  <c r="D18" i="59"/>
  <c r="F18" i="59"/>
  <c r="G18" i="59"/>
  <c r="H18" i="59"/>
  <c r="I18" i="59"/>
  <c r="J18" i="59"/>
  <c r="K18" i="59"/>
  <c r="L18" i="59"/>
  <c r="M18" i="59"/>
  <c r="A19" i="59"/>
  <c r="B19" i="59"/>
  <c r="C19" i="59"/>
  <c r="D19" i="59"/>
  <c r="F19" i="59"/>
  <c r="G19" i="59"/>
  <c r="H19" i="59"/>
  <c r="I19" i="59"/>
  <c r="J19" i="59"/>
  <c r="K19" i="59"/>
  <c r="L19" i="59"/>
  <c r="M19" i="59"/>
  <c r="A20" i="59"/>
  <c r="B20" i="59"/>
  <c r="C20" i="59"/>
  <c r="D20" i="59"/>
  <c r="F20" i="59"/>
  <c r="G20" i="59"/>
  <c r="H20" i="59"/>
  <c r="I20" i="59"/>
  <c r="J20" i="59"/>
  <c r="K20" i="59"/>
  <c r="L20" i="59"/>
  <c r="M20" i="59"/>
  <c r="A21" i="59"/>
  <c r="B21" i="59"/>
  <c r="C21" i="59"/>
  <c r="D21" i="59"/>
  <c r="F21" i="59"/>
  <c r="G21" i="59"/>
  <c r="H21" i="59"/>
  <c r="I21" i="59"/>
  <c r="J21" i="59"/>
  <c r="K21" i="59"/>
  <c r="L21" i="59"/>
  <c r="M21" i="59"/>
  <c r="A22" i="59"/>
  <c r="B22" i="59"/>
  <c r="C22" i="59"/>
  <c r="D22" i="59"/>
  <c r="F22" i="59"/>
  <c r="G22" i="59"/>
  <c r="H22" i="59"/>
  <c r="I22" i="59"/>
  <c r="J22" i="59"/>
  <c r="K22" i="59"/>
  <c r="L22" i="59"/>
  <c r="M22" i="59"/>
  <c r="A23" i="59"/>
  <c r="B23" i="59"/>
  <c r="C23" i="59"/>
  <c r="D23" i="59"/>
  <c r="F23" i="59"/>
  <c r="G23" i="59"/>
  <c r="H23" i="59"/>
  <c r="I23" i="59"/>
  <c r="J23" i="59"/>
  <c r="K23" i="59"/>
  <c r="L23" i="59"/>
  <c r="M23" i="59"/>
  <c r="A24" i="59"/>
  <c r="B24" i="59"/>
  <c r="C24" i="59"/>
  <c r="D24" i="59"/>
  <c r="F24" i="59"/>
  <c r="G24" i="59"/>
  <c r="H24" i="59"/>
  <c r="I24" i="59"/>
  <c r="J24" i="59"/>
  <c r="K24" i="59"/>
  <c r="L24" i="59"/>
  <c r="M24" i="59"/>
  <c r="A25" i="59"/>
  <c r="B25" i="59"/>
  <c r="C25" i="59"/>
  <c r="D25" i="59"/>
  <c r="F25" i="59"/>
  <c r="G25" i="59"/>
  <c r="H25" i="59"/>
  <c r="I25" i="59"/>
  <c r="J25" i="59"/>
  <c r="K25" i="59"/>
  <c r="L25" i="59"/>
  <c r="M25" i="59"/>
  <c r="A26" i="59"/>
  <c r="B26" i="59"/>
  <c r="C26" i="59"/>
  <c r="D26" i="59"/>
  <c r="F26" i="59"/>
  <c r="G26" i="59"/>
  <c r="H26" i="59"/>
  <c r="I26" i="59"/>
  <c r="J26" i="59"/>
  <c r="K26" i="59"/>
  <c r="L26" i="59"/>
  <c r="M26" i="59"/>
  <c r="A27" i="59"/>
  <c r="B27" i="59"/>
  <c r="C27" i="59"/>
  <c r="D27" i="59"/>
  <c r="F27" i="59"/>
  <c r="G27" i="59"/>
  <c r="H27" i="59"/>
  <c r="I27" i="59"/>
  <c r="J27" i="59"/>
  <c r="K27" i="59"/>
  <c r="L27" i="59"/>
  <c r="M27" i="59"/>
  <c r="A28" i="59"/>
  <c r="B28" i="59"/>
  <c r="C28" i="59"/>
  <c r="D28" i="59"/>
  <c r="F28" i="59"/>
  <c r="G28" i="59"/>
  <c r="H28" i="59"/>
  <c r="I28" i="59"/>
  <c r="J28" i="59"/>
  <c r="K28" i="59"/>
  <c r="L28" i="59"/>
  <c r="M28" i="59"/>
  <c r="A29" i="59"/>
  <c r="B29" i="59"/>
  <c r="C29" i="59"/>
  <c r="D29" i="59"/>
  <c r="F29" i="59"/>
  <c r="G29" i="59"/>
  <c r="H29" i="59"/>
  <c r="I29" i="59"/>
  <c r="J29" i="59"/>
  <c r="K29" i="59"/>
  <c r="L29" i="59"/>
  <c r="M29" i="59"/>
  <c r="A30" i="59"/>
  <c r="B30" i="59"/>
  <c r="C30" i="59"/>
  <c r="D30" i="59"/>
  <c r="F30" i="59"/>
  <c r="G30" i="59"/>
  <c r="H30" i="59"/>
  <c r="I30" i="59"/>
  <c r="J30" i="59"/>
  <c r="K30" i="59"/>
  <c r="L30" i="59"/>
  <c r="M30" i="59"/>
  <c r="A31" i="59"/>
  <c r="B31" i="59"/>
  <c r="C31" i="59"/>
  <c r="D31" i="59"/>
  <c r="F31" i="59"/>
  <c r="G31" i="59"/>
  <c r="H31" i="59"/>
  <c r="I31" i="59"/>
  <c r="J31" i="59"/>
  <c r="K31" i="59"/>
  <c r="L31" i="59"/>
  <c r="M31" i="59"/>
  <c r="A32" i="59"/>
  <c r="B32" i="59"/>
  <c r="C32" i="59"/>
  <c r="D32" i="59"/>
  <c r="F32" i="59"/>
  <c r="G32" i="59"/>
  <c r="H32" i="59"/>
  <c r="I32" i="59"/>
  <c r="J32" i="59"/>
  <c r="K32" i="59"/>
  <c r="L32" i="59"/>
  <c r="M32" i="59"/>
  <c r="A33" i="59"/>
  <c r="B33" i="59"/>
  <c r="C33" i="59"/>
  <c r="D33" i="59"/>
  <c r="F33" i="59"/>
  <c r="G33" i="59"/>
  <c r="H33" i="59"/>
  <c r="I33" i="59"/>
  <c r="J33" i="59"/>
  <c r="K33" i="59"/>
  <c r="L33" i="59"/>
  <c r="M33" i="59"/>
  <c r="A34" i="59"/>
  <c r="B34" i="59"/>
  <c r="C34" i="59"/>
  <c r="D34" i="59"/>
  <c r="F34" i="59"/>
  <c r="G34" i="59"/>
  <c r="H34" i="59"/>
  <c r="I34" i="59"/>
  <c r="J34" i="59"/>
  <c r="K34" i="59"/>
  <c r="L34" i="59"/>
  <c r="M34" i="59"/>
  <c r="A35" i="59"/>
  <c r="B35" i="59"/>
  <c r="C35" i="59"/>
  <c r="D35" i="59"/>
  <c r="F35" i="59"/>
  <c r="G35" i="59"/>
  <c r="H35" i="59"/>
  <c r="I35" i="59"/>
  <c r="J35" i="59"/>
  <c r="K35" i="59"/>
  <c r="L35" i="59"/>
  <c r="M35" i="59"/>
  <c r="A36" i="59"/>
  <c r="B36" i="59"/>
  <c r="C36" i="59"/>
  <c r="D36" i="59"/>
  <c r="F36" i="59"/>
  <c r="G36" i="59"/>
  <c r="H36" i="59"/>
  <c r="I36" i="59"/>
  <c r="J36" i="59"/>
  <c r="K36" i="59"/>
  <c r="L36" i="59"/>
  <c r="M36" i="59"/>
  <c r="A37" i="59"/>
  <c r="B37" i="59"/>
  <c r="C37" i="59"/>
  <c r="D37" i="59"/>
  <c r="F37" i="59"/>
  <c r="G37" i="59"/>
  <c r="H37" i="59"/>
  <c r="I37" i="59"/>
  <c r="J37" i="59"/>
  <c r="K37" i="59"/>
  <c r="L37" i="59"/>
  <c r="M37" i="59"/>
  <c r="A38" i="59"/>
  <c r="B38" i="59"/>
  <c r="C38" i="59"/>
  <c r="D38" i="59"/>
  <c r="F38" i="59"/>
  <c r="G38" i="59"/>
  <c r="H38" i="59"/>
  <c r="I38" i="59"/>
  <c r="J38" i="59"/>
  <c r="K38" i="59"/>
  <c r="L38" i="59"/>
  <c r="M38" i="59"/>
  <c r="A39" i="59"/>
  <c r="B39" i="59"/>
  <c r="C39" i="59"/>
  <c r="D39" i="59"/>
  <c r="F39" i="59"/>
  <c r="G39" i="59"/>
  <c r="H39" i="59"/>
  <c r="I39" i="59"/>
  <c r="J39" i="59"/>
  <c r="K39" i="59"/>
  <c r="L39" i="59"/>
  <c r="M39" i="59"/>
  <c r="A40" i="59"/>
  <c r="B40" i="59"/>
  <c r="C40" i="59"/>
  <c r="D40" i="59"/>
  <c r="F40" i="59"/>
  <c r="G40" i="59"/>
  <c r="H40" i="59"/>
  <c r="I40" i="59"/>
  <c r="J40" i="59"/>
  <c r="K40" i="59"/>
  <c r="L40" i="59"/>
  <c r="M40" i="59"/>
  <c r="A41" i="59"/>
  <c r="B41" i="59"/>
  <c r="C41" i="59"/>
  <c r="D41" i="59"/>
  <c r="F41" i="59"/>
  <c r="G41" i="59"/>
  <c r="H41" i="59"/>
  <c r="I41" i="59"/>
  <c r="J41" i="59"/>
  <c r="K41" i="59"/>
  <c r="L41" i="59"/>
  <c r="M41" i="59"/>
  <c r="A42" i="59"/>
  <c r="B42" i="59"/>
  <c r="C42" i="59"/>
  <c r="D42" i="59"/>
  <c r="F42" i="59"/>
  <c r="G42" i="59"/>
  <c r="H42" i="59"/>
  <c r="I42" i="59"/>
  <c r="J42" i="59"/>
  <c r="K42" i="59"/>
  <c r="L42" i="59"/>
  <c r="M42" i="59"/>
  <c r="A43" i="59"/>
  <c r="B43" i="59"/>
  <c r="C43" i="59"/>
  <c r="D43" i="59"/>
  <c r="F43" i="59"/>
  <c r="G43" i="59"/>
  <c r="H43" i="59"/>
  <c r="I43" i="59"/>
  <c r="J43" i="59"/>
  <c r="K43" i="59"/>
  <c r="L43" i="59"/>
  <c r="M43" i="59"/>
  <c r="A44" i="59"/>
  <c r="B44" i="59"/>
  <c r="C44" i="59"/>
  <c r="D44" i="59"/>
  <c r="F44" i="59"/>
  <c r="G44" i="59"/>
  <c r="H44" i="59"/>
  <c r="I44" i="59"/>
  <c r="J44" i="59"/>
  <c r="K44" i="59"/>
  <c r="L44" i="59"/>
  <c r="M44" i="59"/>
  <c r="A45" i="59"/>
  <c r="B45" i="59"/>
  <c r="C45" i="59"/>
  <c r="D45" i="59"/>
  <c r="F45" i="59"/>
  <c r="G45" i="59"/>
  <c r="H45" i="59"/>
  <c r="I45" i="59"/>
  <c r="J45" i="59"/>
  <c r="K45" i="59"/>
  <c r="L45" i="59"/>
  <c r="M45" i="59"/>
  <c r="A46" i="59"/>
  <c r="B46" i="59"/>
  <c r="C46" i="59"/>
  <c r="D46" i="59"/>
  <c r="F46" i="59"/>
  <c r="G46" i="59"/>
  <c r="H46" i="59"/>
  <c r="I46" i="59"/>
  <c r="J46" i="59"/>
  <c r="K46" i="59"/>
  <c r="L46" i="59"/>
  <c r="M46" i="59"/>
  <c r="A47" i="59"/>
  <c r="B47" i="59"/>
  <c r="C47" i="59"/>
  <c r="D47" i="59"/>
  <c r="F47" i="59"/>
  <c r="G47" i="59"/>
  <c r="H47" i="59"/>
  <c r="I47" i="59"/>
  <c r="J47" i="59"/>
  <c r="K47" i="59"/>
  <c r="L47" i="59"/>
  <c r="M47" i="59"/>
  <c r="A48" i="59"/>
  <c r="B48" i="59"/>
  <c r="C48" i="59"/>
  <c r="D48" i="59"/>
  <c r="F48" i="59"/>
  <c r="G48" i="59"/>
  <c r="H48" i="59"/>
  <c r="I48" i="59"/>
  <c r="J48" i="59"/>
  <c r="K48" i="59"/>
  <c r="L48" i="59"/>
  <c r="M48" i="59"/>
  <c r="A49" i="59"/>
  <c r="B49" i="59"/>
  <c r="C49" i="59"/>
  <c r="D49" i="59"/>
  <c r="F49" i="59"/>
  <c r="G49" i="59"/>
  <c r="H49" i="59"/>
  <c r="I49" i="59"/>
  <c r="J49" i="59"/>
  <c r="K49" i="59"/>
  <c r="L49" i="59"/>
  <c r="M49" i="59"/>
  <c r="A50" i="59"/>
  <c r="B50" i="59"/>
  <c r="C50" i="59"/>
  <c r="D50" i="59"/>
  <c r="F50" i="59"/>
  <c r="G50" i="59"/>
  <c r="H50" i="59"/>
  <c r="I50" i="59"/>
  <c r="J50" i="59"/>
  <c r="K50" i="59"/>
  <c r="L50" i="59"/>
  <c r="M50" i="59"/>
  <c r="A51" i="59"/>
  <c r="B51" i="59"/>
  <c r="C51" i="59"/>
  <c r="D51" i="59"/>
  <c r="F51" i="59"/>
  <c r="G51" i="59"/>
  <c r="H51" i="59"/>
  <c r="I51" i="59"/>
  <c r="J51" i="59"/>
  <c r="K51" i="59"/>
  <c r="L51" i="59"/>
  <c r="M51" i="59"/>
  <c r="A52" i="59"/>
  <c r="B52" i="59"/>
  <c r="C52" i="59"/>
  <c r="D52" i="59"/>
  <c r="F52" i="59"/>
  <c r="G52" i="59"/>
  <c r="H52" i="59"/>
  <c r="I52" i="59"/>
  <c r="J52" i="59"/>
  <c r="K52" i="59"/>
  <c r="L52" i="59"/>
  <c r="M52" i="59"/>
  <c r="A53" i="59"/>
  <c r="B53" i="59"/>
  <c r="C53" i="59"/>
  <c r="D53" i="59"/>
  <c r="F53" i="59"/>
  <c r="G53" i="59"/>
  <c r="H53" i="59"/>
  <c r="I53" i="59"/>
  <c r="J53" i="59"/>
  <c r="K53" i="59"/>
  <c r="L53" i="59"/>
  <c r="M53" i="59"/>
  <c r="A54" i="59"/>
  <c r="B54" i="59"/>
  <c r="C54" i="59"/>
  <c r="D54" i="59"/>
  <c r="F54" i="59"/>
  <c r="G54" i="59"/>
  <c r="H54" i="59"/>
  <c r="I54" i="59"/>
  <c r="J54" i="59"/>
  <c r="K54" i="59"/>
  <c r="L54" i="59"/>
  <c r="M54" i="59"/>
  <c r="A55" i="59"/>
  <c r="B55" i="59"/>
  <c r="C55" i="59"/>
  <c r="D55" i="59"/>
  <c r="F55" i="59"/>
  <c r="G55" i="59"/>
  <c r="H55" i="59"/>
  <c r="I55" i="59"/>
  <c r="J55" i="59"/>
  <c r="K55" i="59"/>
  <c r="L55" i="59"/>
  <c r="M55" i="59"/>
  <c r="A56" i="59"/>
  <c r="B56" i="59"/>
  <c r="C56" i="59"/>
  <c r="D56" i="59"/>
  <c r="F56" i="59"/>
  <c r="G56" i="59"/>
  <c r="H56" i="59"/>
  <c r="I56" i="59"/>
  <c r="J56" i="59"/>
  <c r="K56" i="59"/>
  <c r="L56" i="59"/>
  <c r="M56" i="59"/>
  <c r="A57" i="59"/>
  <c r="B57" i="59"/>
  <c r="C57" i="59"/>
  <c r="D57" i="59"/>
  <c r="F57" i="59"/>
  <c r="G57" i="59"/>
  <c r="H57" i="59"/>
  <c r="I57" i="59"/>
  <c r="J57" i="59"/>
  <c r="K57" i="59"/>
  <c r="L57" i="59"/>
  <c r="M57" i="59"/>
  <c r="A58" i="59"/>
  <c r="B58" i="59"/>
  <c r="C58" i="59"/>
  <c r="D58" i="59"/>
  <c r="F58" i="59"/>
  <c r="G58" i="59"/>
  <c r="H58" i="59"/>
  <c r="I58" i="59"/>
  <c r="J58" i="59"/>
  <c r="K58" i="59"/>
  <c r="L58" i="59"/>
  <c r="M58" i="59"/>
  <c r="A59" i="59"/>
  <c r="B59" i="59"/>
  <c r="C59" i="59"/>
  <c r="D59" i="59"/>
  <c r="F59" i="59"/>
  <c r="G59" i="59"/>
  <c r="H59" i="59"/>
  <c r="I59" i="59"/>
  <c r="J59" i="59"/>
  <c r="K59" i="59"/>
  <c r="L59" i="59"/>
  <c r="M59" i="59"/>
  <c r="A60" i="59"/>
  <c r="B60" i="59"/>
  <c r="C60" i="59"/>
  <c r="D60" i="59"/>
  <c r="F60" i="59"/>
  <c r="G60" i="59"/>
  <c r="H60" i="59"/>
  <c r="I60" i="59"/>
  <c r="J60" i="59"/>
  <c r="K60" i="59"/>
  <c r="L60" i="59"/>
  <c r="M60" i="59"/>
  <c r="A61" i="59"/>
  <c r="B61" i="59"/>
  <c r="C61" i="59"/>
  <c r="D61" i="59"/>
  <c r="F61" i="59"/>
  <c r="G61" i="59"/>
  <c r="H61" i="59"/>
  <c r="I61" i="59"/>
  <c r="J61" i="59"/>
  <c r="K61" i="59"/>
  <c r="L61" i="59"/>
  <c r="M61" i="59"/>
  <c r="A62" i="59"/>
  <c r="B62" i="59"/>
  <c r="C62" i="59"/>
  <c r="D62" i="59"/>
  <c r="F62" i="59"/>
  <c r="G62" i="59"/>
  <c r="H62" i="59"/>
  <c r="I62" i="59"/>
  <c r="J62" i="59"/>
  <c r="K62" i="59"/>
  <c r="L62" i="59"/>
  <c r="M62" i="59"/>
  <c r="A63" i="59"/>
  <c r="B63" i="59"/>
  <c r="C63" i="59"/>
  <c r="D63" i="59"/>
  <c r="F63" i="59"/>
  <c r="G63" i="59"/>
  <c r="H63" i="59"/>
  <c r="I63" i="59"/>
  <c r="J63" i="59"/>
  <c r="K63" i="59"/>
  <c r="L63" i="59"/>
  <c r="M63" i="59"/>
  <c r="A64" i="59"/>
  <c r="B64" i="59"/>
  <c r="C64" i="59"/>
  <c r="D64" i="59"/>
  <c r="F64" i="59"/>
  <c r="G64" i="59"/>
  <c r="H64" i="59"/>
  <c r="I64" i="59"/>
  <c r="J64" i="59"/>
  <c r="K64" i="59"/>
  <c r="L64" i="59"/>
  <c r="M64" i="59"/>
  <c r="A65" i="59"/>
  <c r="B65" i="59"/>
  <c r="C65" i="59"/>
  <c r="D65" i="59"/>
  <c r="F65" i="59"/>
  <c r="G65" i="59"/>
  <c r="H65" i="59"/>
  <c r="I65" i="59"/>
  <c r="J65" i="59"/>
  <c r="K65" i="59"/>
  <c r="L65" i="59"/>
  <c r="M65" i="59"/>
  <c r="A66" i="59"/>
  <c r="B66" i="59"/>
  <c r="C66" i="59"/>
  <c r="D66" i="59"/>
  <c r="F66" i="59"/>
  <c r="G66" i="59"/>
  <c r="H66" i="59"/>
  <c r="I66" i="59"/>
  <c r="J66" i="59"/>
  <c r="K66" i="59"/>
  <c r="L66" i="59"/>
  <c r="M66" i="59"/>
  <c r="A67" i="59"/>
  <c r="B67" i="59"/>
  <c r="C67" i="59"/>
  <c r="D67" i="59"/>
  <c r="F67" i="59"/>
  <c r="G67" i="59"/>
  <c r="H67" i="59"/>
  <c r="I67" i="59"/>
  <c r="J67" i="59"/>
  <c r="K67" i="59"/>
  <c r="L67" i="59"/>
  <c r="M67" i="59"/>
  <c r="M11" i="59"/>
  <c r="L11" i="59"/>
  <c r="K11" i="59"/>
  <c r="J11" i="59"/>
  <c r="I11" i="59"/>
  <c r="H11" i="59"/>
  <c r="G11" i="59"/>
  <c r="F11" i="59"/>
  <c r="D11" i="59"/>
  <c r="C11" i="59"/>
  <c r="B11" i="59"/>
  <c r="A11" i="59"/>
  <c r="M30" i="124"/>
  <c r="L30" i="124"/>
  <c r="K30" i="124"/>
  <c r="J30" i="124"/>
  <c r="I30" i="124"/>
  <c r="H30" i="124"/>
  <c r="G30" i="124"/>
  <c r="F30" i="124"/>
  <c r="E30" i="124" s="1"/>
  <c r="D30" i="124"/>
  <c r="C30" i="124"/>
  <c r="B30" i="124"/>
  <c r="A30" i="124"/>
  <c r="M29" i="124"/>
  <c r="L29" i="124"/>
  <c r="K29" i="124"/>
  <c r="J29" i="124"/>
  <c r="I29" i="124"/>
  <c r="H29" i="124"/>
  <c r="G29" i="124"/>
  <c r="F29" i="124"/>
  <c r="D29" i="124"/>
  <c r="C29" i="124"/>
  <c r="B29" i="124"/>
  <c r="A29" i="124"/>
  <c r="M28" i="124"/>
  <c r="L28" i="124"/>
  <c r="K28" i="124"/>
  <c r="J28" i="124"/>
  <c r="I28" i="124"/>
  <c r="H28" i="124"/>
  <c r="G28" i="124"/>
  <c r="F28" i="124"/>
  <c r="D28" i="124"/>
  <c r="C28" i="124"/>
  <c r="B28" i="124"/>
  <c r="A28" i="124"/>
  <c r="M27" i="124"/>
  <c r="L27" i="124"/>
  <c r="K27" i="124"/>
  <c r="J27" i="124"/>
  <c r="I27" i="124"/>
  <c r="H27" i="124"/>
  <c r="G27" i="124"/>
  <c r="F27" i="124"/>
  <c r="D27" i="124"/>
  <c r="C27" i="124"/>
  <c r="B27" i="124"/>
  <c r="A27" i="124"/>
  <c r="M26" i="124"/>
  <c r="L26" i="124"/>
  <c r="K26" i="124"/>
  <c r="J26" i="124"/>
  <c r="I26" i="124"/>
  <c r="H26" i="124"/>
  <c r="G26" i="124"/>
  <c r="F26" i="124"/>
  <c r="D26" i="124"/>
  <c r="C26" i="124"/>
  <c r="B26" i="124"/>
  <c r="A26" i="124"/>
  <c r="M25" i="124"/>
  <c r="L25" i="124"/>
  <c r="K25" i="124"/>
  <c r="J25" i="124"/>
  <c r="I25" i="124"/>
  <c r="H25" i="124"/>
  <c r="G25" i="124"/>
  <c r="F25" i="124"/>
  <c r="D25" i="124"/>
  <c r="C25" i="124"/>
  <c r="B25" i="124"/>
  <c r="A25" i="124"/>
  <c r="M24" i="124"/>
  <c r="L24" i="124"/>
  <c r="K24" i="124"/>
  <c r="J24" i="124"/>
  <c r="I24" i="124"/>
  <c r="H24" i="124"/>
  <c r="G24" i="124"/>
  <c r="F24" i="124"/>
  <c r="D24" i="124"/>
  <c r="C24" i="124"/>
  <c r="B24" i="124"/>
  <c r="A24" i="124"/>
  <c r="M11" i="124"/>
  <c r="L11" i="124"/>
  <c r="K11" i="124"/>
  <c r="J11" i="124"/>
  <c r="I11" i="124"/>
  <c r="H11" i="124"/>
  <c r="G11" i="124"/>
  <c r="F11" i="124"/>
  <c r="E11" i="124" s="1"/>
  <c r="D11" i="124"/>
  <c r="C11" i="124"/>
  <c r="B11" i="124"/>
  <c r="A11" i="124"/>
  <c r="A12" i="123"/>
  <c r="B12" i="123"/>
  <c r="C12" i="123"/>
  <c r="D12" i="123"/>
  <c r="F12" i="123"/>
  <c r="G12" i="123"/>
  <c r="H12" i="123"/>
  <c r="I12" i="123"/>
  <c r="J12" i="123"/>
  <c r="K12" i="123"/>
  <c r="L12" i="123"/>
  <c r="M12" i="123"/>
  <c r="N12" i="123" s="1"/>
  <c r="A13" i="123"/>
  <c r="B13" i="123"/>
  <c r="C13" i="123"/>
  <c r="D13" i="123"/>
  <c r="F13" i="123"/>
  <c r="G13" i="123"/>
  <c r="H13" i="123"/>
  <c r="I13" i="123"/>
  <c r="J13" i="123"/>
  <c r="K13" i="123"/>
  <c r="L13" i="123"/>
  <c r="M13" i="123"/>
  <c r="A14" i="123"/>
  <c r="B14" i="123"/>
  <c r="C14" i="123"/>
  <c r="D14" i="123"/>
  <c r="F14" i="123"/>
  <c r="G14" i="123"/>
  <c r="H14" i="123"/>
  <c r="I14" i="123"/>
  <c r="J14" i="123"/>
  <c r="K14" i="123"/>
  <c r="L14" i="123"/>
  <c r="M14" i="123"/>
  <c r="N14" i="123"/>
  <c r="A15" i="123"/>
  <c r="B15" i="123"/>
  <c r="C15" i="123"/>
  <c r="D15" i="123"/>
  <c r="F15" i="123"/>
  <c r="G15" i="123"/>
  <c r="H15" i="123"/>
  <c r="I15" i="123"/>
  <c r="J15" i="123"/>
  <c r="K15" i="123"/>
  <c r="L15" i="123"/>
  <c r="M15" i="123"/>
  <c r="A16" i="123"/>
  <c r="B16" i="123"/>
  <c r="C16" i="123"/>
  <c r="D16" i="123"/>
  <c r="F16" i="123"/>
  <c r="G16" i="123"/>
  <c r="H16" i="123"/>
  <c r="I16" i="123"/>
  <c r="J16" i="123"/>
  <c r="K16" i="123"/>
  <c r="L16" i="123"/>
  <c r="M16" i="123"/>
  <c r="A17" i="123"/>
  <c r="B17" i="123"/>
  <c r="C17" i="123"/>
  <c r="D17" i="123"/>
  <c r="F17" i="123"/>
  <c r="E17" i="123" s="1"/>
  <c r="G17" i="123"/>
  <c r="H17" i="123"/>
  <c r="I17" i="123"/>
  <c r="J17" i="123"/>
  <c r="K17" i="123"/>
  <c r="L17" i="123"/>
  <c r="M17" i="123"/>
  <c r="A18" i="123"/>
  <c r="B18" i="123"/>
  <c r="C18" i="123"/>
  <c r="D18" i="123"/>
  <c r="F18" i="123"/>
  <c r="G18" i="123"/>
  <c r="H18" i="123"/>
  <c r="I18" i="123"/>
  <c r="J18" i="123"/>
  <c r="K18" i="123"/>
  <c r="L18" i="123"/>
  <c r="M18" i="123"/>
  <c r="A19" i="123"/>
  <c r="B19" i="123"/>
  <c r="C19" i="123"/>
  <c r="D19" i="123"/>
  <c r="F19" i="123"/>
  <c r="G19" i="123"/>
  <c r="H19" i="123"/>
  <c r="I19" i="123"/>
  <c r="J19" i="123"/>
  <c r="K19" i="123"/>
  <c r="L19" i="123"/>
  <c r="M19" i="123"/>
  <c r="A20" i="123"/>
  <c r="B20" i="123"/>
  <c r="C20" i="123"/>
  <c r="D20" i="123"/>
  <c r="F20" i="123"/>
  <c r="G20" i="123"/>
  <c r="H20" i="123"/>
  <c r="I20" i="123"/>
  <c r="J20" i="123"/>
  <c r="K20" i="123"/>
  <c r="L20" i="123"/>
  <c r="M20" i="123"/>
  <c r="A21" i="123"/>
  <c r="B21" i="123"/>
  <c r="C21" i="123"/>
  <c r="D21" i="123"/>
  <c r="F21" i="123"/>
  <c r="G21" i="123"/>
  <c r="H21" i="123"/>
  <c r="I21" i="123"/>
  <c r="J21" i="123"/>
  <c r="K21" i="123"/>
  <c r="L21" i="123"/>
  <c r="M21" i="123"/>
  <c r="A22" i="123"/>
  <c r="B22" i="123"/>
  <c r="C22" i="123"/>
  <c r="D22" i="123"/>
  <c r="F22" i="123"/>
  <c r="G22" i="123"/>
  <c r="H22" i="123"/>
  <c r="I22" i="123"/>
  <c r="J22" i="123"/>
  <c r="K22" i="123"/>
  <c r="L22" i="123"/>
  <c r="M22" i="123"/>
  <c r="N22" i="123"/>
  <c r="A23" i="123"/>
  <c r="B23" i="123"/>
  <c r="C23" i="123"/>
  <c r="D23" i="123"/>
  <c r="F23" i="123"/>
  <c r="G23" i="123"/>
  <c r="H23" i="123"/>
  <c r="I23" i="123"/>
  <c r="J23" i="123"/>
  <c r="K23" i="123"/>
  <c r="L23" i="123"/>
  <c r="M23" i="123"/>
  <c r="A24" i="123"/>
  <c r="B24" i="123"/>
  <c r="C24" i="123"/>
  <c r="D24" i="123"/>
  <c r="F24" i="123"/>
  <c r="G24" i="123"/>
  <c r="H24" i="123"/>
  <c r="I24" i="123"/>
  <c r="J24" i="123"/>
  <c r="K24" i="123"/>
  <c r="L24" i="123"/>
  <c r="M24" i="123"/>
  <c r="A25" i="123"/>
  <c r="B25" i="123"/>
  <c r="C25" i="123"/>
  <c r="D25" i="123"/>
  <c r="F25" i="123"/>
  <c r="G25" i="123"/>
  <c r="H25" i="123"/>
  <c r="I25" i="123"/>
  <c r="J25" i="123"/>
  <c r="K25" i="123"/>
  <c r="L25" i="123"/>
  <c r="M25" i="123"/>
  <c r="A26" i="123"/>
  <c r="B26" i="123"/>
  <c r="C26" i="123"/>
  <c r="D26" i="123"/>
  <c r="F26" i="123"/>
  <c r="G26" i="123"/>
  <c r="H26" i="123"/>
  <c r="I26" i="123"/>
  <c r="J26" i="123"/>
  <c r="K26" i="123"/>
  <c r="L26" i="123"/>
  <c r="M26" i="123"/>
  <c r="A27" i="123"/>
  <c r="B27" i="123"/>
  <c r="C27" i="123"/>
  <c r="D27" i="123"/>
  <c r="F27" i="123"/>
  <c r="G27" i="123"/>
  <c r="H27" i="123"/>
  <c r="I27" i="123"/>
  <c r="J27" i="123"/>
  <c r="K27" i="123"/>
  <c r="L27" i="123"/>
  <c r="M27" i="123"/>
  <c r="M11" i="123"/>
  <c r="L11" i="123"/>
  <c r="K11" i="123"/>
  <c r="J11" i="123"/>
  <c r="I11" i="123"/>
  <c r="H11" i="123"/>
  <c r="G11" i="123"/>
  <c r="N11" i="123" s="1"/>
  <c r="F11" i="123"/>
  <c r="D11" i="123"/>
  <c r="C11" i="123"/>
  <c r="B11" i="123"/>
  <c r="A11" i="123"/>
  <c r="A12" i="122"/>
  <c r="B12" i="122"/>
  <c r="C12" i="122"/>
  <c r="D12" i="122"/>
  <c r="F12" i="122"/>
  <c r="G12" i="122"/>
  <c r="H12" i="122"/>
  <c r="I12" i="122"/>
  <c r="J12" i="122"/>
  <c r="K12" i="122"/>
  <c r="L12" i="122"/>
  <c r="M12" i="122"/>
  <c r="A26" i="122"/>
  <c r="B26" i="122"/>
  <c r="C26" i="122"/>
  <c r="D26" i="122"/>
  <c r="F26" i="122"/>
  <c r="G26" i="122"/>
  <c r="H26" i="122"/>
  <c r="I26" i="122"/>
  <c r="J26" i="122"/>
  <c r="K26" i="122"/>
  <c r="L26" i="122"/>
  <c r="M26" i="122"/>
  <c r="N26" i="122" s="1"/>
  <c r="A27" i="122"/>
  <c r="B27" i="122"/>
  <c r="C27" i="122"/>
  <c r="D27" i="122"/>
  <c r="F27" i="122"/>
  <c r="G27" i="122"/>
  <c r="H27" i="122"/>
  <c r="I27" i="122"/>
  <c r="J27" i="122"/>
  <c r="K27" i="122"/>
  <c r="L27" i="122"/>
  <c r="M27" i="122"/>
  <c r="A28" i="122"/>
  <c r="B28" i="122"/>
  <c r="C28" i="122"/>
  <c r="D28" i="122"/>
  <c r="F28" i="122"/>
  <c r="G28" i="122"/>
  <c r="H28" i="122"/>
  <c r="I28" i="122"/>
  <c r="J28" i="122"/>
  <c r="K28" i="122"/>
  <c r="L28" i="122"/>
  <c r="M28" i="122"/>
  <c r="A29" i="122"/>
  <c r="B29" i="122"/>
  <c r="C29" i="122"/>
  <c r="D29" i="122"/>
  <c r="F29" i="122"/>
  <c r="G29" i="122"/>
  <c r="H29" i="122"/>
  <c r="I29" i="122"/>
  <c r="J29" i="122"/>
  <c r="K29" i="122"/>
  <c r="L29" i="122"/>
  <c r="M29" i="122"/>
  <c r="A30" i="122"/>
  <c r="B30" i="122"/>
  <c r="C30" i="122"/>
  <c r="D30" i="122"/>
  <c r="F30" i="122"/>
  <c r="G30" i="122"/>
  <c r="H30" i="122"/>
  <c r="I30" i="122"/>
  <c r="J30" i="122"/>
  <c r="K30" i="122"/>
  <c r="L30" i="122"/>
  <c r="M30" i="122"/>
  <c r="A31" i="122"/>
  <c r="B31" i="122"/>
  <c r="C31" i="122"/>
  <c r="D31" i="122"/>
  <c r="F31" i="122"/>
  <c r="E31" i="122" s="1"/>
  <c r="G31" i="122"/>
  <c r="H31" i="122"/>
  <c r="I31" i="122"/>
  <c r="J31" i="122"/>
  <c r="K31" i="122"/>
  <c r="L31" i="122"/>
  <c r="M31" i="122"/>
  <c r="A32" i="122"/>
  <c r="B32" i="122"/>
  <c r="C32" i="122"/>
  <c r="D32" i="122"/>
  <c r="F32" i="122"/>
  <c r="G32" i="122"/>
  <c r="H32" i="122"/>
  <c r="I32" i="122"/>
  <c r="J32" i="122"/>
  <c r="K32" i="122"/>
  <c r="L32" i="122"/>
  <c r="M32" i="122"/>
  <c r="A33" i="122"/>
  <c r="B33" i="122"/>
  <c r="C33" i="122"/>
  <c r="D33" i="122"/>
  <c r="F33" i="122"/>
  <c r="G33" i="122"/>
  <c r="H33" i="122"/>
  <c r="I33" i="122"/>
  <c r="J33" i="122"/>
  <c r="K33" i="122"/>
  <c r="L33" i="122"/>
  <c r="M33" i="122"/>
  <c r="A34" i="122"/>
  <c r="B34" i="122"/>
  <c r="C34" i="122"/>
  <c r="D34" i="122"/>
  <c r="F34" i="122"/>
  <c r="G34" i="122"/>
  <c r="H34" i="122"/>
  <c r="I34" i="122"/>
  <c r="J34" i="122"/>
  <c r="K34" i="122"/>
  <c r="L34" i="122"/>
  <c r="M34" i="122"/>
  <c r="M25" i="122"/>
  <c r="L25" i="122"/>
  <c r="K25" i="122"/>
  <c r="J25" i="122"/>
  <c r="I25" i="122"/>
  <c r="H25" i="122"/>
  <c r="G25" i="122"/>
  <c r="N25" i="122" s="1"/>
  <c r="F25" i="122"/>
  <c r="D25" i="122"/>
  <c r="C25" i="122"/>
  <c r="B25" i="122"/>
  <c r="A25" i="122"/>
  <c r="M11" i="122"/>
  <c r="L11" i="122"/>
  <c r="K11" i="122"/>
  <c r="J11" i="122"/>
  <c r="I11" i="122"/>
  <c r="H11" i="122"/>
  <c r="G11" i="122"/>
  <c r="F11" i="122"/>
  <c r="D11" i="122"/>
  <c r="C11" i="122"/>
  <c r="B11" i="122"/>
  <c r="A11" i="122"/>
  <c r="B12" i="121"/>
  <c r="C12" i="121"/>
  <c r="D12" i="121"/>
  <c r="F12" i="121"/>
  <c r="G12" i="121"/>
  <c r="H12" i="121"/>
  <c r="I12" i="121"/>
  <c r="J12" i="121"/>
  <c r="K12" i="121"/>
  <c r="L12" i="121"/>
  <c r="M12" i="121"/>
  <c r="B13" i="121"/>
  <c r="C13" i="121"/>
  <c r="D13" i="121"/>
  <c r="F13" i="121"/>
  <c r="G13" i="121"/>
  <c r="H13" i="121"/>
  <c r="I13" i="121"/>
  <c r="J13" i="121"/>
  <c r="K13" i="121"/>
  <c r="L13" i="121"/>
  <c r="M13" i="121"/>
  <c r="B14" i="121"/>
  <c r="C14" i="121"/>
  <c r="D14" i="121"/>
  <c r="F14" i="121"/>
  <c r="G14" i="121"/>
  <c r="H14" i="121"/>
  <c r="I14" i="121"/>
  <c r="J14" i="121"/>
  <c r="K14" i="121"/>
  <c r="L14" i="121"/>
  <c r="M14" i="121"/>
  <c r="B15" i="121"/>
  <c r="C15" i="121"/>
  <c r="D15" i="121"/>
  <c r="F15" i="121"/>
  <c r="G15" i="121"/>
  <c r="H15" i="121"/>
  <c r="I15" i="121"/>
  <c r="J15" i="121"/>
  <c r="K15" i="121"/>
  <c r="L15" i="121"/>
  <c r="M15" i="121"/>
  <c r="B16" i="121"/>
  <c r="C16" i="121"/>
  <c r="D16" i="121"/>
  <c r="F16" i="121"/>
  <c r="E16" i="121" s="1"/>
  <c r="G16" i="121"/>
  <c r="H16" i="121"/>
  <c r="I16" i="121"/>
  <c r="J16" i="121"/>
  <c r="K16" i="121"/>
  <c r="L16" i="121"/>
  <c r="M16" i="121"/>
  <c r="B17" i="121"/>
  <c r="C17" i="121"/>
  <c r="D17" i="121"/>
  <c r="F17" i="121"/>
  <c r="G17" i="121"/>
  <c r="H17" i="121"/>
  <c r="I17" i="121"/>
  <c r="J17" i="121"/>
  <c r="K17" i="121"/>
  <c r="L17" i="121"/>
  <c r="M17" i="121"/>
  <c r="B18" i="121"/>
  <c r="C18" i="121"/>
  <c r="D18" i="121"/>
  <c r="F18" i="121"/>
  <c r="G18" i="121"/>
  <c r="H18" i="121"/>
  <c r="I18" i="121"/>
  <c r="J18" i="121"/>
  <c r="K18" i="121"/>
  <c r="L18" i="121"/>
  <c r="M18" i="121"/>
  <c r="B19" i="121"/>
  <c r="C19" i="121"/>
  <c r="D19" i="121"/>
  <c r="F19" i="121"/>
  <c r="G19" i="121"/>
  <c r="H19" i="121"/>
  <c r="I19" i="121"/>
  <c r="J19" i="121"/>
  <c r="K19" i="121"/>
  <c r="L19" i="121"/>
  <c r="M19" i="121"/>
  <c r="B20" i="121"/>
  <c r="C20" i="121"/>
  <c r="D20" i="121"/>
  <c r="F20" i="121"/>
  <c r="G20" i="121"/>
  <c r="H20" i="121"/>
  <c r="I20" i="121"/>
  <c r="J20" i="121"/>
  <c r="K20" i="121"/>
  <c r="L20" i="121"/>
  <c r="M20" i="121"/>
  <c r="M11" i="121"/>
  <c r="L11" i="121"/>
  <c r="K11" i="121"/>
  <c r="J11" i="121"/>
  <c r="I11" i="121"/>
  <c r="H11" i="121"/>
  <c r="G11" i="121"/>
  <c r="N11" i="121" s="1"/>
  <c r="F11" i="121"/>
  <c r="D11" i="121"/>
  <c r="C11" i="121"/>
  <c r="B11" i="121"/>
  <c r="A11" i="121"/>
  <c r="M11" i="120"/>
  <c r="L11" i="120"/>
  <c r="K11" i="120"/>
  <c r="J11" i="120"/>
  <c r="I11" i="120"/>
  <c r="H11" i="120"/>
  <c r="G11" i="120"/>
  <c r="N11" i="120" s="1"/>
  <c r="F11" i="120"/>
  <c r="D11" i="120"/>
  <c r="C11" i="120"/>
  <c r="B11" i="120"/>
  <c r="A11" i="120"/>
  <c r="M11" i="119"/>
  <c r="L11" i="119"/>
  <c r="K11" i="119"/>
  <c r="J11" i="119"/>
  <c r="I11" i="119"/>
  <c r="H11" i="119"/>
  <c r="G11" i="119"/>
  <c r="F11" i="119"/>
  <c r="D11" i="119"/>
  <c r="C11" i="119"/>
  <c r="B11" i="119"/>
  <c r="A11" i="119"/>
  <c r="M11" i="118"/>
  <c r="L11" i="118"/>
  <c r="K11" i="118"/>
  <c r="J11" i="118"/>
  <c r="I11" i="118"/>
  <c r="H11" i="118"/>
  <c r="G11" i="118"/>
  <c r="N11" i="118" s="1"/>
  <c r="F11" i="118"/>
  <c r="D11" i="118"/>
  <c r="C11" i="118"/>
  <c r="B11" i="118"/>
  <c r="A11" i="118"/>
  <c r="M40" i="117"/>
  <c r="L40" i="117"/>
  <c r="K40" i="117"/>
  <c r="J40" i="117"/>
  <c r="I40" i="117"/>
  <c r="H40" i="117"/>
  <c r="G40" i="117"/>
  <c r="F40" i="117"/>
  <c r="D40" i="117"/>
  <c r="C40" i="117"/>
  <c r="B40" i="117"/>
  <c r="A40" i="117"/>
  <c r="M11" i="117"/>
  <c r="L11" i="117"/>
  <c r="K11" i="117"/>
  <c r="J11" i="117"/>
  <c r="I11" i="117"/>
  <c r="H11" i="117"/>
  <c r="G11" i="117"/>
  <c r="F11" i="117"/>
  <c r="D11" i="117"/>
  <c r="C11" i="117"/>
  <c r="B11" i="117"/>
  <c r="A11" i="117"/>
  <c r="B12" i="114"/>
  <c r="C12" i="114"/>
  <c r="D12" i="114"/>
  <c r="F12" i="114"/>
  <c r="G12" i="114"/>
  <c r="H12" i="114"/>
  <c r="I12" i="114"/>
  <c r="J12" i="114"/>
  <c r="K12" i="114"/>
  <c r="L12" i="114"/>
  <c r="M12" i="114"/>
  <c r="B13" i="114"/>
  <c r="C13" i="114"/>
  <c r="D13" i="114"/>
  <c r="F13" i="114"/>
  <c r="G13" i="114"/>
  <c r="H13" i="114"/>
  <c r="I13" i="114"/>
  <c r="J13" i="114"/>
  <c r="K13" i="114"/>
  <c r="L13" i="114"/>
  <c r="M13" i="114"/>
  <c r="M28" i="114"/>
  <c r="L28" i="114"/>
  <c r="K28" i="114"/>
  <c r="J28" i="114"/>
  <c r="I28" i="114"/>
  <c r="H28" i="114"/>
  <c r="G28" i="114"/>
  <c r="F28" i="114"/>
  <c r="D28" i="114"/>
  <c r="C28" i="114"/>
  <c r="B28" i="114"/>
  <c r="A28" i="114"/>
  <c r="M27" i="114"/>
  <c r="L27" i="114"/>
  <c r="K27" i="114"/>
  <c r="J27" i="114"/>
  <c r="I27" i="114"/>
  <c r="H27" i="114"/>
  <c r="G27" i="114"/>
  <c r="F27" i="114"/>
  <c r="D27" i="114"/>
  <c r="C27" i="114"/>
  <c r="B27" i="114"/>
  <c r="A27" i="114"/>
  <c r="M26" i="114"/>
  <c r="L26" i="114"/>
  <c r="K26" i="114"/>
  <c r="J26" i="114"/>
  <c r="I26" i="114"/>
  <c r="H26" i="114"/>
  <c r="G26" i="114"/>
  <c r="F26" i="114"/>
  <c r="D26" i="114"/>
  <c r="C26" i="114"/>
  <c r="B26" i="114"/>
  <c r="A26" i="114"/>
  <c r="M11" i="114"/>
  <c r="L11" i="114"/>
  <c r="K11" i="114"/>
  <c r="J11" i="114"/>
  <c r="I11" i="114"/>
  <c r="H11" i="114"/>
  <c r="G11" i="114"/>
  <c r="F11" i="114"/>
  <c r="D11" i="114"/>
  <c r="C11" i="114"/>
  <c r="B11" i="114"/>
  <c r="A11" i="114"/>
  <c r="A25" i="113"/>
  <c r="B25" i="113"/>
  <c r="C25" i="113"/>
  <c r="D25" i="113"/>
  <c r="F25" i="113"/>
  <c r="G25" i="113"/>
  <c r="H25" i="113"/>
  <c r="I25" i="113"/>
  <c r="J25" i="113"/>
  <c r="K25" i="113"/>
  <c r="L25" i="113"/>
  <c r="M25" i="113"/>
  <c r="A26" i="113"/>
  <c r="B26" i="113"/>
  <c r="C26" i="113"/>
  <c r="D26" i="113"/>
  <c r="F26" i="113"/>
  <c r="G26" i="113"/>
  <c r="H26" i="113"/>
  <c r="I26" i="113"/>
  <c r="J26" i="113"/>
  <c r="K26" i="113"/>
  <c r="L26" i="113"/>
  <c r="M26" i="113"/>
  <c r="A27" i="113"/>
  <c r="B27" i="113"/>
  <c r="C27" i="113"/>
  <c r="D27" i="113"/>
  <c r="F27" i="113"/>
  <c r="G27" i="113"/>
  <c r="H27" i="113"/>
  <c r="I27" i="113"/>
  <c r="J27" i="113"/>
  <c r="K27" i="113"/>
  <c r="L27" i="113"/>
  <c r="M27" i="113"/>
  <c r="A28" i="113"/>
  <c r="B28" i="113"/>
  <c r="C28" i="113"/>
  <c r="D28" i="113"/>
  <c r="F28" i="113"/>
  <c r="G28" i="113"/>
  <c r="H28" i="113"/>
  <c r="I28" i="113"/>
  <c r="J28" i="113"/>
  <c r="K28" i="113"/>
  <c r="L28" i="113"/>
  <c r="M28" i="113"/>
  <c r="A29" i="113"/>
  <c r="B29" i="113"/>
  <c r="C29" i="113"/>
  <c r="D29" i="113"/>
  <c r="F29" i="113"/>
  <c r="G29" i="113"/>
  <c r="H29" i="113"/>
  <c r="I29" i="113"/>
  <c r="J29" i="113"/>
  <c r="K29" i="113"/>
  <c r="L29" i="113"/>
  <c r="M29" i="113"/>
  <c r="A30" i="113"/>
  <c r="B30" i="113"/>
  <c r="C30" i="113"/>
  <c r="D30" i="113"/>
  <c r="F30" i="113"/>
  <c r="G30" i="113"/>
  <c r="H30" i="113"/>
  <c r="I30" i="113"/>
  <c r="J30" i="113"/>
  <c r="K30" i="113"/>
  <c r="L30" i="113"/>
  <c r="M30" i="113"/>
  <c r="A31" i="113"/>
  <c r="B31" i="113"/>
  <c r="C31" i="113"/>
  <c r="D31" i="113"/>
  <c r="F31" i="113"/>
  <c r="G31" i="113"/>
  <c r="H31" i="113"/>
  <c r="I31" i="113"/>
  <c r="J31" i="113"/>
  <c r="K31" i="113"/>
  <c r="L31" i="113"/>
  <c r="M31" i="113"/>
  <c r="N31" i="113"/>
  <c r="A32" i="113"/>
  <c r="B32" i="113"/>
  <c r="C32" i="113"/>
  <c r="D32" i="113"/>
  <c r="F32" i="113"/>
  <c r="G32" i="113"/>
  <c r="H32" i="113"/>
  <c r="I32" i="113"/>
  <c r="J32" i="113"/>
  <c r="K32" i="113"/>
  <c r="L32" i="113"/>
  <c r="M32" i="113"/>
  <c r="A33" i="113"/>
  <c r="B33" i="113"/>
  <c r="C33" i="113"/>
  <c r="D33" i="113"/>
  <c r="F33" i="113"/>
  <c r="G33" i="113"/>
  <c r="H33" i="113"/>
  <c r="I33" i="113"/>
  <c r="J33" i="113"/>
  <c r="K33" i="113"/>
  <c r="L33" i="113"/>
  <c r="M33" i="113"/>
  <c r="A34" i="113"/>
  <c r="B34" i="113"/>
  <c r="C34" i="113"/>
  <c r="D34" i="113"/>
  <c r="F34" i="113"/>
  <c r="G34" i="113"/>
  <c r="H34" i="113"/>
  <c r="I34" i="113"/>
  <c r="J34" i="113"/>
  <c r="K34" i="113"/>
  <c r="L34" i="113"/>
  <c r="M34" i="113"/>
  <c r="M24" i="113"/>
  <c r="L24" i="113"/>
  <c r="K24" i="113"/>
  <c r="J24" i="113"/>
  <c r="I24" i="113"/>
  <c r="H24" i="113"/>
  <c r="G24" i="113"/>
  <c r="F24" i="113"/>
  <c r="D24" i="113"/>
  <c r="C24" i="113"/>
  <c r="B24" i="113"/>
  <c r="A24" i="113"/>
  <c r="M11" i="113"/>
  <c r="L11" i="113"/>
  <c r="K11" i="113"/>
  <c r="J11" i="113"/>
  <c r="I11" i="113"/>
  <c r="H11" i="113"/>
  <c r="G11" i="113"/>
  <c r="F11" i="113"/>
  <c r="D11" i="113"/>
  <c r="C11" i="113"/>
  <c r="B11" i="113"/>
  <c r="A11" i="113"/>
  <c r="A28" i="111"/>
  <c r="B28" i="111"/>
  <c r="C28" i="111"/>
  <c r="D28" i="111"/>
  <c r="F28" i="111"/>
  <c r="G28" i="111"/>
  <c r="H28" i="111"/>
  <c r="I28" i="111"/>
  <c r="J28" i="111"/>
  <c r="K28" i="111"/>
  <c r="L28" i="111"/>
  <c r="M28" i="111"/>
  <c r="A29" i="111"/>
  <c r="B29" i="111"/>
  <c r="C29" i="111"/>
  <c r="D29" i="111"/>
  <c r="F29" i="111"/>
  <c r="G29" i="111"/>
  <c r="H29" i="111"/>
  <c r="I29" i="111"/>
  <c r="J29" i="111"/>
  <c r="K29" i="111"/>
  <c r="L29" i="111"/>
  <c r="M29" i="111"/>
  <c r="A30" i="111"/>
  <c r="B30" i="111"/>
  <c r="C30" i="111"/>
  <c r="D30" i="111"/>
  <c r="F30" i="111"/>
  <c r="G30" i="111"/>
  <c r="H30" i="111"/>
  <c r="I30" i="111"/>
  <c r="J30" i="111"/>
  <c r="K30" i="111"/>
  <c r="L30" i="111"/>
  <c r="M30" i="111"/>
  <c r="A31" i="111"/>
  <c r="B31" i="111"/>
  <c r="C31" i="111"/>
  <c r="D31" i="111"/>
  <c r="F31" i="111"/>
  <c r="G31" i="111"/>
  <c r="H31" i="111"/>
  <c r="I31" i="111"/>
  <c r="J31" i="111"/>
  <c r="K31" i="111"/>
  <c r="L31" i="111"/>
  <c r="M31" i="111"/>
  <c r="A32" i="111"/>
  <c r="B32" i="111"/>
  <c r="C32" i="111"/>
  <c r="D32" i="111"/>
  <c r="F32" i="111"/>
  <c r="G32" i="111"/>
  <c r="H32" i="111"/>
  <c r="I32" i="111"/>
  <c r="J32" i="111"/>
  <c r="K32" i="111"/>
  <c r="L32" i="111"/>
  <c r="M32" i="111"/>
  <c r="A33" i="111"/>
  <c r="B33" i="111"/>
  <c r="C33" i="111"/>
  <c r="D33" i="111"/>
  <c r="F33" i="111"/>
  <c r="G33" i="111"/>
  <c r="H33" i="111"/>
  <c r="I33" i="111"/>
  <c r="J33" i="111"/>
  <c r="K33" i="111"/>
  <c r="L33" i="111"/>
  <c r="M33" i="111"/>
  <c r="A34" i="111"/>
  <c r="B34" i="111"/>
  <c r="C34" i="111"/>
  <c r="D34" i="111"/>
  <c r="F34" i="111"/>
  <c r="G34" i="111"/>
  <c r="H34" i="111"/>
  <c r="I34" i="111"/>
  <c r="J34" i="111"/>
  <c r="K34" i="111"/>
  <c r="L34" i="111"/>
  <c r="M34" i="111"/>
  <c r="A35" i="111"/>
  <c r="B35" i="111"/>
  <c r="C35" i="111"/>
  <c r="D35" i="111"/>
  <c r="F35" i="111"/>
  <c r="G35" i="111"/>
  <c r="H35" i="111"/>
  <c r="I35" i="111"/>
  <c r="J35" i="111"/>
  <c r="K35" i="111"/>
  <c r="L35" i="111"/>
  <c r="M35" i="111"/>
  <c r="A36" i="111"/>
  <c r="B36" i="111"/>
  <c r="C36" i="111"/>
  <c r="D36" i="111"/>
  <c r="F36" i="111"/>
  <c r="G36" i="111"/>
  <c r="H36" i="111"/>
  <c r="I36" i="111"/>
  <c r="J36" i="111"/>
  <c r="K36" i="111"/>
  <c r="L36" i="111"/>
  <c r="M36" i="111"/>
  <c r="M27" i="111"/>
  <c r="L27" i="111"/>
  <c r="K27" i="111"/>
  <c r="J27" i="111"/>
  <c r="I27" i="111"/>
  <c r="H27" i="111"/>
  <c r="G27" i="111"/>
  <c r="F27" i="111"/>
  <c r="D27" i="111"/>
  <c r="C27" i="111"/>
  <c r="B27" i="111"/>
  <c r="A27" i="111"/>
  <c r="M13" i="111"/>
  <c r="L13" i="111"/>
  <c r="K13" i="111"/>
  <c r="J13" i="111"/>
  <c r="I13" i="111"/>
  <c r="H13" i="111"/>
  <c r="G13" i="111"/>
  <c r="F13" i="111"/>
  <c r="D13" i="111"/>
  <c r="C13" i="111"/>
  <c r="B13" i="111"/>
  <c r="A13" i="111"/>
  <c r="M12" i="111"/>
  <c r="L12" i="111"/>
  <c r="K12" i="111"/>
  <c r="J12" i="111"/>
  <c r="I12" i="111"/>
  <c r="H12" i="111"/>
  <c r="G12" i="111"/>
  <c r="F12" i="111"/>
  <c r="D12" i="111"/>
  <c r="C12" i="111"/>
  <c r="B12" i="111"/>
  <c r="A12" i="111"/>
  <c r="M11" i="111"/>
  <c r="L11" i="111"/>
  <c r="K11" i="111"/>
  <c r="J11" i="111"/>
  <c r="I11" i="111"/>
  <c r="H11" i="111"/>
  <c r="G11" i="111"/>
  <c r="F11" i="111"/>
  <c r="D11" i="111"/>
  <c r="C11" i="111"/>
  <c r="B11" i="111"/>
  <c r="A11" i="111"/>
  <c r="A30" i="110"/>
  <c r="B30" i="110"/>
  <c r="C30" i="110"/>
  <c r="D30" i="110"/>
  <c r="F30" i="110"/>
  <c r="G30" i="110"/>
  <c r="H30" i="110"/>
  <c r="I30" i="110"/>
  <c r="J30" i="110"/>
  <c r="K30" i="110"/>
  <c r="L30" i="110"/>
  <c r="M30" i="110"/>
  <c r="A31" i="110"/>
  <c r="B31" i="110"/>
  <c r="C31" i="110"/>
  <c r="D31" i="110"/>
  <c r="F31" i="110"/>
  <c r="G31" i="110"/>
  <c r="H31" i="110"/>
  <c r="I31" i="110"/>
  <c r="J31" i="110"/>
  <c r="K31" i="110"/>
  <c r="L31" i="110"/>
  <c r="M31" i="110"/>
  <c r="A32" i="110"/>
  <c r="B32" i="110"/>
  <c r="C32" i="110"/>
  <c r="D32" i="110"/>
  <c r="F32" i="110"/>
  <c r="G32" i="110"/>
  <c r="H32" i="110"/>
  <c r="I32" i="110"/>
  <c r="J32" i="110"/>
  <c r="K32" i="110"/>
  <c r="L32" i="110"/>
  <c r="M32" i="110"/>
  <c r="A33" i="110"/>
  <c r="B33" i="110"/>
  <c r="C33" i="110"/>
  <c r="D33" i="110"/>
  <c r="F33" i="110"/>
  <c r="G33" i="110"/>
  <c r="H33" i="110"/>
  <c r="I33" i="110"/>
  <c r="J33" i="110"/>
  <c r="K33" i="110"/>
  <c r="L33" i="110"/>
  <c r="M33" i="110"/>
  <c r="A34" i="110"/>
  <c r="B34" i="110"/>
  <c r="C34" i="110"/>
  <c r="D34" i="110"/>
  <c r="F34" i="110"/>
  <c r="G34" i="110"/>
  <c r="H34" i="110"/>
  <c r="I34" i="110"/>
  <c r="J34" i="110"/>
  <c r="K34" i="110"/>
  <c r="L34" i="110"/>
  <c r="M34" i="110"/>
  <c r="A35" i="110"/>
  <c r="B35" i="110"/>
  <c r="C35" i="110"/>
  <c r="D35" i="110"/>
  <c r="F35" i="110"/>
  <c r="G35" i="110"/>
  <c r="H35" i="110"/>
  <c r="I35" i="110"/>
  <c r="J35" i="110"/>
  <c r="K35" i="110"/>
  <c r="L35" i="110"/>
  <c r="M35" i="110"/>
  <c r="A36" i="110"/>
  <c r="B36" i="110"/>
  <c r="C36" i="110"/>
  <c r="D36" i="110"/>
  <c r="F36" i="110"/>
  <c r="G36" i="110"/>
  <c r="H36" i="110"/>
  <c r="I36" i="110"/>
  <c r="J36" i="110"/>
  <c r="K36" i="110"/>
  <c r="L36" i="110"/>
  <c r="M36" i="110"/>
  <c r="A37" i="110"/>
  <c r="B37" i="110"/>
  <c r="C37" i="110"/>
  <c r="D37" i="110"/>
  <c r="F37" i="110"/>
  <c r="G37" i="110"/>
  <c r="H37" i="110"/>
  <c r="I37" i="110"/>
  <c r="J37" i="110"/>
  <c r="K37" i="110"/>
  <c r="L37" i="110"/>
  <c r="M37" i="110"/>
  <c r="A38" i="110"/>
  <c r="B38" i="110"/>
  <c r="C38" i="110"/>
  <c r="D38" i="110"/>
  <c r="F38" i="110"/>
  <c r="G38" i="110"/>
  <c r="H38" i="110"/>
  <c r="I38" i="110"/>
  <c r="J38" i="110"/>
  <c r="K38" i="110"/>
  <c r="L38" i="110"/>
  <c r="M38" i="110"/>
  <c r="A39" i="110"/>
  <c r="B39" i="110"/>
  <c r="C39" i="110"/>
  <c r="D39" i="110"/>
  <c r="F39" i="110"/>
  <c r="G39" i="110"/>
  <c r="H39" i="110"/>
  <c r="I39" i="110"/>
  <c r="J39" i="110"/>
  <c r="K39" i="110"/>
  <c r="L39" i="110"/>
  <c r="M39" i="110"/>
  <c r="M29" i="110"/>
  <c r="L29" i="110"/>
  <c r="K29" i="110"/>
  <c r="J29" i="110"/>
  <c r="I29" i="110"/>
  <c r="H29" i="110"/>
  <c r="G29" i="110"/>
  <c r="F29" i="110"/>
  <c r="D29" i="110"/>
  <c r="C29" i="110"/>
  <c r="B29" i="110"/>
  <c r="A29" i="110"/>
  <c r="M14" i="110"/>
  <c r="L14" i="110"/>
  <c r="K14" i="110"/>
  <c r="J14" i="110"/>
  <c r="I14" i="110"/>
  <c r="H14" i="110"/>
  <c r="G14" i="110"/>
  <c r="F14" i="110"/>
  <c r="D14" i="110"/>
  <c r="C14" i="110"/>
  <c r="B14" i="110"/>
  <c r="A14" i="110"/>
  <c r="M13" i="110"/>
  <c r="L13" i="110"/>
  <c r="K13" i="110"/>
  <c r="J13" i="110"/>
  <c r="I13" i="110"/>
  <c r="H13" i="110"/>
  <c r="G13" i="110"/>
  <c r="F13" i="110"/>
  <c r="D13" i="110"/>
  <c r="C13" i="110"/>
  <c r="B13" i="110"/>
  <c r="A13" i="110"/>
  <c r="M12" i="110"/>
  <c r="L12" i="110"/>
  <c r="K12" i="110"/>
  <c r="J12" i="110"/>
  <c r="I12" i="110"/>
  <c r="H12" i="110"/>
  <c r="G12" i="110"/>
  <c r="F12" i="110"/>
  <c r="D12" i="110"/>
  <c r="C12" i="110"/>
  <c r="B12" i="110"/>
  <c r="A12" i="110"/>
  <c r="M11" i="110"/>
  <c r="L11" i="110"/>
  <c r="K11" i="110"/>
  <c r="J11" i="110"/>
  <c r="I11" i="110"/>
  <c r="H11" i="110"/>
  <c r="G11" i="110"/>
  <c r="F11" i="110"/>
  <c r="D11" i="110"/>
  <c r="C11" i="110"/>
  <c r="B11" i="110"/>
  <c r="A11" i="110"/>
  <c r="A72" i="109"/>
  <c r="B72" i="109"/>
  <c r="C72" i="109"/>
  <c r="D72" i="109"/>
  <c r="F72" i="109"/>
  <c r="G72" i="109"/>
  <c r="H72" i="109"/>
  <c r="I72" i="109"/>
  <c r="J72" i="109"/>
  <c r="K72" i="109"/>
  <c r="L72" i="109"/>
  <c r="M72" i="109"/>
  <c r="A73" i="109"/>
  <c r="B73" i="109"/>
  <c r="C73" i="109"/>
  <c r="D73" i="109"/>
  <c r="F73" i="109"/>
  <c r="G73" i="109"/>
  <c r="H73" i="109"/>
  <c r="I73" i="109"/>
  <c r="J73" i="109"/>
  <c r="K73" i="109"/>
  <c r="L73" i="109"/>
  <c r="M73" i="109"/>
  <c r="A74" i="109"/>
  <c r="B74" i="109"/>
  <c r="C74" i="109"/>
  <c r="D74" i="109"/>
  <c r="F74" i="109"/>
  <c r="G74" i="109"/>
  <c r="H74" i="109"/>
  <c r="I74" i="109"/>
  <c r="J74" i="109"/>
  <c r="K74" i="109"/>
  <c r="L74" i="109"/>
  <c r="M74" i="109"/>
  <c r="A75" i="109"/>
  <c r="B75" i="109"/>
  <c r="C75" i="109"/>
  <c r="D75" i="109"/>
  <c r="F75" i="109"/>
  <c r="G75" i="109"/>
  <c r="H75" i="109"/>
  <c r="I75" i="109"/>
  <c r="J75" i="109"/>
  <c r="K75" i="109"/>
  <c r="L75" i="109"/>
  <c r="M75" i="109"/>
  <c r="A76" i="109"/>
  <c r="B76" i="109"/>
  <c r="C76" i="109"/>
  <c r="D76" i="109"/>
  <c r="F76" i="109"/>
  <c r="G76" i="109"/>
  <c r="H76" i="109"/>
  <c r="I76" i="109"/>
  <c r="J76" i="109"/>
  <c r="K76" i="109"/>
  <c r="L76" i="109"/>
  <c r="M76" i="109"/>
  <c r="A77" i="109"/>
  <c r="B77" i="109"/>
  <c r="C77" i="109"/>
  <c r="D77" i="109"/>
  <c r="F77" i="109"/>
  <c r="G77" i="109"/>
  <c r="H77" i="109"/>
  <c r="I77" i="109"/>
  <c r="J77" i="109"/>
  <c r="K77" i="109"/>
  <c r="L77" i="109"/>
  <c r="M77" i="109"/>
  <c r="A78" i="109"/>
  <c r="B78" i="109"/>
  <c r="C78" i="109"/>
  <c r="D78" i="109"/>
  <c r="F78" i="109"/>
  <c r="G78" i="109"/>
  <c r="H78" i="109"/>
  <c r="I78" i="109"/>
  <c r="J78" i="109"/>
  <c r="K78" i="109"/>
  <c r="L78" i="109"/>
  <c r="M78" i="109"/>
  <c r="A79" i="109"/>
  <c r="B79" i="109"/>
  <c r="C79" i="109"/>
  <c r="D79" i="109"/>
  <c r="F79" i="109"/>
  <c r="G79" i="109"/>
  <c r="H79" i="109"/>
  <c r="I79" i="109"/>
  <c r="J79" i="109"/>
  <c r="K79" i="109"/>
  <c r="L79" i="109"/>
  <c r="M79" i="109"/>
  <c r="A80" i="109"/>
  <c r="B80" i="109"/>
  <c r="C80" i="109"/>
  <c r="D80" i="109"/>
  <c r="F80" i="109"/>
  <c r="G80" i="109"/>
  <c r="H80" i="109"/>
  <c r="I80" i="109"/>
  <c r="J80" i="109"/>
  <c r="K80" i="109"/>
  <c r="L80" i="109"/>
  <c r="M80" i="109"/>
  <c r="A81" i="109"/>
  <c r="B81" i="109"/>
  <c r="C81" i="109"/>
  <c r="D81" i="109"/>
  <c r="F81" i="109"/>
  <c r="G81" i="109"/>
  <c r="H81" i="109"/>
  <c r="I81" i="109"/>
  <c r="J81" i="109"/>
  <c r="K81" i="109"/>
  <c r="L81" i="109"/>
  <c r="M81" i="109"/>
  <c r="A82" i="109"/>
  <c r="B82" i="109"/>
  <c r="C82" i="109"/>
  <c r="D82" i="109"/>
  <c r="F82" i="109"/>
  <c r="G82" i="109"/>
  <c r="H82" i="109"/>
  <c r="I82" i="109"/>
  <c r="J82" i="109"/>
  <c r="K82" i="109"/>
  <c r="L82" i="109"/>
  <c r="M82" i="109"/>
  <c r="A83" i="109"/>
  <c r="B83" i="109"/>
  <c r="C83" i="109"/>
  <c r="D83" i="109"/>
  <c r="F83" i="109"/>
  <c r="G83" i="109"/>
  <c r="H83" i="109"/>
  <c r="I83" i="109"/>
  <c r="J83" i="109"/>
  <c r="K83" i="109"/>
  <c r="L83" i="109"/>
  <c r="M83" i="109"/>
  <c r="A84" i="109"/>
  <c r="B84" i="109"/>
  <c r="C84" i="109"/>
  <c r="D84" i="109"/>
  <c r="F84" i="109"/>
  <c r="G84" i="109"/>
  <c r="H84" i="109"/>
  <c r="I84" i="109"/>
  <c r="J84" i="109"/>
  <c r="K84" i="109"/>
  <c r="L84" i="109"/>
  <c r="M84" i="109"/>
  <c r="A85" i="109"/>
  <c r="B85" i="109"/>
  <c r="C85" i="109"/>
  <c r="D85" i="109"/>
  <c r="F85" i="109"/>
  <c r="G85" i="109"/>
  <c r="H85" i="109"/>
  <c r="I85" i="109"/>
  <c r="J85" i="109"/>
  <c r="K85" i="109"/>
  <c r="L85" i="109"/>
  <c r="M85" i="109"/>
  <c r="A86" i="109"/>
  <c r="B86" i="109"/>
  <c r="C86" i="109"/>
  <c r="D86" i="109"/>
  <c r="F86" i="109"/>
  <c r="G86" i="109"/>
  <c r="H86" i="109"/>
  <c r="I86" i="109"/>
  <c r="J86" i="109"/>
  <c r="K86" i="109"/>
  <c r="L86" i="109"/>
  <c r="M86" i="109"/>
  <c r="A87" i="109"/>
  <c r="B87" i="109"/>
  <c r="C87" i="109"/>
  <c r="D87" i="109"/>
  <c r="F87" i="109"/>
  <c r="G87" i="109"/>
  <c r="H87" i="109"/>
  <c r="I87" i="109"/>
  <c r="J87" i="109"/>
  <c r="K87" i="109"/>
  <c r="L87" i="109"/>
  <c r="M87" i="109"/>
  <c r="A88" i="109"/>
  <c r="B88" i="109"/>
  <c r="C88" i="109"/>
  <c r="D88" i="109"/>
  <c r="F88" i="109"/>
  <c r="G88" i="109"/>
  <c r="H88" i="109"/>
  <c r="I88" i="109"/>
  <c r="J88" i="109"/>
  <c r="K88" i="109"/>
  <c r="L88" i="109"/>
  <c r="M88" i="109"/>
  <c r="A89" i="109"/>
  <c r="B89" i="109"/>
  <c r="C89" i="109"/>
  <c r="D89" i="109"/>
  <c r="F89" i="109"/>
  <c r="G89" i="109"/>
  <c r="H89" i="109"/>
  <c r="I89" i="109"/>
  <c r="J89" i="109"/>
  <c r="K89" i="109"/>
  <c r="L89" i="109"/>
  <c r="M89" i="109"/>
  <c r="A90" i="109"/>
  <c r="B90" i="109"/>
  <c r="C90" i="109"/>
  <c r="D90" i="109"/>
  <c r="F90" i="109"/>
  <c r="G90" i="109"/>
  <c r="N90" i="109" s="1"/>
  <c r="H90" i="109"/>
  <c r="I90" i="109"/>
  <c r="J90" i="109"/>
  <c r="K90" i="109"/>
  <c r="L90" i="109"/>
  <c r="M90" i="109"/>
  <c r="A91" i="109"/>
  <c r="B91" i="109"/>
  <c r="C91" i="109"/>
  <c r="D91" i="109"/>
  <c r="F91" i="109"/>
  <c r="G91" i="109"/>
  <c r="H91" i="109"/>
  <c r="I91" i="109"/>
  <c r="J91" i="109"/>
  <c r="K91" i="109"/>
  <c r="L91" i="109"/>
  <c r="M91" i="109"/>
  <c r="A92" i="109"/>
  <c r="B92" i="109"/>
  <c r="C92" i="109"/>
  <c r="D92" i="109"/>
  <c r="F92" i="109"/>
  <c r="G92" i="109"/>
  <c r="H92" i="109"/>
  <c r="I92" i="109"/>
  <c r="J92" i="109"/>
  <c r="K92" i="109"/>
  <c r="L92" i="109"/>
  <c r="M92" i="109"/>
  <c r="A93" i="109"/>
  <c r="B93" i="109"/>
  <c r="C93" i="109"/>
  <c r="D93" i="109"/>
  <c r="F93" i="109"/>
  <c r="G93" i="109"/>
  <c r="H93" i="109"/>
  <c r="I93" i="109"/>
  <c r="J93" i="109"/>
  <c r="K93" i="109"/>
  <c r="L93" i="109"/>
  <c r="M93" i="109"/>
  <c r="A94" i="109"/>
  <c r="B94" i="109"/>
  <c r="C94" i="109"/>
  <c r="D94" i="109"/>
  <c r="F94" i="109"/>
  <c r="G94" i="109"/>
  <c r="H94" i="109"/>
  <c r="I94" i="109"/>
  <c r="J94" i="109"/>
  <c r="K94" i="109"/>
  <c r="L94" i="109"/>
  <c r="M94" i="109"/>
  <c r="A95" i="109"/>
  <c r="B95" i="109"/>
  <c r="C95" i="109"/>
  <c r="D95" i="109"/>
  <c r="F95" i="109"/>
  <c r="G95" i="109"/>
  <c r="H95" i="109"/>
  <c r="I95" i="109"/>
  <c r="J95" i="109"/>
  <c r="K95" i="109"/>
  <c r="L95" i="109"/>
  <c r="M95" i="109"/>
  <c r="A96" i="109"/>
  <c r="B96" i="109"/>
  <c r="C96" i="109"/>
  <c r="D96" i="109"/>
  <c r="F96" i="109"/>
  <c r="G96" i="109"/>
  <c r="H96" i="109"/>
  <c r="I96" i="109"/>
  <c r="J96" i="109"/>
  <c r="K96" i="109"/>
  <c r="L96" i="109"/>
  <c r="M96" i="109"/>
  <c r="A97" i="109"/>
  <c r="B97" i="109"/>
  <c r="C97" i="109"/>
  <c r="D97" i="109"/>
  <c r="F97" i="109"/>
  <c r="G97" i="109"/>
  <c r="H97" i="109"/>
  <c r="I97" i="109"/>
  <c r="J97" i="109"/>
  <c r="K97" i="109"/>
  <c r="L97" i="109"/>
  <c r="M97" i="109"/>
  <c r="A98" i="109"/>
  <c r="B98" i="109"/>
  <c r="C98" i="109"/>
  <c r="D98" i="109"/>
  <c r="F98" i="109"/>
  <c r="G98" i="109"/>
  <c r="H98" i="109"/>
  <c r="I98" i="109"/>
  <c r="J98" i="109"/>
  <c r="K98" i="109"/>
  <c r="L98" i="109"/>
  <c r="M98" i="109"/>
  <c r="A99" i="109"/>
  <c r="B99" i="109"/>
  <c r="C99" i="109"/>
  <c r="D99" i="109"/>
  <c r="F99" i="109"/>
  <c r="G99" i="109"/>
  <c r="H99" i="109"/>
  <c r="I99" i="109"/>
  <c r="J99" i="109"/>
  <c r="K99" i="109"/>
  <c r="L99" i="109"/>
  <c r="M99" i="109"/>
  <c r="A71" i="109"/>
  <c r="B71" i="109"/>
  <c r="C71" i="109"/>
  <c r="D71" i="109"/>
  <c r="F71" i="109"/>
  <c r="G71" i="109"/>
  <c r="H71" i="109"/>
  <c r="I71" i="109"/>
  <c r="J71" i="109"/>
  <c r="K71" i="109"/>
  <c r="L71" i="109"/>
  <c r="M71" i="109"/>
  <c r="A12" i="109"/>
  <c r="B12" i="109"/>
  <c r="C12" i="109"/>
  <c r="D12" i="109"/>
  <c r="F12" i="109"/>
  <c r="G12" i="109"/>
  <c r="H12" i="109"/>
  <c r="I12" i="109"/>
  <c r="J12" i="109"/>
  <c r="K12" i="109"/>
  <c r="L12" i="109"/>
  <c r="M12" i="109"/>
  <c r="A13" i="109"/>
  <c r="B13" i="109"/>
  <c r="C13" i="109"/>
  <c r="D13" i="109"/>
  <c r="F13" i="109"/>
  <c r="G13" i="109"/>
  <c r="H13" i="109"/>
  <c r="I13" i="109"/>
  <c r="J13" i="109"/>
  <c r="K13" i="109"/>
  <c r="L13" i="109"/>
  <c r="M13" i="109"/>
  <c r="A14" i="109"/>
  <c r="B14" i="109"/>
  <c r="C14" i="109"/>
  <c r="D14" i="109"/>
  <c r="F14" i="109"/>
  <c r="G14" i="109"/>
  <c r="H14" i="109"/>
  <c r="I14" i="109"/>
  <c r="J14" i="109"/>
  <c r="K14" i="109"/>
  <c r="L14" i="109"/>
  <c r="M14" i="109"/>
  <c r="A15" i="109"/>
  <c r="B15" i="109"/>
  <c r="C15" i="109"/>
  <c r="D15" i="109"/>
  <c r="F15" i="109"/>
  <c r="G15" i="109"/>
  <c r="H15" i="109"/>
  <c r="I15" i="109"/>
  <c r="J15" i="109"/>
  <c r="K15" i="109"/>
  <c r="L15" i="109"/>
  <c r="M15" i="109"/>
  <c r="A16" i="109"/>
  <c r="B16" i="109"/>
  <c r="C16" i="109"/>
  <c r="D16" i="109"/>
  <c r="F16" i="109"/>
  <c r="G16" i="109"/>
  <c r="H16" i="109"/>
  <c r="I16" i="109"/>
  <c r="J16" i="109"/>
  <c r="K16" i="109"/>
  <c r="L16" i="109"/>
  <c r="M16" i="109"/>
  <c r="A17" i="109"/>
  <c r="B17" i="109"/>
  <c r="C17" i="109"/>
  <c r="D17" i="109"/>
  <c r="F17" i="109"/>
  <c r="G17" i="109"/>
  <c r="H17" i="109"/>
  <c r="I17" i="109"/>
  <c r="J17" i="109"/>
  <c r="K17" i="109"/>
  <c r="L17" i="109"/>
  <c r="M17" i="109"/>
  <c r="A18" i="109"/>
  <c r="B18" i="109"/>
  <c r="C18" i="109"/>
  <c r="D18" i="109"/>
  <c r="F18" i="109"/>
  <c r="G18" i="109"/>
  <c r="H18" i="109"/>
  <c r="I18" i="109"/>
  <c r="J18" i="109"/>
  <c r="K18" i="109"/>
  <c r="L18" i="109"/>
  <c r="M18" i="109"/>
  <c r="A19" i="109"/>
  <c r="B19" i="109"/>
  <c r="C19" i="109"/>
  <c r="D19" i="109"/>
  <c r="F19" i="109"/>
  <c r="G19" i="109"/>
  <c r="H19" i="109"/>
  <c r="I19" i="109"/>
  <c r="J19" i="109"/>
  <c r="K19" i="109"/>
  <c r="L19" i="109"/>
  <c r="M19" i="109"/>
  <c r="A20" i="109"/>
  <c r="B20" i="109"/>
  <c r="C20" i="109"/>
  <c r="D20" i="109"/>
  <c r="F20" i="109"/>
  <c r="G20" i="109"/>
  <c r="H20" i="109"/>
  <c r="I20" i="109"/>
  <c r="J20" i="109"/>
  <c r="K20" i="109"/>
  <c r="L20" i="109"/>
  <c r="M20" i="109"/>
  <c r="A21" i="109"/>
  <c r="B21" i="109"/>
  <c r="C21" i="109"/>
  <c r="D21" i="109"/>
  <c r="F21" i="109"/>
  <c r="G21" i="109"/>
  <c r="H21" i="109"/>
  <c r="I21" i="109"/>
  <c r="J21" i="109"/>
  <c r="K21" i="109"/>
  <c r="L21" i="109"/>
  <c r="M21" i="109"/>
  <c r="A22" i="109"/>
  <c r="B22" i="109"/>
  <c r="C22" i="109"/>
  <c r="D22" i="109"/>
  <c r="F22" i="109"/>
  <c r="G22" i="109"/>
  <c r="H22" i="109"/>
  <c r="I22" i="109"/>
  <c r="J22" i="109"/>
  <c r="K22" i="109"/>
  <c r="L22" i="109"/>
  <c r="M22" i="109"/>
  <c r="A23" i="109"/>
  <c r="B23" i="109"/>
  <c r="C23" i="109"/>
  <c r="D23" i="109"/>
  <c r="F23" i="109"/>
  <c r="G23" i="109"/>
  <c r="H23" i="109"/>
  <c r="I23" i="109"/>
  <c r="J23" i="109"/>
  <c r="K23" i="109"/>
  <c r="L23" i="109"/>
  <c r="M23" i="109"/>
  <c r="A24" i="109"/>
  <c r="B24" i="109"/>
  <c r="C24" i="109"/>
  <c r="D24" i="109"/>
  <c r="F24" i="109"/>
  <c r="G24" i="109"/>
  <c r="H24" i="109"/>
  <c r="I24" i="109"/>
  <c r="J24" i="109"/>
  <c r="K24" i="109"/>
  <c r="L24" i="109"/>
  <c r="M24" i="109"/>
  <c r="A25" i="109"/>
  <c r="B25" i="109"/>
  <c r="C25" i="109"/>
  <c r="D25" i="109"/>
  <c r="F25" i="109"/>
  <c r="G25" i="109"/>
  <c r="H25" i="109"/>
  <c r="I25" i="109"/>
  <c r="J25" i="109"/>
  <c r="K25" i="109"/>
  <c r="L25" i="109"/>
  <c r="M25" i="109"/>
  <c r="A26" i="109"/>
  <c r="B26" i="109"/>
  <c r="C26" i="109"/>
  <c r="D26" i="109"/>
  <c r="F26" i="109"/>
  <c r="G26" i="109"/>
  <c r="H26" i="109"/>
  <c r="I26" i="109"/>
  <c r="J26" i="109"/>
  <c r="K26" i="109"/>
  <c r="L26" i="109"/>
  <c r="M26" i="109"/>
  <c r="A27" i="109"/>
  <c r="B27" i="109"/>
  <c r="C27" i="109"/>
  <c r="D27" i="109"/>
  <c r="F27" i="109"/>
  <c r="G27" i="109"/>
  <c r="H27" i="109"/>
  <c r="I27" i="109"/>
  <c r="J27" i="109"/>
  <c r="K27" i="109"/>
  <c r="L27" i="109"/>
  <c r="M27" i="109"/>
  <c r="A28" i="109"/>
  <c r="B28" i="109"/>
  <c r="C28" i="109"/>
  <c r="D28" i="109"/>
  <c r="F28" i="109"/>
  <c r="G28" i="109"/>
  <c r="H28" i="109"/>
  <c r="I28" i="109"/>
  <c r="J28" i="109"/>
  <c r="K28" i="109"/>
  <c r="L28" i="109"/>
  <c r="M28" i="109"/>
  <c r="A29" i="109"/>
  <c r="B29" i="109"/>
  <c r="C29" i="109"/>
  <c r="D29" i="109"/>
  <c r="F29" i="109"/>
  <c r="G29" i="109"/>
  <c r="H29" i="109"/>
  <c r="I29" i="109"/>
  <c r="J29" i="109"/>
  <c r="K29" i="109"/>
  <c r="L29" i="109"/>
  <c r="M29" i="109"/>
  <c r="A30" i="109"/>
  <c r="B30" i="109"/>
  <c r="C30" i="109"/>
  <c r="D30" i="109"/>
  <c r="F30" i="109"/>
  <c r="G30" i="109"/>
  <c r="H30" i="109"/>
  <c r="I30" i="109"/>
  <c r="J30" i="109"/>
  <c r="K30" i="109"/>
  <c r="L30" i="109"/>
  <c r="M30" i="109"/>
  <c r="A31" i="109"/>
  <c r="B31" i="109"/>
  <c r="C31" i="109"/>
  <c r="D31" i="109"/>
  <c r="F31" i="109"/>
  <c r="G31" i="109"/>
  <c r="H31" i="109"/>
  <c r="I31" i="109"/>
  <c r="J31" i="109"/>
  <c r="K31" i="109"/>
  <c r="L31" i="109"/>
  <c r="M31" i="109"/>
  <c r="A32" i="109"/>
  <c r="B32" i="109"/>
  <c r="C32" i="109"/>
  <c r="D32" i="109"/>
  <c r="F32" i="109"/>
  <c r="G32" i="109"/>
  <c r="H32" i="109"/>
  <c r="I32" i="109"/>
  <c r="J32" i="109"/>
  <c r="K32" i="109"/>
  <c r="L32" i="109"/>
  <c r="M32" i="109"/>
  <c r="A33" i="109"/>
  <c r="B33" i="109"/>
  <c r="C33" i="109"/>
  <c r="D33" i="109"/>
  <c r="F33" i="109"/>
  <c r="G33" i="109"/>
  <c r="H33" i="109"/>
  <c r="I33" i="109"/>
  <c r="J33" i="109"/>
  <c r="K33" i="109"/>
  <c r="L33" i="109"/>
  <c r="M33" i="109"/>
  <c r="A34" i="109"/>
  <c r="B34" i="109"/>
  <c r="C34" i="109"/>
  <c r="D34" i="109"/>
  <c r="F34" i="109"/>
  <c r="G34" i="109"/>
  <c r="H34" i="109"/>
  <c r="I34" i="109"/>
  <c r="J34" i="109"/>
  <c r="K34" i="109"/>
  <c r="L34" i="109"/>
  <c r="M34" i="109"/>
  <c r="A35" i="109"/>
  <c r="B35" i="109"/>
  <c r="C35" i="109"/>
  <c r="D35" i="109"/>
  <c r="F35" i="109"/>
  <c r="G35" i="109"/>
  <c r="H35" i="109"/>
  <c r="I35" i="109"/>
  <c r="J35" i="109"/>
  <c r="K35" i="109"/>
  <c r="L35" i="109"/>
  <c r="M35" i="109"/>
  <c r="A36" i="109"/>
  <c r="B36" i="109"/>
  <c r="C36" i="109"/>
  <c r="D36" i="109"/>
  <c r="F36" i="109"/>
  <c r="G36" i="109"/>
  <c r="H36" i="109"/>
  <c r="I36" i="109"/>
  <c r="J36" i="109"/>
  <c r="K36" i="109"/>
  <c r="L36" i="109"/>
  <c r="M36" i="109"/>
  <c r="A37" i="109"/>
  <c r="B37" i="109"/>
  <c r="C37" i="109"/>
  <c r="D37" i="109"/>
  <c r="F37" i="109"/>
  <c r="G37" i="109"/>
  <c r="H37" i="109"/>
  <c r="I37" i="109"/>
  <c r="J37" i="109"/>
  <c r="K37" i="109"/>
  <c r="L37" i="109"/>
  <c r="M37" i="109"/>
  <c r="A38" i="109"/>
  <c r="B38" i="109"/>
  <c r="C38" i="109"/>
  <c r="D38" i="109"/>
  <c r="F38" i="109"/>
  <c r="G38" i="109"/>
  <c r="H38" i="109"/>
  <c r="I38" i="109"/>
  <c r="J38" i="109"/>
  <c r="K38" i="109"/>
  <c r="L38" i="109"/>
  <c r="M38" i="109"/>
  <c r="A39" i="109"/>
  <c r="B39" i="109"/>
  <c r="C39" i="109"/>
  <c r="D39" i="109"/>
  <c r="F39" i="109"/>
  <c r="G39" i="109"/>
  <c r="H39" i="109"/>
  <c r="I39" i="109"/>
  <c r="J39" i="109"/>
  <c r="K39" i="109"/>
  <c r="L39" i="109"/>
  <c r="M39" i="109"/>
  <c r="A40" i="109"/>
  <c r="B40" i="109"/>
  <c r="C40" i="109"/>
  <c r="D40" i="109"/>
  <c r="F40" i="109"/>
  <c r="G40" i="109"/>
  <c r="H40" i="109"/>
  <c r="I40" i="109"/>
  <c r="J40" i="109"/>
  <c r="K40" i="109"/>
  <c r="L40" i="109"/>
  <c r="M40" i="109"/>
  <c r="A41" i="109"/>
  <c r="B41" i="109"/>
  <c r="C41" i="109"/>
  <c r="D41" i="109"/>
  <c r="F41" i="109"/>
  <c r="G41" i="109"/>
  <c r="H41" i="109"/>
  <c r="I41" i="109"/>
  <c r="J41" i="109"/>
  <c r="K41" i="109"/>
  <c r="L41" i="109"/>
  <c r="M41" i="109"/>
  <c r="A42" i="109"/>
  <c r="B42" i="109"/>
  <c r="C42" i="109"/>
  <c r="D42" i="109"/>
  <c r="F42" i="109"/>
  <c r="G42" i="109"/>
  <c r="H42" i="109"/>
  <c r="I42" i="109"/>
  <c r="J42" i="109"/>
  <c r="K42" i="109"/>
  <c r="L42" i="109"/>
  <c r="M42" i="109"/>
  <c r="A43" i="109"/>
  <c r="B43" i="109"/>
  <c r="C43" i="109"/>
  <c r="D43" i="109"/>
  <c r="F43" i="109"/>
  <c r="G43" i="109"/>
  <c r="H43" i="109"/>
  <c r="I43" i="109"/>
  <c r="J43" i="109"/>
  <c r="K43" i="109"/>
  <c r="L43" i="109"/>
  <c r="M43" i="109"/>
  <c r="A44" i="109"/>
  <c r="B44" i="109"/>
  <c r="C44" i="109"/>
  <c r="D44" i="109"/>
  <c r="F44" i="109"/>
  <c r="G44" i="109"/>
  <c r="H44" i="109"/>
  <c r="I44" i="109"/>
  <c r="J44" i="109"/>
  <c r="K44" i="109"/>
  <c r="L44" i="109"/>
  <c r="M44" i="109"/>
  <c r="A45" i="109"/>
  <c r="B45" i="109"/>
  <c r="C45" i="109"/>
  <c r="D45" i="109"/>
  <c r="F45" i="109"/>
  <c r="G45" i="109"/>
  <c r="H45" i="109"/>
  <c r="I45" i="109"/>
  <c r="J45" i="109"/>
  <c r="K45" i="109"/>
  <c r="L45" i="109"/>
  <c r="M45" i="109"/>
  <c r="A46" i="109"/>
  <c r="B46" i="109"/>
  <c r="C46" i="109"/>
  <c r="D46" i="109"/>
  <c r="F46" i="109"/>
  <c r="G46" i="109"/>
  <c r="H46" i="109"/>
  <c r="I46" i="109"/>
  <c r="J46" i="109"/>
  <c r="K46" i="109"/>
  <c r="L46" i="109"/>
  <c r="M46" i="109"/>
  <c r="A47" i="109"/>
  <c r="B47" i="109"/>
  <c r="C47" i="109"/>
  <c r="D47" i="109"/>
  <c r="F47" i="109"/>
  <c r="G47" i="109"/>
  <c r="H47" i="109"/>
  <c r="I47" i="109"/>
  <c r="J47" i="109"/>
  <c r="K47" i="109"/>
  <c r="L47" i="109"/>
  <c r="M47" i="109"/>
  <c r="A48" i="109"/>
  <c r="B48" i="109"/>
  <c r="C48" i="109"/>
  <c r="D48" i="109"/>
  <c r="F48" i="109"/>
  <c r="G48" i="109"/>
  <c r="H48" i="109"/>
  <c r="I48" i="109"/>
  <c r="J48" i="109"/>
  <c r="K48" i="109"/>
  <c r="L48" i="109"/>
  <c r="M48" i="109"/>
  <c r="A49" i="109"/>
  <c r="B49" i="109"/>
  <c r="C49" i="109"/>
  <c r="D49" i="109"/>
  <c r="F49" i="109"/>
  <c r="G49" i="109"/>
  <c r="H49" i="109"/>
  <c r="I49" i="109"/>
  <c r="J49" i="109"/>
  <c r="K49" i="109"/>
  <c r="L49" i="109"/>
  <c r="M49" i="109"/>
  <c r="A50" i="109"/>
  <c r="B50" i="109"/>
  <c r="C50" i="109"/>
  <c r="D50" i="109"/>
  <c r="F50" i="109"/>
  <c r="G50" i="109"/>
  <c r="H50" i="109"/>
  <c r="I50" i="109"/>
  <c r="J50" i="109"/>
  <c r="K50" i="109"/>
  <c r="L50" i="109"/>
  <c r="M50" i="109"/>
  <c r="A51" i="109"/>
  <c r="B51" i="109"/>
  <c r="C51" i="109"/>
  <c r="D51" i="109"/>
  <c r="F51" i="109"/>
  <c r="G51" i="109"/>
  <c r="H51" i="109"/>
  <c r="I51" i="109"/>
  <c r="J51" i="109"/>
  <c r="K51" i="109"/>
  <c r="L51" i="109"/>
  <c r="M51" i="109"/>
  <c r="A52" i="109"/>
  <c r="B52" i="109"/>
  <c r="C52" i="109"/>
  <c r="D52" i="109"/>
  <c r="F52" i="109"/>
  <c r="G52" i="109"/>
  <c r="H52" i="109"/>
  <c r="I52" i="109"/>
  <c r="J52" i="109"/>
  <c r="K52" i="109"/>
  <c r="L52" i="109"/>
  <c r="M52" i="109"/>
  <c r="A53" i="109"/>
  <c r="B53" i="109"/>
  <c r="C53" i="109"/>
  <c r="D53" i="109"/>
  <c r="F53" i="109"/>
  <c r="G53" i="109"/>
  <c r="H53" i="109"/>
  <c r="I53" i="109"/>
  <c r="J53" i="109"/>
  <c r="K53" i="109"/>
  <c r="L53" i="109"/>
  <c r="M53" i="109"/>
  <c r="A54" i="109"/>
  <c r="B54" i="109"/>
  <c r="C54" i="109"/>
  <c r="D54" i="109"/>
  <c r="F54" i="109"/>
  <c r="G54" i="109"/>
  <c r="H54" i="109"/>
  <c r="I54" i="109"/>
  <c r="J54" i="109"/>
  <c r="K54" i="109"/>
  <c r="L54" i="109"/>
  <c r="M54" i="109"/>
  <c r="A55" i="109"/>
  <c r="B55" i="109"/>
  <c r="C55" i="109"/>
  <c r="D55" i="109"/>
  <c r="F55" i="109"/>
  <c r="G55" i="109"/>
  <c r="H55" i="109"/>
  <c r="I55" i="109"/>
  <c r="J55" i="109"/>
  <c r="K55" i="109"/>
  <c r="L55" i="109"/>
  <c r="M55" i="109"/>
  <c r="A56" i="109"/>
  <c r="B56" i="109"/>
  <c r="C56" i="109"/>
  <c r="D56" i="109"/>
  <c r="F56" i="109"/>
  <c r="G56" i="109"/>
  <c r="H56" i="109"/>
  <c r="I56" i="109"/>
  <c r="J56" i="109"/>
  <c r="K56" i="109"/>
  <c r="L56" i="109"/>
  <c r="M56" i="109"/>
  <c r="A57" i="109"/>
  <c r="B57" i="109"/>
  <c r="C57" i="109"/>
  <c r="D57" i="109"/>
  <c r="F57" i="109"/>
  <c r="G57" i="109"/>
  <c r="H57" i="109"/>
  <c r="I57" i="109"/>
  <c r="J57" i="109"/>
  <c r="K57" i="109"/>
  <c r="L57" i="109"/>
  <c r="M57" i="109"/>
  <c r="A58" i="109"/>
  <c r="B58" i="109"/>
  <c r="C58" i="109"/>
  <c r="D58" i="109"/>
  <c r="F58" i="109"/>
  <c r="G58" i="109"/>
  <c r="H58" i="109"/>
  <c r="I58" i="109"/>
  <c r="J58" i="109"/>
  <c r="K58" i="109"/>
  <c r="L58" i="109"/>
  <c r="M58" i="109"/>
  <c r="A11" i="109"/>
  <c r="B11" i="109"/>
  <c r="C11" i="109"/>
  <c r="D11" i="109"/>
  <c r="F11" i="109"/>
  <c r="G11" i="109"/>
  <c r="H11" i="109"/>
  <c r="I11" i="109"/>
  <c r="J11" i="109"/>
  <c r="K11" i="109"/>
  <c r="L11" i="109"/>
  <c r="M11" i="109"/>
  <c r="A12" i="108"/>
  <c r="B12" i="108"/>
  <c r="C12" i="108"/>
  <c r="D12" i="108"/>
  <c r="F12" i="108"/>
  <c r="G12" i="108"/>
  <c r="H12" i="108"/>
  <c r="I12" i="108"/>
  <c r="J12" i="108"/>
  <c r="K12" i="108"/>
  <c r="L12" i="108"/>
  <c r="M12" i="108"/>
  <c r="A13" i="108"/>
  <c r="B13" i="108"/>
  <c r="C13" i="108"/>
  <c r="D13" i="108"/>
  <c r="F13" i="108"/>
  <c r="G13" i="108"/>
  <c r="H13" i="108"/>
  <c r="I13" i="108"/>
  <c r="J13" i="108"/>
  <c r="K13" i="108"/>
  <c r="L13" i="108"/>
  <c r="M13" i="108"/>
  <c r="A14" i="108"/>
  <c r="B14" i="108"/>
  <c r="C14" i="108"/>
  <c r="D14" i="108"/>
  <c r="F14" i="108"/>
  <c r="G14" i="108"/>
  <c r="H14" i="108"/>
  <c r="I14" i="108"/>
  <c r="J14" i="108"/>
  <c r="K14" i="108"/>
  <c r="L14" i="108"/>
  <c r="M14" i="108"/>
  <c r="N14" i="108"/>
  <c r="A15" i="108"/>
  <c r="B15" i="108"/>
  <c r="C15" i="108"/>
  <c r="D15" i="108"/>
  <c r="F15" i="108"/>
  <c r="G15" i="108"/>
  <c r="H15" i="108"/>
  <c r="I15" i="108"/>
  <c r="J15" i="108"/>
  <c r="K15" i="108"/>
  <c r="L15" i="108"/>
  <c r="M15" i="108"/>
  <c r="A16" i="108"/>
  <c r="B16" i="108"/>
  <c r="C16" i="108"/>
  <c r="D16" i="108"/>
  <c r="F16" i="108"/>
  <c r="G16" i="108"/>
  <c r="H16" i="108"/>
  <c r="I16" i="108"/>
  <c r="J16" i="108"/>
  <c r="K16" i="108"/>
  <c r="L16" i="108"/>
  <c r="M16" i="108"/>
  <c r="A17" i="108"/>
  <c r="B17" i="108"/>
  <c r="C17" i="108"/>
  <c r="D17" i="108"/>
  <c r="F17" i="108"/>
  <c r="E17" i="108" s="1"/>
  <c r="G17" i="108"/>
  <c r="H17" i="108"/>
  <c r="I17" i="108"/>
  <c r="J17" i="108"/>
  <c r="K17" i="108"/>
  <c r="L17" i="108"/>
  <c r="M17" i="108"/>
  <c r="M11" i="108"/>
  <c r="L11" i="108"/>
  <c r="K11" i="108"/>
  <c r="J11" i="108"/>
  <c r="I11" i="108"/>
  <c r="H11" i="108"/>
  <c r="G11" i="108"/>
  <c r="N11" i="108" s="1"/>
  <c r="F11" i="108"/>
  <c r="D11" i="108"/>
  <c r="C11" i="108"/>
  <c r="B11" i="108"/>
  <c r="A11" i="108"/>
  <c r="A49" i="107"/>
  <c r="B49" i="107"/>
  <c r="C49" i="107"/>
  <c r="D49" i="107"/>
  <c r="F49" i="107"/>
  <c r="G49" i="107"/>
  <c r="H49" i="107"/>
  <c r="I49" i="107"/>
  <c r="J49" i="107"/>
  <c r="K49" i="107"/>
  <c r="L49" i="107"/>
  <c r="M49" i="107"/>
  <c r="A50" i="107"/>
  <c r="B50" i="107"/>
  <c r="C50" i="107"/>
  <c r="D50" i="107"/>
  <c r="F50" i="107"/>
  <c r="G50" i="107"/>
  <c r="H50" i="107"/>
  <c r="I50" i="107"/>
  <c r="J50" i="107"/>
  <c r="K50" i="107"/>
  <c r="L50" i="107"/>
  <c r="M50" i="107"/>
  <c r="A51" i="107"/>
  <c r="B51" i="107"/>
  <c r="C51" i="107"/>
  <c r="D51" i="107"/>
  <c r="F51" i="107"/>
  <c r="G51" i="107"/>
  <c r="H51" i="107"/>
  <c r="I51" i="107"/>
  <c r="J51" i="107"/>
  <c r="K51" i="107"/>
  <c r="L51" i="107"/>
  <c r="M51" i="107"/>
  <c r="A52" i="107"/>
  <c r="B52" i="107"/>
  <c r="C52" i="107"/>
  <c r="D52" i="107"/>
  <c r="F52" i="107"/>
  <c r="G52" i="107"/>
  <c r="H52" i="107"/>
  <c r="I52" i="107"/>
  <c r="J52" i="107"/>
  <c r="K52" i="107"/>
  <c r="L52" i="107"/>
  <c r="M52" i="107"/>
  <c r="A53" i="107"/>
  <c r="B53" i="107"/>
  <c r="C53" i="107"/>
  <c r="D53" i="107"/>
  <c r="F53" i="107"/>
  <c r="G53" i="107"/>
  <c r="H53" i="107"/>
  <c r="I53" i="107"/>
  <c r="J53" i="107"/>
  <c r="K53" i="107"/>
  <c r="L53" i="107"/>
  <c r="M53" i="107"/>
  <c r="A54" i="107"/>
  <c r="B54" i="107"/>
  <c r="C54" i="107"/>
  <c r="D54" i="107"/>
  <c r="F54" i="107"/>
  <c r="G54" i="107"/>
  <c r="H54" i="107"/>
  <c r="I54" i="107"/>
  <c r="J54" i="107"/>
  <c r="K54" i="107"/>
  <c r="L54" i="107"/>
  <c r="M54" i="107"/>
  <c r="A55" i="107"/>
  <c r="B55" i="107"/>
  <c r="C55" i="107"/>
  <c r="D55" i="107"/>
  <c r="F55" i="107"/>
  <c r="G55" i="107"/>
  <c r="H55" i="107"/>
  <c r="I55" i="107"/>
  <c r="J55" i="107"/>
  <c r="K55" i="107"/>
  <c r="L55" i="107"/>
  <c r="M55" i="107"/>
  <c r="A56" i="107"/>
  <c r="B56" i="107"/>
  <c r="C56" i="107"/>
  <c r="D56" i="107"/>
  <c r="F56" i="107"/>
  <c r="G56" i="107"/>
  <c r="H56" i="107"/>
  <c r="I56" i="107"/>
  <c r="J56" i="107"/>
  <c r="K56" i="107"/>
  <c r="L56" i="107"/>
  <c r="M56" i="107"/>
  <c r="A57" i="107"/>
  <c r="B57" i="107"/>
  <c r="C57" i="107"/>
  <c r="D57" i="107"/>
  <c r="F57" i="107"/>
  <c r="G57" i="107"/>
  <c r="H57" i="107"/>
  <c r="I57" i="107"/>
  <c r="J57" i="107"/>
  <c r="K57" i="107"/>
  <c r="L57" i="107"/>
  <c r="M57" i="107"/>
  <c r="A58" i="107"/>
  <c r="B58" i="107"/>
  <c r="C58" i="107"/>
  <c r="D58" i="107"/>
  <c r="F58" i="107"/>
  <c r="G58" i="107"/>
  <c r="H58" i="107"/>
  <c r="I58" i="107"/>
  <c r="J58" i="107"/>
  <c r="K58" i="107"/>
  <c r="L58" i="107"/>
  <c r="M58" i="107"/>
  <c r="A59" i="107"/>
  <c r="B59" i="107"/>
  <c r="C59" i="107"/>
  <c r="D59" i="107"/>
  <c r="F59" i="107"/>
  <c r="G59" i="107"/>
  <c r="H59" i="107"/>
  <c r="I59" i="107"/>
  <c r="J59" i="107"/>
  <c r="K59" i="107"/>
  <c r="L59" i="107"/>
  <c r="M59" i="107"/>
  <c r="A60" i="107"/>
  <c r="B60" i="107"/>
  <c r="C60" i="107"/>
  <c r="D60" i="107"/>
  <c r="F60" i="107"/>
  <c r="G60" i="107"/>
  <c r="H60" i="107"/>
  <c r="I60" i="107"/>
  <c r="J60" i="107"/>
  <c r="K60" i="107"/>
  <c r="L60" i="107"/>
  <c r="M60" i="107"/>
  <c r="M48" i="107"/>
  <c r="L48" i="107"/>
  <c r="K48" i="107"/>
  <c r="J48" i="107"/>
  <c r="I48" i="107"/>
  <c r="H48" i="107"/>
  <c r="G48" i="107"/>
  <c r="F48" i="107"/>
  <c r="D48" i="107"/>
  <c r="C48" i="107"/>
  <c r="B48" i="107"/>
  <c r="A48" i="107"/>
  <c r="M31" i="107"/>
  <c r="L31" i="107"/>
  <c r="K31" i="107"/>
  <c r="J31" i="107"/>
  <c r="I31" i="107"/>
  <c r="H31" i="107"/>
  <c r="G31" i="107"/>
  <c r="F31" i="107"/>
  <c r="D31" i="107"/>
  <c r="C31" i="107"/>
  <c r="B31" i="107"/>
  <c r="A31" i="107"/>
  <c r="M17" i="107"/>
  <c r="L17" i="107"/>
  <c r="K17" i="107"/>
  <c r="J17" i="107"/>
  <c r="I17" i="107"/>
  <c r="H17" i="107"/>
  <c r="G17" i="107"/>
  <c r="F17" i="107"/>
  <c r="D17" i="107"/>
  <c r="C17" i="107"/>
  <c r="B17" i="107"/>
  <c r="A17" i="107"/>
  <c r="M16" i="107"/>
  <c r="L16" i="107"/>
  <c r="K16" i="107"/>
  <c r="J16" i="107"/>
  <c r="I16" i="107"/>
  <c r="H16" i="107"/>
  <c r="G16" i="107"/>
  <c r="F16" i="107"/>
  <c r="D16" i="107"/>
  <c r="C16" i="107"/>
  <c r="B16" i="107"/>
  <c r="A16" i="107"/>
  <c r="M15" i="107"/>
  <c r="L15" i="107"/>
  <c r="K15" i="107"/>
  <c r="J15" i="107"/>
  <c r="I15" i="107"/>
  <c r="H15" i="107"/>
  <c r="G15" i="107"/>
  <c r="F15" i="107"/>
  <c r="D15" i="107"/>
  <c r="C15" i="107"/>
  <c r="B15" i="107"/>
  <c r="A15" i="107"/>
  <c r="M14" i="107"/>
  <c r="L14" i="107"/>
  <c r="K14" i="107"/>
  <c r="J14" i="107"/>
  <c r="I14" i="107"/>
  <c r="H14" i="107"/>
  <c r="G14" i="107"/>
  <c r="F14" i="107"/>
  <c r="D14" i="107"/>
  <c r="C14" i="107"/>
  <c r="B14" i="107"/>
  <c r="A14" i="107"/>
  <c r="M13" i="107"/>
  <c r="L13" i="107"/>
  <c r="K13" i="107"/>
  <c r="J13" i="107"/>
  <c r="I13" i="107"/>
  <c r="H13" i="107"/>
  <c r="G13" i="107"/>
  <c r="F13" i="107"/>
  <c r="D13" i="107"/>
  <c r="C13" i="107"/>
  <c r="B13" i="107"/>
  <c r="A13" i="107"/>
  <c r="M12" i="107"/>
  <c r="L12" i="107"/>
  <c r="K12" i="107"/>
  <c r="J12" i="107"/>
  <c r="I12" i="107"/>
  <c r="H12" i="107"/>
  <c r="G12" i="107"/>
  <c r="F12" i="107"/>
  <c r="D12" i="107"/>
  <c r="C12" i="107"/>
  <c r="B12" i="107"/>
  <c r="A12" i="107"/>
  <c r="M11" i="107"/>
  <c r="L11" i="107"/>
  <c r="K11" i="107"/>
  <c r="J11" i="107"/>
  <c r="I11" i="107"/>
  <c r="H11" i="107"/>
  <c r="G11" i="107"/>
  <c r="F11" i="107"/>
  <c r="D11" i="107"/>
  <c r="C11" i="107"/>
  <c r="B11" i="107"/>
  <c r="A11" i="107"/>
  <c r="A12" i="106"/>
  <c r="B12" i="106"/>
  <c r="C12" i="106"/>
  <c r="D12" i="106"/>
  <c r="F12" i="106"/>
  <c r="G12" i="106"/>
  <c r="H12" i="106"/>
  <c r="I12" i="106"/>
  <c r="J12" i="106"/>
  <c r="K12" i="106"/>
  <c r="L12" i="106"/>
  <c r="M12" i="106"/>
  <c r="N12" i="106" s="1"/>
  <c r="A13" i="106"/>
  <c r="B13" i="106"/>
  <c r="C13" i="106"/>
  <c r="D13" i="106"/>
  <c r="F13" i="106"/>
  <c r="G13" i="106"/>
  <c r="H13" i="106"/>
  <c r="I13" i="106"/>
  <c r="J13" i="106"/>
  <c r="K13" i="106"/>
  <c r="L13" i="106"/>
  <c r="M13" i="106"/>
  <c r="A14" i="106"/>
  <c r="B14" i="106"/>
  <c r="C14" i="106"/>
  <c r="D14" i="106"/>
  <c r="F14" i="106"/>
  <c r="G14" i="106"/>
  <c r="H14" i="106"/>
  <c r="I14" i="106"/>
  <c r="J14" i="106"/>
  <c r="K14" i="106"/>
  <c r="L14" i="106"/>
  <c r="M14" i="106"/>
  <c r="A15" i="106"/>
  <c r="B15" i="106"/>
  <c r="C15" i="106"/>
  <c r="D15" i="106"/>
  <c r="F15" i="106"/>
  <c r="G15" i="106"/>
  <c r="H15" i="106"/>
  <c r="I15" i="106"/>
  <c r="J15" i="106"/>
  <c r="K15" i="106"/>
  <c r="L15" i="106"/>
  <c r="M15" i="106"/>
  <c r="A16" i="106"/>
  <c r="B16" i="106"/>
  <c r="C16" i="106"/>
  <c r="D16" i="106"/>
  <c r="F16" i="106"/>
  <c r="G16" i="106"/>
  <c r="H16" i="106"/>
  <c r="I16" i="106"/>
  <c r="J16" i="106"/>
  <c r="K16" i="106"/>
  <c r="L16" i="106"/>
  <c r="M16" i="106"/>
  <c r="A17" i="106"/>
  <c r="B17" i="106"/>
  <c r="C17" i="106"/>
  <c r="D17" i="106"/>
  <c r="F17" i="106"/>
  <c r="G17" i="106"/>
  <c r="H17" i="106"/>
  <c r="I17" i="106"/>
  <c r="J17" i="106"/>
  <c r="K17" i="106"/>
  <c r="L17" i="106"/>
  <c r="M17" i="106"/>
  <c r="A18" i="106"/>
  <c r="B18" i="106"/>
  <c r="C18" i="106"/>
  <c r="D18" i="106"/>
  <c r="F18" i="106"/>
  <c r="G18" i="106"/>
  <c r="H18" i="106"/>
  <c r="I18" i="106"/>
  <c r="J18" i="106"/>
  <c r="K18" i="106"/>
  <c r="L18" i="106"/>
  <c r="M18" i="106"/>
  <c r="A19" i="106"/>
  <c r="B19" i="106"/>
  <c r="C19" i="106"/>
  <c r="D19" i="106"/>
  <c r="F19" i="106"/>
  <c r="G19" i="106"/>
  <c r="H19" i="106"/>
  <c r="I19" i="106"/>
  <c r="J19" i="106"/>
  <c r="K19" i="106"/>
  <c r="L19" i="106"/>
  <c r="M19" i="106"/>
  <c r="A20" i="106"/>
  <c r="B20" i="106"/>
  <c r="C20" i="106"/>
  <c r="D20" i="106"/>
  <c r="F20" i="106"/>
  <c r="G20" i="106"/>
  <c r="H20" i="106"/>
  <c r="I20" i="106"/>
  <c r="J20" i="106"/>
  <c r="K20" i="106"/>
  <c r="L20" i="106"/>
  <c r="M20" i="106"/>
  <c r="A21" i="106"/>
  <c r="B21" i="106"/>
  <c r="C21" i="106"/>
  <c r="D21" i="106"/>
  <c r="F21" i="106"/>
  <c r="G21" i="106"/>
  <c r="H21" i="106"/>
  <c r="I21" i="106"/>
  <c r="J21" i="106"/>
  <c r="K21" i="106"/>
  <c r="L21" i="106"/>
  <c r="M21" i="106"/>
  <c r="A22" i="106"/>
  <c r="B22" i="106"/>
  <c r="C22" i="106"/>
  <c r="D22" i="106"/>
  <c r="F22" i="106"/>
  <c r="G22" i="106"/>
  <c r="H22" i="106"/>
  <c r="I22" i="106"/>
  <c r="J22" i="106"/>
  <c r="K22" i="106"/>
  <c r="L22" i="106"/>
  <c r="M22" i="106"/>
  <c r="A23" i="106"/>
  <c r="B23" i="106"/>
  <c r="C23" i="106"/>
  <c r="D23" i="106"/>
  <c r="F23" i="106"/>
  <c r="G23" i="106"/>
  <c r="H23" i="106"/>
  <c r="I23" i="106"/>
  <c r="J23" i="106"/>
  <c r="K23" i="106"/>
  <c r="L23" i="106"/>
  <c r="M23" i="106"/>
  <c r="A24" i="106"/>
  <c r="B24" i="106"/>
  <c r="C24" i="106"/>
  <c r="D24" i="106"/>
  <c r="F24" i="106"/>
  <c r="G24" i="106"/>
  <c r="H24" i="106"/>
  <c r="I24" i="106"/>
  <c r="J24" i="106"/>
  <c r="K24" i="106"/>
  <c r="L24" i="106"/>
  <c r="M24" i="106"/>
  <c r="A25" i="106"/>
  <c r="B25" i="106"/>
  <c r="C25" i="106"/>
  <c r="D25" i="106"/>
  <c r="F25" i="106"/>
  <c r="G25" i="106"/>
  <c r="H25" i="106"/>
  <c r="I25" i="106"/>
  <c r="J25" i="106"/>
  <c r="K25" i="106"/>
  <c r="L25" i="106"/>
  <c r="M25" i="106"/>
  <c r="A26" i="106"/>
  <c r="B26" i="106"/>
  <c r="C26" i="106"/>
  <c r="D26" i="106"/>
  <c r="F26" i="106"/>
  <c r="G26" i="106"/>
  <c r="H26" i="106"/>
  <c r="I26" i="106"/>
  <c r="J26" i="106"/>
  <c r="K26" i="106"/>
  <c r="L26" i="106"/>
  <c r="M26" i="106"/>
  <c r="A27" i="106"/>
  <c r="B27" i="106"/>
  <c r="C27" i="106"/>
  <c r="D27" i="106"/>
  <c r="F27" i="106"/>
  <c r="G27" i="106"/>
  <c r="H27" i="106"/>
  <c r="I27" i="106"/>
  <c r="J27" i="106"/>
  <c r="K27" i="106"/>
  <c r="L27" i="106"/>
  <c r="M27" i="106"/>
  <c r="A28" i="106"/>
  <c r="B28" i="106"/>
  <c r="C28" i="106"/>
  <c r="D28" i="106"/>
  <c r="F28" i="106"/>
  <c r="G28" i="106"/>
  <c r="H28" i="106"/>
  <c r="I28" i="106"/>
  <c r="J28" i="106"/>
  <c r="K28" i="106"/>
  <c r="L28" i="106"/>
  <c r="M28" i="106"/>
  <c r="A29" i="106"/>
  <c r="B29" i="106"/>
  <c r="C29" i="106"/>
  <c r="D29" i="106"/>
  <c r="F29" i="106"/>
  <c r="G29" i="106"/>
  <c r="H29" i="106"/>
  <c r="I29" i="106"/>
  <c r="J29" i="106"/>
  <c r="K29" i="106"/>
  <c r="L29" i="106"/>
  <c r="M29" i="106"/>
  <c r="M11" i="106"/>
  <c r="L11" i="106"/>
  <c r="K11" i="106"/>
  <c r="J11" i="106"/>
  <c r="I11" i="106"/>
  <c r="H11" i="106"/>
  <c r="G11" i="106"/>
  <c r="F11" i="106"/>
  <c r="D11" i="106"/>
  <c r="C11" i="106"/>
  <c r="B11" i="106"/>
  <c r="A11" i="106"/>
  <c r="A27" i="104"/>
  <c r="B27" i="104"/>
  <c r="C27" i="104"/>
  <c r="D27" i="104"/>
  <c r="F27" i="104"/>
  <c r="G27" i="104"/>
  <c r="H27" i="104"/>
  <c r="I27" i="104"/>
  <c r="J27" i="104"/>
  <c r="K27" i="104"/>
  <c r="L27" i="104"/>
  <c r="M27" i="104"/>
  <c r="A12" i="104"/>
  <c r="B12" i="104"/>
  <c r="C12" i="104"/>
  <c r="D12" i="104"/>
  <c r="F12" i="104"/>
  <c r="G12" i="104"/>
  <c r="H12" i="104"/>
  <c r="I12" i="104"/>
  <c r="J12" i="104"/>
  <c r="K12" i="104"/>
  <c r="L12" i="104"/>
  <c r="M12" i="104"/>
  <c r="A13" i="104"/>
  <c r="B13" i="104"/>
  <c r="C13" i="104"/>
  <c r="D13" i="104"/>
  <c r="F13" i="104"/>
  <c r="G13" i="104"/>
  <c r="H13" i="104"/>
  <c r="I13" i="104"/>
  <c r="J13" i="104"/>
  <c r="K13" i="104"/>
  <c r="L13" i="104"/>
  <c r="M13" i="104"/>
  <c r="A14" i="104"/>
  <c r="B14" i="104"/>
  <c r="C14" i="104"/>
  <c r="D14" i="104"/>
  <c r="F14" i="104"/>
  <c r="G14" i="104"/>
  <c r="H14" i="104"/>
  <c r="I14" i="104"/>
  <c r="J14" i="104"/>
  <c r="K14" i="104"/>
  <c r="L14" i="104"/>
  <c r="M14" i="104"/>
  <c r="N14" i="104"/>
  <c r="A15" i="104"/>
  <c r="B15" i="104"/>
  <c r="C15" i="104"/>
  <c r="D15" i="104"/>
  <c r="F15" i="104"/>
  <c r="G15" i="104"/>
  <c r="H15" i="104"/>
  <c r="I15" i="104"/>
  <c r="J15" i="104"/>
  <c r="K15" i="104"/>
  <c r="L15" i="104"/>
  <c r="M15" i="104"/>
  <c r="A16" i="104"/>
  <c r="B16" i="104"/>
  <c r="C16" i="104"/>
  <c r="D16" i="104"/>
  <c r="F16" i="104"/>
  <c r="G16" i="104"/>
  <c r="H16" i="104"/>
  <c r="I16" i="104"/>
  <c r="J16" i="104"/>
  <c r="K16" i="104"/>
  <c r="L16" i="104"/>
  <c r="M16" i="104"/>
  <c r="A17" i="104"/>
  <c r="B17" i="104"/>
  <c r="C17" i="104"/>
  <c r="D17" i="104"/>
  <c r="F17" i="104"/>
  <c r="G17" i="104"/>
  <c r="H17" i="104"/>
  <c r="I17" i="104"/>
  <c r="J17" i="104"/>
  <c r="K17" i="104"/>
  <c r="L17" i="104"/>
  <c r="M17" i="104"/>
  <c r="A18" i="104"/>
  <c r="B18" i="104"/>
  <c r="C18" i="104"/>
  <c r="D18" i="104"/>
  <c r="F18" i="104"/>
  <c r="G18" i="104"/>
  <c r="N18" i="104" s="1"/>
  <c r="H18" i="104"/>
  <c r="I18" i="104"/>
  <c r="J18" i="104"/>
  <c r="K18" i="104"/>
  <c r="L18" i="104"/>
  <c r="M18" i="104"/>
  <c r="A19" i="104"/>
  <c r="B19" i="104"/>
  <c r="C19" i="104"/>
  <c r="D19" i="104"/>
  <c r="F19" i="104"/>
  <c r="G19" i="104"/>
  <c r="H19" i="104"/>
  <c r="I19" i="104"/>
  <c r="J19" i="104"/>
  <c r="K19" i="104"/>
  <c r="L19" i="104"/>
  <c r="M19" i="104"/>
  <c r="A20" i="104"/>
  <c r="B20" i="104"/>
  <c r="C20" i="104"/>
  <c r="D20" i="104"/>
  <c r="F20" i="104"/>
  <c r="G20" i="104"/>
  <c r="H20" i="104"/>
  <c r="I20" i="104"/>
  <c r="J20" i="104"/>
  <c r="K20" i="104"/>
  <c r="L20" i="104"/>
  <c r="M20" i="104"/>
  <c r="A21" i="104"/>
  <c r="B21" i="104"/>
  <c r="C21" i="104"/>
  <c r="D21" i="104"/>
  <c r="F21" i="104"/>
  <c r="G21" i="104"/>
  <c r="H21" i="104"/>
  <c r="E21" i="104" s="1"/>
  <c r="I21" i="104"/>
  <c r="J21" i="104"/>
  <c r="K21" i="104"/>
  <c r="L21" i="104"/>
  <c r="M21" i="104"/>
  <c r="A22" i="104"/>
  <c r="B22" i="104"/>
  <c r="C22" i="104"/>
  <c r="D22" i="104"/>
  <c r="F22" i="104"/>
  <c r="G22" i="104"/>
  <c r="H22" i="104"/>
  <c r="I22" i="104"/>
  <c r="J22" i="104"/>
  <c r="K22" i="104"/>
  <c r="L22" i="104"/>
  <c r="M22" i="104"/>
  <c r="A23" i="104"/>
  <c r="B23" i="104"/>
  <c r="C23" i="104"/>
  <c r="D23" i="104"/>
  <c r="F23" i="104"/>
  <c r="G23" i="104"/>
  <c r="H23" i="104"/>
  <c r="I23" i="104"/>
  <c r="J23" i="104"/>
  <c r="K23" i="104"/>
  <c r="L23" i="104"/>
  <c r="M23" i="104"/>
  <c r="A24" i="104"/>
  <c r="B24" i="104"/>
  <c r="C24" i="104"/>
  <c r="D24" i="104"/>
  <c r="F24" i="104"/>
  <c r="G24" i="104"/>
  <c r="H24" i="104"/>
  <c r="I24" i="104"/>
  <c r="J24" i="104"/>
  <c r="K24" i="104"/>
  <c r="L24" i="104"/>
  <c r="M24" i="104"/>
  <c r="A25" i="104"/>
  <c r="B25" i="104"/>
  <c r="C25" i="104"/>
  <c r="D25" i="104"/>
  <c r="F25" i="104"/>
  <c r="G25" i="104"/>
  <c r="H25" i="104"/>
  <c r="I25" i="104"/>
  <c r="J25" i="104"/>
  <c r="K25" i="104"/>
  <c r="L25" i="104"/>
  <c r="M25" i="104"/>
  <c r="A26" i="104"/>
  <c r="B26" i="104"/>
  <c r="C26" i="104"/>
  <c r="D26" i="104"/>
  <c r="F26" i="104"/>
  <c r="G26" i="104"/>
  <c r="H26" i="104"/>
  <c r="I26" i="104"/>
  <c r="J26" i="104"/>
  <c r="K26" i="104"/>
  <c r="L26" i="104"/>
  <c r="M26" i="104"/>
  <c r="N26" i="104"/>
  <c r="M11" i="104"/>
  <c r="L11" i="104"/>
  <c r="K11" i="104"/>
  <c r="J11" i="104"/>
  <c r="I11" i="104"/>
  <c r="H11" i="104"/>
  <c r="G11" i="104"/>
  <c r="F11" i="104"/>
  <c r="E11" i="104" s="1"/>
  <c r="D11" i="104"/>
  <c r="C11" i="104"/>
  <c r="B11" i="104"/>
  <c r="A11" i="104"/>
  <c r="M13" i="102"/>
  <c r="L13" i="102"/>
  <c r="K13" i="102"/>
  <c r="J13" i="102"/>
  <c r="I13" i="102"/>
  <c r="H13" i="102"/>
  <c r="G13" i="102"/>
  <c r="F13" i="102"/>
  <c r="D13" i="102"/>
  <c r="C13" i="102"/>
  <c r="B13" i="102"/>
  <c r="A13" i="102"/>
  <c r="M12" i="102"/>
  <c r="L12" i="102"/>
  <c r="K12" i="102"/>
  <c r="J12" i="102"/>
  <c r="I12" i="102"/>
  <c r="H12" i="102"/>
  <c r="G12" i="102"/>
  <c r="F12" i="102"/>
  <c r="D12" i="102"/>
  <c r="C12" i="102"/>
  <c r="B12" i="102"/>
  <c r="A12" i="102"/>
  <c r="M11" i="102"/>
  <c r="L11" i="102"/>
  <c r="K11" i="102"/>
  <c r="J11" i="102"/>
  <c r="I11" i="102"/>
  <c r="H11" i="102"/>
  <c r="G11" i="102"/>
  <c r="N11" i="102" s="1"/>
  <c r="F11" i="102"/>
  <c r="D11" i="102"/>
  <c r="C11" i="102"/>
  <c r="B11" i="102"/>
  <c r="A11" i="102"/>
  <c r="M17" i="100"/>
  <c r="L17" i="100"/>
  <c r="K17" i="100"/>
  <c r="J17" i="100"/>
  <c r="I17" i="100"/>
  <c r="H17" i="100"/>
  <c r="G17" i="100"/>
  <c r="N17" i="100" s="1"/>
  <c r="F17" i="100"/>
  <c r="D17" i="100"/>
  <c r="C17" i="100"/>
  <c r="B17" i="100"/>
  <c r="A17" i="100"/>
  <c r="M16" i="100"/>
  <c r="L16" i="100"/>
  <c r="K16" i="100"/>
  <c r="J16" i="100"/>
  <c r="I16" i="100"/>
  <c r="H16" i="100"/>
  <c r="G16" i="100"/>
  <c r="N16" i="100" s="1"/>
  <c r="F16" i="100"/>
  <c r="E16" i="100" s="1"/>
  <c r="D16" i="100"/>
  <c r="C16" i="100"/>
  <c r="B16" i="100"/>
  <c r="A16" i="100"/>
  <c r="M15" i="100"/>
  <c r="L15" i="100"/>
  <c r="K15" i="100"/>
  <c r="J15" i="100"/>
  <c r="I15" i="100"/>
  <c r="H15" i="100"/>
  <c r="G15" i="100"/>
  <c r="F15" i="100"/>
  <c r="D15" i="100"/>
  <c r="C15" i="100"/>
  <c r="B15" i="100"/>
  <c r="A15" i="100"/>
  <c r="M14" i="100"/>
  <c r="L14" i="100"/>
  <c r="K14" i="100"/>
  <c r="J14" i="100"/>
  <c r="I14" i="100"/>
  <c r="H14" i="100"/>
  <c r="G14" i="100"/>
  <c r="F14" i="100"/>
  <c r="D14" i="100"/>
  <c r="C14" i="100"/>
  <c r="B14" i="100"/>
  <c r="A14" i="100"/>
  <c r="M13" i="100"/>
  <c r="L13" i="100"/>
  <c r="K13" i="100"/>
  <c r="J13" i="100"/>
  <c r="I13" i="100"/>
  <c r="H13" i="100"/>
  <c r="G13" i="100"/>
  <c r="N13" i="100" s="1"/>
  <c r="F13" i="100"/>
  <c r="D13" i="100"/>
  <c r="C13" i="100"/>
  <c r="B13" i="100"/>
  <c r="A13" i="100"/>
  <c r="M12" i="100"/>
  <c r="L12" i="100"/>
  <c r="K12" i="100"/>
  <c r="J12" i="100"/>
  <c r="I12" i="100"/>
  <c r="H12" i="100"/>
  <c r="G12" i="100"/>
  <c r="F12" i="100"/>
  <c r="E12" i="100" s="1"/>
  <c r="D12" i="100"/>
  <c r="C12" i="100"/>
  <c r="B12" i="100"/>
  <c r="A12" i="100"/>
  <c r="M11" i="100"/>
  <c r="L11" i="100"/>
  <c r="K11" i="100"/>
  <c r="J11" i="100"/>
  <c r="I11" i="100"/>
  <c r="H11" i="100"/>
  <c r="G11" i="100"/>
  <c r="F11" i="100"/>
  <c r="D11" i="100"/>
  <c r="C11" i="100"/>
  <c r="B11" i="100"/>
  <c r="A11" i="100"/>
  <c r="A15" i="97"/>
  <c r="B15" i="97"/>
  <c r="C15" i="97"/>
  <c r="D15" i="97"/>
  <c r="F15" i="97"/>
  <c r="G15" i="97"/>
  <c r="H15" i="97"/>
  <c r="I15" i="97"/>
  <c r="J15" i="97"/>
  <c r="K15" i="97"/>
  <c r="L15" i="97"/>
  <c r="M15" i="97"/>
  <c r="N15" i="97" s="1"/>
  <c r="A16" i="97"/>
  <c r="B16" i="97"/>
  <c r="C16" i="97"/>
  <c r="D16" i="97"/>
  <c r="F16" i="97"/>
  <c r="G16" i="97"/>
  <c r="H16" i="97"/>
  <c r="I16" i="97"/>
  <c r="J16" i="97"/>
  <c r="K16" i="97"/>
  <c r="L16" i="97"/>
  <c r="M16" i="97"/>
  <c r="M21" i="99"/>
  <c r="L21" i="99"/>
  <c r="K21" i="99"/>
  <c r="J21" i="99"/>
  <c r="I21" i="99"/>
  <c r="H21" i="99"/>
  <c r="G21" i="99"/>
  <c r="F21" i="99"/>
  <c r="D21" i="99"/>
  <c r="C21" i="99"/>
  <c r="B21" i="99"/>
  <c r="A21" i="99"/>
  <c r="M20" i="99"/>
  <c r="L20" i="99"/>
  <c r="K20" i="99"/>
  <c r="J20" i="99"/>
  <c r="I20" i="99"/>
  <c r="H20" i="99"/>
  <c r="G20" i="99"/>
  <c r="F20" i="99"/>
  <c r="E20" i="99" s="1"/>
  <c r="D20" i="99"/>
  <c r="C20" i="99"/>
  <c r="B20" i="99"/>
  <c r="A20" i="99"/>
  <c r="M19" i="99"/>
  <c r="L19" i="99"/>
  <c r="K19" i="99"/>
  <c r="J19" i="99"/>
  <c r="I19" i="99"/>
  <c r="H19" i="99"/>
  <c r="G19" i="99"/>
  <c r="F19" i="99"/>
  <c r="D19" i="99"/>
  <c r="C19" i="99"/>
  <c r="B19" i="99"/>
  <c r="A19" i="99"/>
  <c r="M18" i="99"/>
  <c r="L18" i="99"/>
  <c r="K18" i="99"/>
  <c r="J18" i="99"/>
  <c r="I18" i="99"/>
  <c r="H18" i="99"/>
  <c r="G18" i="99"/>
  <c r="F18" i="99"/>
  <c r="D18" i="99"/>
  <c r="C18" i="99"/>
  <c r="B18" i="99"/>
  <c r="A18" i="99"/>
  <c r="M17" i="99"/>
  <c r="L17" i="99"/>
  <c r="K17" i="99"/>
  <c r="J17" i="99"/>
  <c r="I17" i="99"/>
  <c r="H17" i="99"/>
  <c r="G17" i="99"/>
  <c r="F17" i="99"/>
  <c r="D17" i="99"/>
  <c r="C17" i="99"/>
  <c r="B17" i="99"/>
  <c r="A17" i="99"/>
  <c r="M16" i="99"/>
  <c r="L16" i="99"/>
  <c r="K16" i="99"/>
  <c r="J16" i="99"/>
  <c r="I16" i="99"/>
  <c r="H16" i="99"/>
  <c r="G16" i="99"/>
  <c r="F16" i="99"/>
  <c r="E16" i="99" s="1"/>
  <c r="D16" i="99"/>
  <c r="C16" i="99"/>
  <c r="B16" i="99"/>
  <c r="A16" i="99"/>
  <c r="M15" i="99"/>
  <c r="L15" i="99"/>
  <c r="K15" i="99"/>
  <c r="J15" i="99"/>
  <c r="I15" i="99"/>
  <c r="H15" i="99"/>
  <c r="G15" i="99"/>
  <c r="N15" i="99" s="1"/>
  <c r="F15" i="99"/>
  <c r="E15" i="99" s="1"/>
  <c r="D15" i="99"/>
  <c r="C15" i="99"/>
  <c r="B15" i="99"/>
  <c r="A15" i="99"/>
  <c r="M14" i="99"/>
  <c r="L14" i="99"/>
  <c r="K14" i="99"/>
  <c r="J14" i="99"/>
  <c r="I14" i="99"/>
  <c r="H14" i="99"/>
  <c r="G14" i="99"/>
  <c r="N14" i="99" s="1"/>
  <c r="F14" i="99"/>
  <c r="E14" i="99" s="1"/>
  <c r="D14" i="99"/>
  <c r="C14" i="99"/>
  <c r="B14" i="99"/>
  <c r="A14" i="99"/>
  <c r="M13" i="99"/>
  <c r="L13" i="99"/>
  <c r="K13" i="99"/>
  <c r="J13" i="99"/>
  <c r="I13" i="99"/>
  <c r="H13" i="99"/>
  <c r="G13" i="99"/>
  <c r="F13" i="99"/>
  <c r="D13" i="99"/>
  <c r="C13" i="99"/>
  <c r="B13" i="99"/>
  <c r="A13" i="99"/>
  <c r="M12" i="99"/>
  <c r="L12" i="99"/>
  <c r="K12" i="99"/>
  <c r="J12" i="99"/>
  <c r="I12" i="99"/>
  <c r="H12" i="99"/>
  <c r="G12" i="99"/>
  <c r="F12" i="99"/>
  <c r="D12" i="99"/>
  <c r="C12" i="99"/>
  <c r="B12" i="99"/>
  <c r="A12" i="99"/>
  <c r="M11" i="99"/>
  <c r="L11" i="99"/>
  <c r="K11" i="99"/>
  <c r="J11" i="99"/>
  <c r="I11" i="99"/>
  <c r="H11" i="99"/>
  <c r="G11" i="99"/>
  <c r="N11" i="99" s="1"/>
  <c r="F11" i="99"/>
  <c r="D11" i="99"/>
  <c r="C11" i="99"/>
  <c r="B11" i="99"/>
  <c r="A11" i="99"/>
  <c r="M41" i="98"/>
  <c r="L41" i="98"/>
  <c r="K41" i="98"/>
  <c r="J41" i="98"/>
  <c r="I41" i="98"/>
  <c r="H41" i="98"/>
  <c r="G41" i="98"/>
  <c r="F41" i="98"/>
  <c r="D41" i="98"/>
  <c r="C41" i="98"/>
  <c r="B41" i="98"/>
  <c r="A41" i="98"/>
  <c r="M28" i="98"/>
  <c r="L28" i="98"/>
  <c r="K28" i="98"/>
  <c r="J28" i="98"/>
  <c r="I28" i="98"/>
  <c r="H28" i="98"/>
  <c r="G28" i="98"/>
  <c r="F28" i="98"/>
  <c r="D28" i="98"/>
  <c r="C28" i="98"/>
  <c r="B28" i="98"/>
  <c r="A28" i="98"/>
  <c r="M14" i="98"/>
  <c r="L14" i="98"/>
  <c r="K14" i="98"/>
  <c r="J14" i="98"/>
  <c r="I14" i="98"/>
  <c r="H14" i="98"/>
  <c r="G14" i="98"/>
  <c r="F14" i="98"/>
  <c r="D14" i="98"/>
  <c r="C14" i="98"/>
  <c r="B14" i="98"/>
  <c r="A14" i="98"/>
  <c r="M13" i="98"/>
  <c r="L13" i="98"/>
  <c r="K13" i="98"/>
  <c r="J13" i="98"/>
  <c r="I13" i="98"/>
  <c r="H13" i="98"/>
  <c r="G13" i="98"/>
  <c r="F13" i="98"/>
  <c r="D13" i="98"/>
  <c r="C13" i="98"/>
  <c r="B13" i="98"/>
  <c r="A13" i="98"/>
  <c r="M12" i="98"/>
  <c r="L12" i="98"/>
  <c r="K12" i="98"/>
  <c r="J12" i="98"/>
  <c r="I12" i="98"/>
  <c r="H12" i="98"/>
  <c r="G12" i="98"/>
  <c r="F12" i="98"/>
  <c r="D12" i="98"/>
  <c r="C12" i="98"/>
  <c r="B12" i="98"/>
  <c r="A12" i="98"/>
  <c r="M11" i="98"/>
  <c r="L11" i="98"/>
  <c r="K11" i="98"/>
  <c r="J11" i="98"/>
  <c r="I11" i="98"/>
  <c r="H11" i="98"/>
  <c r="G11" i="98"/>
  <c r="F11" i="98"/>
  <c r="D11" i="98"/>
  <c r="C11" i="98"/>
  <c r="B11" i="98"/>
  <c r="A11" i="98"/>
  <c r="M14" i="97"/>
  <c r="L14" i="97"/>
  <c r="K14" i="97"/>
  <c r="J14" i="97"/>
  <c r="I14" i="97"/>
  <c r="H14" i="97"/>
  <c r="G14" i="97"/>
  <c r="F14" i="97"/>
  <c r="D14" i="97"/>
  <c r="C14" i="97"/>
  <c r="B14" i="97"/>
  <c r="A14" i="97"/>
  <c r="A50" i="96"/>
  <c r="B50" i="96"/>
  <c r="C50" i="96"/>
  <c r="D50" i="96"/>
  <c r="F50" i="96"/>
  <c r="G50" i="96"/>
  <c r="H50" i="96"/>
  <c r="I50" i="96"/>
  <c r="J50" i="96"/>
  <c r="K50" i="96"/>
  <c r="L50" i="96"/>
  <c r="M50" i="96"/>
  <c r="A51" i="96"/>
  <c r="B51" i="96"/>
  <c r="C51" i="96"/>
  <c r="D51" i="96"/>
  <c r="F51" i="96"/>
  <c r="G51" i="96"/>
  <c r="H51" i="96"/>
  <c r="I51" i="96"/>
  <c r="J51" i="96"/>
  <c r="K51" i="96"/>
  <c r="L51" i="96"/>
  <c r="M51" i="96"/>
  <c r="A52" i="96"/>
  <c r="B52" i="96"/>
  <c r="C52" i="96"/>
  <c r="D52" i="96"/>
  <c r="F52" i="96"/>
  <c r="G52" i="96"/>
  <c r="H52" i="96"/>
  <c r="I52" i="96"/>
  <c r="J52" i="96"/>
  <c r="K52" i="96"/>
  <c r="L52" i="96"/>
  <c r="M52" i="96"/>
  <c r="A35" i="96"/>
  <c r="B35" i="96"/>
  <c r="C35" i="96"/>
  <c r="D35" i="96"/>
  <c r="F35" i="96"/>
  <c r="G35" i="96"/>
  <c r="H35" i="96"/>
  <c r="I35" i="96"/>
  <c r="J35" i="96"/>
  <c r="K35" i="96"/>
  <c r="L35" i="96"/>
  <c r="M35" i="96"/>
  <c r="A36" i="96"/>
  <c r="B36" i="96"/>
  <c r="C36" i="96"/>
  <c r="D36" i="96"/>
  <c r="F36" i="96"/>
  <c r="G36" i="96"/>
  <c r="H36" i="96"/>
  <c r="I36" i="96"/>
  <c r="J36" i="96"/>
  <c r="K36" i="96"/>
  <c r="L36" i="96"/>
  <c r="M36" i="96"/>
  <c r="M49" i="96"/>
  <c r="L49" i="96"/>
  <c r="K49" i="96"/>
  <c r="J49" i="96"/>
  <c r="I49" i="96"/>
  <c r="H49" i="96"/>
  <c r="G49" i="96"/>
  <c r="F49" i="96"/>
  <c r="D49" i="96"/>
  <c r="C49" i="96"/>
  <c r="B49" i="96"/>
  <c r="A49" i="96"/>
  <c r="M34" i="96"/>
  <c r="L34" i="96"/>
  <c r="K34" i="96"/>
  <c r="J34" i="96"/>
  <c r="I34" i="96"/>
  <c r="H34" i="96"/>
  <c r="G34" i="96"/>
  <c r="F34" i="96"/>
  <c r="D34" i="96"/>
  <c r="C34" i="96"/>
  <c r="B34" i="96"/>
  <c r="A34" i="96"/>
  <c r="M20" i="96"/>
  <c r="L20" i="96"/>
  <c r="K20" i="96"/>
  <c r="J20" i="96"/>
  <c r="I20" i="96"/>
  <c r="H20" i="96"/>
  <c r="G20" i="96"/>
  <c r="F20" i="96"/>
  <c r="D20" i="96"/>
  <c r="C20" i="96"/>
  <c r="B20" i="96"/>
  <c r="A20" i="96"/>
  <c r="M19" i="96"/>
  <c r="L19" i="96"/>
  <c r="K19" i="96"/>
  <c r="J19" i="96"/>
  <c r="I19" i="96"/>
  <c r="H19" i="96"/>
  <c r="G19" i="96"/>
  <c r="F19" i="96"/>
  <c r="D19" i="96"/>
  <c r="C19" i="96"/>
  <c r="B19" i="96"/>
  <c r="A19" i="96"/>
  <c r="M18" i="96"/>
  <c r="L18" i="96"/>
  <c r="K18" i="96"/>
  <c r="J18" i="96"/>
  <c r="I18" i="96"/>
  <c r="H18" i="96"/>
  <c r="G18" i="96"/>
  <c r="F18" i="96"/>
  <c r="D18" i="96"/>
  <c r="C18" i="96"/>
  <c r="B18" i="96"/>
  <c r="A18" i="96"/>
  <c r="M17" i="96"/>
  <c r="L17" i="96"/>
  <c r="K17" i="96"/>
  <c r="J17" i="96"/>
  <c r="I17" i="96"/>
  <c r="H17" i="96"/>
  <c r="G17" i="96"/>
  <c r="F17" i="96"/>
  <c r="D17" i="96"/>
  <c r="C17" i="96"/>
  <c r="B17" i="96"/>
  <c r="A17" i="96"/>
  <c r="M16" i="96"/>
  <c r="L16" i="96"/>
  <c r="K16" i="96"/>
  <c r="J16" i="96"/>
  <c r="I16" i="96"/>
  <c r="H16" i="96"/>
  <c r="G16" i="96"/>
  <c r="F16" i="96"/>
  <c r="D16" i="96"/>
  <c r="C16" i="96"/>
  <c r="B16" i="96"/>
  <c r="A16" i="96"/>
  <c r="M15" i="96"/>
  <c r="L15" i="96"/>
  <c r="K15" i="96"/>
  <c r="J15" i="96"/>
  <c r="I15" i="96"/>
  <c r="H15" i="96"/>
  <c r="G15" i="96"/>
  <c r="F15" i="96"/>
  <c r="D15" i="96"/>
  <c r="C15" i="96"/>
  <c r="B15" i="96"/>
  <c r="A15" i="96"/>
  <c r="M14" i="96"/>
  <c r="L14" i="96"/>
  <c r="K14" i="96"/>
  <c r="J14" i="96"/>
  <c r="I14" i="96"/>
  <c r="H14" i="96"/>
  <c r="G14" i="96"/>
  <c r="F14" i="96"/>
  <c r="D14" i="96"/>
  <c r="C14" i="96"/>
  <c r="B14" i="96"/>
  <c r="A14" i="96"/>
  <c r="M13" i="96"/>
  <c r="L13" i="96"/>
  <c r="K13" i="96"/>
  <c r="J13" i="96"/>
  <c r="I13" i="96"/>
  <c r="H13" i="96"/>
  <c r="G13" i="96"/>
  <c r="F13" i="96"/>
  <c r="D13" i="96"/>
  <c r="C13" i="96"/>
  <c r="B13" i="96"/>
  <c r="A13" i="96"/>
  <c r="M12" i="96"/>
  <c r="L12" i="96"/>
  <c r="K12" i="96"/>
  <c r="J12" i="96"/>
  <c r="I12" i="96"/>
  <c r="H12" i="96"/>
  <c r="G12" i="96"/>
  <c r="F12" i="96"/>
  <c r="D12" i="96"/>
  <c r="C12" i="96"/>
  <c r="B12" i="96"/>
  <c r="A12" i="96"/>
  <c r="M11" i="96"/>
  <c r="L11" i="96"/>
  <c r="K11" i="96"/>
  <c r="J11" i="96"/>
  <c r="I11" i="96"/>
  <c r="H11" i="96"/>
  <c r="G11" i="96"/>
  <c r="F11" i="96"/>
  <c r="D11" i="96"/>
  <c r="C11" i="96"/>
  <c r="B11" i="96"/>
  <c r="A11" i="96"/>
  <c r="A34" i="95"/>
  <c r="B34" i="95"/>
  <c r="C34" i="95"/>
  <c r="D34" i="95"/>
  <c r="F34" i="95"/>
  <c r="G34" i="95"/>
  <c r="H34" i="95"/>
  <c r="I34" i="95"/>
  <c r="J34" i="95"/>
  <c r="K34" i="95"/>
  <c r="L34" i="95"/>
  <c r="M34" i="95"/>
  <c r="A35" i="95"/>
  <c r="B35" i="95"/>
  <c r="C35" i="95"/>
  <c r="D35" i="95"/>
  <c r="F35" i="95"/>
  <c r="G35" i="95"/>
  <c r="H35" i="95"/>
  <c r="I35" i="95"/>
  <c r="J35" i="95"/>
  <c r="K35" i="95"/>
  <c r="L35" i="95"/>
  <c r="M35" i="95"/>
  <c r="A36" i="95"/>
  <c r="B36" i="95"/>
  <c r="C36" i="95"/>
  <c r="D36" i="95"/>
  <c r="F36" i="95"/>
  <c r="G36" i="95"/>
  <c r="H36" i="95"/>
  <c r="I36" i="95"/>
  <c r="J36" i="95"/>
  <c r="K36" i="95"/>
  <c r="L36" i="95"/>
  <c r="M36" i="95"/>
  <c r="A37" i="95"/>
  <c r="B37" i="95"/>
  <c r="C37" i="95"/>
  <c r="D37" i="95"/>
  <c r="F37" i="95"/>
  <c r="G37" i="95"/>
  <c r="H37" i="95"/>
  <c r="I37" i="95"/>
  <c r="J37" i="95"/>
  <c r="K37" i="95"/>
  <c r="L37" i="95"/>
  <c r="M37" i="95"/>
  <c r="A38" i="95"/>
  <c r="B38" i="95"/>
  <c r="C38" i="95"/>
  <c r="D38" i="95"/>
  <c r="F38" i="95"/>
  <c r="G38" i="95"/>
  <c r="H38" i="95"/>
  <c r="I38" i="95"/>
  <c r="J38" i="95"/>
  <c r="K38" i="95"/>
  <c r="L38" i="95"/>
  <c r="M38" i="95"/>
  <c r="E20" i="121" l="1"/>
  <c r="E12" i="121"/>
  <c r="E13" i="104"/>
  <c r="E20" i="106"/>
  <c r="N16" i="108"/>
  <c r="E13" i="108"/>
  <c r="N34" i="111"/>
  <c r="E30" i="113"/>
  <c r="E26" i="113"/>
  <c r="E14" i="121"/>
  <c r="E34" i="122"/>
  <c r="N30" i="122"/>
  <c r="N28" i="122"/>
  <c r="N12" i="122"/>
  <c r="N26" i="123"/>
  <c r="E21" i="123"/>
  <c r="N16" i="123"/>
  <c r="E13" i="123"/>
  <c r="E17" i="126"/>
  <c r="N19" i="127"/>
  <c r="N15" i="127"/>
  <c r="N13" i="127"/>
  <c r="E11" i="129"/>
  <c r="E16" i="129"/>
  <c r="E18" i="129"/>
  <c r="E19" i="129"/>
  <c r="E36" i="129"/>
  <c r="E50" i="132"/>
  <c r="N45" i="132"/>
  <c r="N43" i="132"/>
  <c r="E38" i="132"/>
  <c r="N31" i="132"/>
  <c r="E26" i="132"/>
  <c r="E22" i="132"/>
  <c r="E22" i="134"/>
  <c r="N18" i="134"/>
  <c r="N12" i="134"/>
  <c r="E22" i="135"/>
  <c r="E51" i="138"/>
  <c r="N53" i="142"/>
  <c r="N103" i="144"/>
  <c r="N101" i="144"/>
  <c r="E17" i="99"/>
  <c r="E25" i="104"/>
  <c r="N16" i="104"/>
  <c r="N28" i="98"/>
  <c r="E16" i="97"/>
  <c r="N24" i="104"/>
  <c r="N22" i="104"/>
  <c r="N20" i="104"/>
  <c r="N19" i="104"/>
  <c r="E18" i="104"/>
  <c r="E17" i="104"/>
  <c r="N12" i="104"/>
  <c r="N27" i="104"/>
  <c r="N24" i="106"/>
  <c r="N12" i="108"/>
  <c r="E39" i="110"/>
  <c r="E37" i="110"/>
  <c r="E33" i="110"/>
  <c r="E34" i="113"/>
  <c r="N27" i="113"/>
  <c r="E18" i="121"/>
  <c r="N32" i="122"/>
  <c r="E27" i="122"/>
  <c r="E12" i="122"/>
  <c r="E25" i="123"/>
  <c r="N18" i="123"/>
  <c r="N18" i="126"/>
  <c r="E13" i="126"/>
  <c r="E20" i="127"/>
  <c r="E18" i="127"/>
  <c r="N51" i="132"/>
  <c r="N49" i="132"/>
  <c r="E46" i="132"/>
  <c r="E44" i="132"/>
  <c r="N41" i="132"/>
  <c r="N39" i="132"/>
  <c r="E34" i="132"/>
  <c r="E30" i="132"/>
  <c r="N23" i="132"/>
  <c r="E18" i="132"/>
  <c r="E17" i="132"/>
  <c r="E13" i="132"/>
  <c r="N14" i="134"/>
  <c r="N52" i="138"/>
  <c r="N50" i="138"/>
  <c r="E29" i="140"/>
  <c r="E23" i="141"/>
  <c r="E52" i="142"/>
  <c r="N83" i="144"/>
  <c r="E104" i="144"/>
  <c r="E100" i="144"/>
  <c r="E11" i="130"/>
  <c r="N42" i="130"/>
  <c r="N102" i="59"/>
  <c r="N118" i="59"/>
  <c r="E117" i="59"/>
  <c r="N116" i="59"/>
  <c r="E13" i="107"/>
  <c r="E14" i="107"/>
  <c r="E15" i="107"/>
  <c r="E16" i="107"/>
  <c r="N13" i="107"/>
  <c r="N15" i="107"/>
  <c r="N16" i="107"/>
  <c r="O16" i="107" s="1"/>
  <c r="N17" i="107"/>
  <c r="E31" i="107"/>
  <c r="E75" i="143"/>
  <c r="N57" i="143"/>
  <c r="E105" i="144"/>
  <c r="O105" i="144" s="1"/>
  <c r="N102" i="144"/>
  <c r="N85" i="144"/>
  <c r="N104" i="144"/>
  <c r="O104" i="144" s="1"/>
  <c r="E103" i="144"/>
  <c r="O103" i="144" s="1"/>
  <c r="E102" i="144"/>
  <c r="E101" i="144"/>
  <c r="O101" i="144" s="1"/>
  <c r="N99" i="144"/>
  <c r="E82" i="144"/>
  <c r="N100" i="144"/>
  <c r="O100" i="144" s="1"/>
  <c r="E99" i="144"/>
  <c r="N84" i="144"/>
  <c r="E85" i="144"/>
  <c r="O85" i="144" s="1"/>
  <c r="E84" i="144"/>
  <c r="E45" i="144"/>
  <c r="N14" i="144"/>
  <c r="E83" i="144"/>
  <c r="O83" i="144" s="1"/>
  <c r="N81" i="144"/>
  <c r="N82" i="144"/>
  <c r="E81" i="144"/>
  <c r="E37" i="144"/>
  <c r="E29" i="144"/>
  <c r="E49" i="144"/>
  <c r="E41" i="144"/>
  <c r="E33" i="144"/>
  <c r="N16" i="144"/>
  <c r="E25" i="144"/>
  <c r="E21" i="144"/>
  <c r="N80" i="144"/>
  <c r="N50" i="144"/>
  <c r="N34" i="144"/>
  <c r="N20" i="144"/>
  <c r="N18" i="144"/>
  <c r="E51" i="144"/>
  <c r="N46" i="144"/>
  <c r="N30" i="144"/>
  <c r="N22" i="144"/>
  <c r="N42" i="144"/>
  <c r="N26" i="144"/>
  <c r="N38" i="144"/>
  <c r="E17" i="144"/>
  <c r="E13" i="144"/>
  <c r="E48" i="144"/>
  <c r="N51" i="144"/>
  <c r="E46" i="144"/>
  <c r="N44" i="144"/>
  <c r="N43" i="144"/>
  <c r="E38" i="144"/>
  <c r="O38" i="144" s="1"/>
  <c r="N36" i="144"/>
  <c r="N35" i="144"/>
  <c r="E30" i="144"/>
  <c r="N28" i="144"/>
  <c r="N27" i="144"/>
  <c r="E22" i="144"/>
  <c r="N15" i="144"/>
  <c r="N49" i="144"/>
  <c r="E44" i="144"/>
  <c r="E43" i="144"/>
  <c r="N41" i="144"/>
  <c r="O41" i="144" s="1"/>
  <c r="E36" i="144"/>
  <c r="E35" i="144"/>
  <c r="N33" i="144"/>
  <c r="E28" i="144"/>
  <c r="E27" i="144"/>
  <c r="N25" i="144"/>
  <c r="N19" i="144"/>
  <c r="E16" i="144"/>
  <c r="E15" i="144"/>
  <c r="E50" i="144"/>
  <c r="N48" i="144"/>
  <c r="N47" i="144"/>
  <c r="E42" i="144"/>
  <c r="N40" i="144"/>
  <c r="N39" i="144"/>
  <c r="E34" i="144"/>
  <c r="O34" i="144" s="1"/>
  <c r="N32" i="144"/>
  <c r="N31" i="144"/>
  <c r="E26" i="144"/>
  <c r="N24" i="144"/>
  <c r="N23" i="144"/>
  <c r="E20" i="144"/>
  <c r="E19" i="144"/>
  <c r="N17" i="144"/>
  <c r="E14" i="144"/>
  <c r="O14" i="144" s="1"/>
  <c r="N12" i="144"/>
  <c r="E47" i="144"/>
  <c r="N45" i="144"/>
  <c r="O45" i="144" s="1"/>
  <c r="E40" i="144"/>
  <c r="E39" i="144"/>
  <c r="N37" i="144"/>
  <c r="E32" i="144"/>
  <c r="E31" i="144"/>
  <c r="N29" i="144"/>
  <c r="E24" i="144"/>
  <c r="E23" i="144"/>
  <c r="N21" i="144"/>
  <c r="O21" i="144" s="1"/>
  <c r="E18" i="144"/>
  <c r="O18" i="144" s="1"/>
  <c r="N13" i="144"/>
  <c r="O13" i="144" s="1"/>
  <c r="E12" i="144"/>
  <c r="N66" i="144"/>
  <c r="E66" i="144"/>
  <c r="E80" i="144"/>
  <c r="E98" i="144"/>
  <c r="N11" i="144"/>
  <c r="E65" i="144"/>
  <c r="N65" i="144"/>
  <c r="N98" i="144"/>
  <c r="E11" i="144"/>
  <c r="N77" i="143"/>
  <c r="E41" i="143"/>
  <c r="E77" i="143"/>
  <c r="N21" i="143"/>
  <c r="N37" i="143"/>
  <c r="E76" i="143"/>
  <c r="O76" i="143" s="1"/>
  <c r="N74" i="143"/>
  <c r="N75" i="143"/>
  <c r="O75" i="143" s="1"/>
  <c r="E74" i="143"/>
  <c r="E20" i="143"/>
  <c r="E21" i="143"/>
  <c r="E22" i="143"/>
  <c r="E24" i="143"/>
  <c r="E25" i="143"/>
  <c r="E28" i="143"/>
  <c r="E29" i="143"/>
  <c r="E34" i="143"/>
  <c r="E38" i="143"/>
  <c r="E40" i="143"/>
  <c r="N59" i="143"/>
  <c r="N73" i="143"/>
  <c r="N38" i="143"/>
  <c r="N39" i="143"/>
  <c r="N40" i="143"/>
  <c r="O40" i="143" s="1"/>
  <c r="N42" i="143"/>
  <c r="N43" i="143"/>
  <c r="E57" i="143"/>
  <c r="E36" i="143"/>
  <c r="E37" i="143"/>
  <c r="O37" i="143" s="1"/>
  <c r="E14" i="143"/>
  <c r="E15" i="143"/>
  <c r="E18" i="143"/>
  <c r="E19" i="143"/>
  <c r="E26" i="143"/>
  <c r="E30" i="143"/>
  <c r="E31" i="143"/>
  <c r="N58" i="143"/>
  <c r="E90" i="143"/>
  <c r="N11" i="143"/>
  <c r="N15" i="143"/>
  <c r="O15" i="143" s="1"/>
  <c r="N16" i="143"/>
  <c r="N22" i="143"/>
  <c r="O22" i="143" s="1"/>
  <c r="N23" i="143"/>
  <c r="N24" i="143"/>
  <c r="O24" i="143" s="1"/>
  <c r="N26" i="143"/>
  <c r="N27" i="143"/>
  <c r="N28" i="143"/>
  <c r="O28" i="143" s="1"/>
  <c r="N30" i="143"/>
  <c r="O30" i="143" s="1"/>
  <c r="N31" i="143"/>
  <c r="N32" i="143"/>
  <c r="E42" i="143"/>
  <c r="E43" i="143"/>
  <c r="E58" i="143"/>
  <c r="E59" i="143"/>
  <c r="O59" i="143" s="1"/>
  <c r="E73" i="143"/>
  <c r="N90" i="143"/>
  <c r="N14" i="143"/>
  <c r="N17" i="143"/>
  <c r="E27" i="143"/>
  <c r="N33" i="143"/>
  <c r="O38" i="143"/>
  <c r="N12" i="143"/>
  <c r="E13" i="143"/>
  <c r="N25" i="143"/>
  <c r="O25" i="143" s="1"/>
  <c r="O31" i="143"/>
  <c r="E35" i="143"/>
  <c r="N41" i="143"/>
  <c r="O41" i="143" s="1"/>
  <c r="E12" i="143"/>
  <c r="E11" i="143"/>
  <c r="N13" i="143"/>
  <c r="O13" i="143" s="1"/>
  <c r="E16" i="143"/>
  <c r="O16" i="143" s="1"/>
  <c r="E17" i="143"/>
  <c r="N18" i="143"/>
  <c r="O18" i="143" s="1"/>
  <c r="N19" i="143"/>
  <c r="O19" i="143" s="1"/>
  <c r="N20" i="143"/>
  <c r="O20" i="143" s="1"/>
  <c r="E23" i="143"/>
  <c r="N29" i="143"/>
  <c r="O29" i="143" s="1"/>
  <c r="E32" i="143"/>
  <c r="O32" i="143" s="1"/>
  <c r="E33" i="143"/>
  <c r="N34" i="143"/>
  <c r="O34" i="143" s="1"/>
  <c r="N35" i="143"/>
  <c r="N36" i="143"/>
  <c r="O36" i="143" s="1"/>
  <c r="E39" i="143"/>
  <c r="O17" i="143"/>
  <c r="O57" i="143"/>
  <c r="N52" i="142"/>
  <c r="O52" i="142" s="1"/>
  <c r="N38" i="142"/>
  <c r="E53" i="142"/>
  <c r="O53" i="142" s="1"/>
  <c r="N51" i="142"/>
  <c r="N22" i="142"/>
  <c r="O22" i="142" s="1"/>
  <c r="N23" i="142"/>
  <c r="E51" i="142"/>
  <c r="N50" i="142"/>
  <c r="E37" i="142"/>
  <c r="E38" i="142"/>
  <c r="O38" i="142" s="1"/>
  <c r="N37" i="142"/>
  <c r="O37" i="142" s="1"/>
  <c r="E14" i="142"/>
  <c r="N21" i="142"/>
  <c r="E50" i="142"/>
  <c r="E12" i="142"/>
  <c r="O12" i="142" s="1"/>
  <c r="E13" i="142"/>
  <c r="O13" i="142" s="1"/>
  <c r="N15" i="142"/>
  <c r="O15" i="142" s="1"/>
  <c r="E18" i="142"/>
  <c r="O16" i="142"/>
  <c r="O20" i="142"/>
  <c r="E11" i="142"/>
  <c r="O11" i="142" s="1"/>
  <c r="E15" i="142"/>
  <c r="E19" i="142"/>
  <c r="E21" i="142"/>
  <c r="N14" i="142"/>
  <c r="N18" i="142"/>
  <c r="O18" i="142" s="1"/>
  <c r="O21" i="142"/>
  <c r="O23" i="142"/>
  <c r="O50" i="142"/>
  <c r="O19" i="142"/>
  <c r="O17" i="142"/>
  <c r="N14" i="141"/>
  <c r="E27" i="141"/>
  <c r="N18" i="141"/>
  <c r="N21" i="141"/>
  <c r="E15" i="141"/>
  <c r="N12" i="141"/>
  <c r="N57" i="141"/>
  <c r="N59" i="141"/>
  <c r="N16" i="141"/>
  <c r="N58" i="141"/>
  <c r="N28" i="141"/>
  <c r="N20" i="141"/>
  <c r="E17" i="141"/>
  <c r="E19" i="141"/>
  <c r="E13" i="141"/>
  <c r="E26" i="141"/>
  <c r="E25" i="141"/>
  <c r="N23" i="141"/>
  <c r="O23" i="141" s="1"/>
  <c r="N17" i="141"/>
  <c r="O17" i="141" s="1"/>
  <c r="N13" i="141"/>
  <c r="N30" i="141"/>
  <c r="N29" i="141"/>
  <c r="E24" i="141"/>
  <c r="O24" i="141" s="1"/>
  <c r="N22" i="141"/>
  <c r="E18" i="141"/>
  <c r="E14" i="141"/>
  <c r="E29" i="141"/>
  <c r="N27" i="141"/>
  <c r="O27" i="141" s="1"/>
  <c r="E22" i="141"/>
  <c r="N19" i="141"/>
  <c r="O19" i="141" s="1"/>
  <c r="N15" i="141"/>
  <c r="O15" i="141" s="1"/>
  <c r="E30" i="141"/>
  <c r="N45" i="141"/>
  <c r="E59" i="141"/>
  <c r="E28" i="141"/>
  <c r="N26" i="141"/>
  <c r="N25" i="141"/>
  <c r="O25" i="141" s="1"/>
  <c r="E21" i="141"/>
  <c r="E20" i="141"/>
  <c r="O20" i="141" s="1"/>
  <c r="E16" i="141"/>
  <c r="O16" i="141" s="1"/>
  <c r="E12" i="141"/>
  <c r="O12" i="141" s="1"/>
  <c r="N11" i="141"/>
  <c r="E44" i="141"/>
  <c r="E45" i="141"/>
  <c r="E57" i="141"/>
  <c r="N44" i="141"/>
  <c r="E11" i="141"/>
  <c r="E58" i="141"/>
  <c r="O58" i="141" s="1"/>
  <c r="E28" i="140"/>
  <c r="O28" i="140" s="1"/>
  <c r="N46" i="140"/>
  <c r="E44" i="140"/>
  <c r="E45" i="140"/>
  <c r="E32" i="140"/>
  <c r="E30" i="140"/>
  <c r="E31" i="140"/>
  <c r="O31" i="140" s="1"/>
  <c r="O29" i="140"/>
  <c r="E13" i="140"/>
  <c r="N32" i="140"/>
  <c r="N45" i="140"/>
  <c r="O45" i="140" s="1"/>
  <c r="N13" i="140"/>
  <c r="N14" i="140"/>
  <c r="N30" i="140"/>
  <c r="O30" i="140" s="1"/>
  <c r="N44" i="140"/>
  <c r="E46" i="140"/>
  <c r="N11" i="140"/>
  <c r="N12" i="140"/>
  <c r="E14" i="140"/>
  <c r="O14" i="140" s="1"/>
  <c r="E11" i="140"/>
  <c r="E12" i="140"/>
  <c r="O47" i="140"/>
  <c r="O46" i="140"/>
  <c r="N70" i="138"/>
  <c r="E54" i="138"/>
  <c r="E53" i="138"/>
  <c r="E52" i="138"/>
  <c r="O52" i="138" s="1"/>
  <c r="N51" i="138"/>
  <c r="O51" i="138" s="1"/>
  <c r="E69" i="138"/>
  <c r="N54" i="138"/>
  <c r="N53" i="138"/>
  <c r="O53" i="138" s="1"/>
  <c r="E50" i="138"/>
  <c r="O50" i="138" s="1"/>
  <c r="O54" i="138"/>
  <c r="N67" i="138"/>
  <c r="E70" i="138"/>
  <c r="N68" i="138"/>
  <c r="E67" i="138"/>
  <c r="N69" i="138"/>
  <c r="E68" i="138"/>
  <c r="N32" i="138"/>
  <c r="E15" i="138"/>
  <c r="N24" i="138"/>
  <c r="N34" i="138"/>
  <c r="E31" i="138"/>
  <c r="E19" i="138"/>
  <c r="N22" i="138"/>
  <c r="N20" i="138"/>
  <c r="E27" i="138"/>
  <c r="E23" i="138"/>
  <c r="N18" i="138"/>
  <c r="N16" i="138"/>
  <c r="E17" i="138"/>
  <c r="N14" i="138"/>
  <c r="N12" i="138"/>
  <c r="E35" i="138"/>
  <c r="N28" i="138"/>
  <c r="E13" i="138"/>
  <c r="E32" i="138"/>
  <c r="N17" i="138"/>
  <c r="N13" i="138"/>
  <c r="N35" i="138"/>
  <c r="E30" i="138"/>
  <c r="E29" i="138"/>
  <c r="N27" i="138"/>
  <c r="N21" i="138"/>
  <c r="E18" i="138"/>
  <c r="O18" i="138" s="1"/>
  <c r="E14" i="138"/>
  <c r="N30" i="138"/>
  <c r="E24" i="138"/>
  <c r="N33" i="138"/>
  <c r="E28" i="138"/>
  <c r="N26" i="138"/>
  <c r="N25" i="138"/>
  <c r="E22" i="138"/>
  <c r="E21" i="138"/>
  <c r="N19" i="138"/>
  <c r="N15" i="138"/>
  <c r="O15" i="138" s="1"/>
  <c r="N29" i="138"/>
  <c r="E49" i="138"/>
  <c r="N66" i="138"/>
  <c r="E34" i="138"/>
  <c r="E33" i="138"/>
  <c r="N31" i="138"/>
  <c r="O31" i="138" s="1"/>
  <c r="E26" i="138"/>
  <c r="E25" i="138"/>
  <c r="N23" i="138"/>
  <c r="O23" i="138" s="1"/>
  <c r="E20" i="138"/>
  <c r="E16" i="138"/>
  <c r="E12" i="138"/>
  <c r="N49" i="138"/>
  <c r="O49" i="138" s="1"/>
  <c r="E66" i="138"/>
  <c r="E11" i="138"/>
  <c r="N11" i="138"/>
  <c r="N98" i="109"/>
  <c r="N55" i="107"/>
  <c r="N53" i="107"/>
  <c r="N82" i="109"/>
  <c r="N78" i="109"/>
  <c r="N48" i="137"/>
  <c r="N94" i="109"/>
  <c r="N74" i="109"/>
  <c r="N86" i="109"/>
  <c r="N52" i="135"/>
  <c r="E50" i="107"/>
  <c r="E89" i="109"/>
  <c r="E54" i="107"/>
  <c r="N51" i="96"/>
  <c r="E85" i="109"/>
  <c r="E81" i="109"/>
  <c r="E99" i="59"/>
  <c r="E54" i="130"/>
  <c r="E55" i="130"/>
  <c r="N49" i="96"/>
  <c r="E77" i="109"/>
  <c r="E73" i="109"/>
  <c r="N100" i="59"/>
  <c r="N54" i="130"/>
  <c r="O54" i="130" s="1"/>
  <c r="N55" i="130"/>
  <c r="N71" i="131"/>
  <c r="E50" i="96"/>
  <c r="N59" i="107"/>
  <c r="E97" i="109"/>
  <c r="E41" i="98"/>
  <c r="E58" i="107"/>
  <c r="N51" i="107"/>
  <c r="E93" i="109"/>
  <c r="E101" i="59"/>
  <c r="E70" i="131"/>
  <c r="E48" i="137"/>
  <c r="O48" i="137" s="1"/>
  <c r="E18" i="137"/>
  <c r="E47" i="137"/>
  <c r="N12" i="137"/>
  <c r="N13" i="137"/>
  <c r="N14" i="137"/>
  <c r="O14" i="137" s="1"/>
  <c r="N19" i="137"/>
  <c r="N20" i="137"/>
  <c r="N47" i="137"/>
  <c r="O47" i="137" s="1"/>
  <c r="N15" i="137"/>
  <c r="N34" i="137"/>
  <c r="E11" i="137"/>
  <c r="E13" i="137"/>
  <c r="E15" i="137"/>
  <c r="E16" i="137"/>
  <c r="E17" i="137"/>
  <c r="E34" i="137"/>
  <c r="N11" i="137"/>
  <c r="E14" i="137"/>
  <c r="N16" i="137"/>
  <c r="O16" i="137" s="1"/>
  <c r="N17" i="137"/>
  <c r="E19" i="137"/>
  <c r="O19" i="137" s="1"/>
  <c r="E12" i="137"/>
  <c r="N18" i="137"/>
  <c r="O18" i="137" s="1"/>
  <c r="E20" i="137"/>
  <c r="E16" i="135"/>
  <c r="E20" i="135"/>
  <c r="N11" i="135"/>
  <c r="E13" i="135"/>
  <c r="E14" i="135"/>
  <c r="E18" i="135"/>
  <c r="E36" i="135"/>
  <c r="N17" i="135"/>
  <c r="N18" i="135"/>
  <c r="N19" i="135"/>
  <c r="E51" i="135"/>
  <c r="E37" i="135"/>
  <c r="E38" i="135"/>
  <c r="N38" i="135"/>
  <c r="O38" i="135" s="1"/>
  <c r="N21" i="135"/>
  <c r="N36" i="135"/>
  <c r="O36" i="135" s="1"/>
  <c r="N13" i="135"/>
  <c r="N14" i="135"/>
  <c r="N15" i="135"/>
  <c r="E17" i="135"/>
  <c r="O17" i="135" s="1"/>
  <c r="N22" i="135"/>
  <c r="O22" i="135" s="1"/>
  <c r="N37" i="135"/>
  <c r="N51" i="135"/>
  <c r="O51" i="135" s="1"/>
  <c r="E52" i="135"/>
  <c r="O52" i="135" s="1"/>
  <c r="E21" i="135"/>
  <c r="N12" i="135"/>
  <c r="O12" i="135" s="1"/>
  <c r="N16" i="135"/>
  <c r="O16" i="135" s="1"/>
  <c r="N20" i="135"/>
  <c r="O20" i="135" s="1"/>
  <c r="E11" i="135"/>
  <c r="O11" i="135" s="1"/>
  <c r="E15" i="135"/>
  <c r="O15" i="135" s="1"/>
  <c r="E19" i="135"/>
  <c r="O13" i="135"/>
  <c r="N21" i="134"/>
  <c r="N20" i="134"/>
  <c r="E16" i="134"/>
  <c r="E15" i="134"/>
  <c r="E23" i="134"/>
  <c r="O23" i="134" s="1"/>
  <c r="N22" i="134"/>
  <c r="O22" i="134" s="1"/>
  <c r="E20" i="134"/>
  <c r="E14" i="134"/>
  <c r="O14" i="134" s="1"/>
  <c r="E19" i="134"/>
  <c r="O19" i="134" s="1"/>
  <c r="N17" i="134"/>
  <c r="O17" i="134" s="1"/>
  <c r="N13" i="134"/>
  <c r="O13" i="134" s="1"/>
  <c r="E21" i="134"/>
  <c r="E18" i="134"/>
  <c r="O18" i="134" s="1"/>
  <c r="N16" i="134"/>
  <c r="O16" i="134" s="1"/>
  <c r="N15" i="134"/>
  <c r="O15" i="134" s="1"/>
  <c r="E12" i="134"/>
  <c r="O12" i="134" s="1"/>
  <c r="N37" i="134"/>
  <c r="E11" i="134"/>
  <c r="N11" i="134"/>
  <c r="O11" i="134" s="1"/>
  <c r="E37" i="134"/>
  <c r="E38" i="134"/>
  <c r="O38" i="134" s="1"/>
  <c r="E14" i="133"/>
  <c r="N11" i="133"/>
  <c r="N12" i="133"/>
  <c r="N13" i="133"/>
  <c r="E11" i="133"/>
  <c r="E12" i="133"/>
  <c r="N15" i="133"/>
  <c r="E30" i="133"/>
  <c r="E31" i="133"/>
  <c r="E15" i="133"/>
  <c r="E16" i="133"/>
  <c r="N14" i="133"/>
  <c r="O14" i="133" s="1"/>
  <c r="N16" i="133"/>
  <c r="E13" i="133"/>
  <c r="N30" i="133"/>
  <c r="N31" i="133"/>
  <c r="E48" i="132"/>
  <c r="N44" i="132"/>
  <c r="O44" i="132" s="1"/>
  <c r="N40" i="132"/>
  <c r="N37" i="132"/>
  <c r="E35" i="132"/>
  <c r="O35" i="132" s="1"/>
  <c r="N32" i="132"/>
  <c r="N29" i="132"/>
  <c r="O29" i="132" s="1"/>
  <c r="E27" i="132"/>
  <c r="O27" i="132" s="1"/>
  <c r="N24" i="132"/>
  <c r="N21" i="132"/>
  <c r="E19" i="132"/>
  <c r="O19" i="132" s="1"/>
  <c r="E16" i="132"/>
  <c r="N54" i="132"/>
  <c r="O54" i="132" s="1"/>
  <c r="N48" i="132"/>
  <c r="E45" i="132"/>
  <c r="O45" i="132" s="1"/>
  <c r="E41" i="132"/>
  <c r="O41" i="132" s="1"/>
  <c r="E37" i="132"/>
  <c r="E36" i="132"/>
  <c r="N34" i="132"/>
  <c r="O34" i="132" s="1"/>
  <c r="E29" i="132"/>
  <c r="E28" i="132"/>
  <c r="O28" i="132" s="1"/>
  <c r="N26" i="132"/>
  <c r="O26" i="132" s="1"/>
  <c r="E21" i="132"/>
  <c r="E20" i="132"/>
  <c r="N18" i="132"/>
  <c r="O18" i="132" s="1"/>
  <c r="N16" i="132"/>
  <c r="N15" i="132"/>
  <c r="N14" i="132"/>
  <c r="N53" i="132"/>
  <c r="E51" i="132"/>
  <c r="O51" i="132" s="1"/>
  <c r="E53" i="132"/>
  <c r="E52" i="132"/>
  <c r="N50" i="132"/>
  <c r="O50" i="132" s="1"/>
  <c r="N52" i="132"/>
  <c r="E49" i="132"/>
  <c r="O49" i="132" s="1"/>
  <c r="N46" i="132"/>
  <c r="O46" i="132" s="1"/>
  <c r="N42" i="132"/>
  <c r="O42" i="132" s="1"/>
  <c r="E39" i="132"/>
  <c r="O39" i="132" s="1"/>
  <c r="N36" i="132"/>
  <c r="N33" i="132"/>
  <c r="E31" i="132"/>
  <c r="O31" i="132" s="1"/>
  <c r="N28" i="132"/>
  <c r="N25" i="132"/>
  <c r="E23" i="132"/>
  <c r="O23" i="132" s="1"/>
  <c r="N20" i="132"/>
  <c r="O20" i="132" s="1"/>
  <c r="N17" i="132"/>
  <c r="O17" i="132" s="1"/>
  <c r="E15" i="132"/>
  <c r="E14" i="132"/>
  <c r="N12" i="132"/>
  <c r="E47" i="132"/>
  <c r="O47" i="132" s="1"/>
  <c r="E43" i="132"/>
  <c r="O43" i="132" s="1"/>
  <c r="E40" i="132"/>
  <c r="N38" i="132"/>
  <c r="O38" i="132" s="1"/>
  <c r="E33" i="132"/>
  <c r="E32" i="132"/>
  <c r="N30" i="132"/>
  <c r="O30" i="132" s="1"/>
  <c r="E25" i="132"/>
  <c r="E24" i="132"/>
  <c r="N22" i="132"/>
  <c r="O22" i="132" s="1"/>
  <c r="N13" i="132"/>
  <c r="O13" i="132" s="1"/>
  <c r="E12" i="132"/>
  <c r="O48" i="132"/>
  <c r="O16" i="132"/>
  <c r="O52" i="132"/>
  <c r="O36" i="132"/>
  <c r="E11" i="132"/>
  <c r="N68" i="132"/>
  <c r="N69" i="132"/>
  <c r="N70" i="132"/>
  <c r="N72" i="132"/>
  <c r="N92" i="132"/>
  <c r="N88" i="132"/>
  <c r="E91" i="132"/>
  <c r="E87" i="132"/>
  <c r="E92" i="132"/>
  <c r="N90" i="132"/>
  <c r="N89" i="132"/>
  <c r="E71" i="132"/>
  <c r="N91" i="132"/>
  <c r="E89" i="132"/>
  <c r="E69" i="132"/>
  <c r="E70" i="132"/>
  <c r="E85" i="132"/>
  <c r="N93" i="132"/>
  <c r="E88" i="132"/>
  <c r="N86" i="132"/>
  <c r="E93" i="132"/>
  <c r="E90" i="132"/>
  <c r="N87" i="132"/>
  <c r="E86" i="132"/>
  <c r="N85" i="132"/>
  <c r="E68" i="132"/>
  <c r="E72" i="132"/>
  <c r="N71" i="132"/>
  <c r="N11" i="132"/>
  <c r="E71" i="131"/>
  <c r="O71" i="131" s="1"/>
  <c r="N69" i="131"/>
  <c r="N70" i="131"/>
  <c r="E69" i="131"/>
  <c r="N53" i="131"/>
  <c r="N24" i="131"/>
  <c r="N30" i="131"/>
  <c r="N51" i="131"/>
  <c r="E52" i="131"/>
  <c r="N54" i="131"/>
  <c r="E54" i="131"/>
  <c r="N55" i="131"/>
  <c r="E53" i="131"/>
  <c r="O53" i="131" s="1"/>
  <c r="E55" i="131"/>
  <c r="N52" i="131"/>
  <c r="O52" i="131" s="1"/>
  <c r="E51" i="131"/>
  <c r="E35" i="131"/>
  <c r="E31" i="131"/>
  <c r="N18" i="131"/>
  <c r="N12" i="131"/>
  <c r="N26" i="131"/>
  <c r="N22" i="131"/>
  <c r="E25" i="131"/>
  <c r="E23" i="131"/>
  <c r="N20" i="131"/>
  <c r="N34" i="131"/>
  <c r="E21" i="131"/>
  <c r="E19" i="131"/>
  <c r="N16" i="131"/>
  <c r="N14" i="131"/>
  <c r="E33" i="131"/>
  <c r="N28" i="131"/>
  <c r="E17" i="131"/>
  <c r="E13" i="131"/>
  <c r="N36" i="131"/>
  <c r="N32" i="131"/>
  <c r="E29" i="131"/>
  <c r="E27" i="131"/>
  <c r="E50" i="131"/>
  <c r="N35" i="131"/>
  <c r="N31" i="131"/>
  <c r="E28" i="131"/>
  <c r="E24" i="131"/>
  <c r="O24" i="131" s="1"/>
  <c r="E20" i="131"/>
  <c r="E16" i="131"/>
  <c r="E15" i="131"/>
  <c r="E36" i="131"/>
  <c r="E32" i="131"/>
  <c r="O32" i="131" s="1"/>
  <c r="N29" i="131"/>
  <c r="N25" i="131"/>
  <c r="N21" i="131"/>
  <c r="O21" i="131" s="1"/>
  <c r="N17" i="131"/>
  <c r="E14" i="131"/>
  <c r="N33" i="131"/>
  <c r="E30" i="131"/>
  <c r="O30" i="131" s="1"/>
  <c r="E26" i="131"/>
  <c r="E22" i="131"/>
  <c r="E18" i="131"/>
  <c r="N13" i="131"/>
  <c r="E34" i="131"/>
  <c r="N27" i="131"/>
  <c r="N23" i="131"/>
  <c r="N19" i="131"/>
  <c r="N15" i="131"/>
  <c r="E12" i="131"/>
  <c r="N50" i="131"/>
  <c r="E68" i="131"/>
  <c r="E11" i="131"/>
  <c r="N68" i="131"/>
  <c r="N11" i="131"/>
  <c r="O11" i="131" s="1"/>
  <c r="E42" i="130"/>
  <c r="O42" i="130" s="1"/>
  <c r="N11" i="130"/>
  <c r="N48" i="129"/>
  <c r="E20" i="129"/>
  <c r="O20" i="129" s="1"/>
  <c r="N21" i="129"/>
  <c r="N22" i="129"/>
  <c r="N36" i="129"/>
  <c r="O36" i="129" s="1"/>
  <c r="E13" i="129"/>
  <c r="N16" i="129"/>
  <c r="E48" i="129"/>
  <c r="E49" i="129"/>
  <c r="E12" i="129"/>
  <c r="N11" i="129"/>
  <c r="N13" i="129"/>
  <c r="O13" i="129" s="1"/>
  <c r="N20" i="129"/>
  <c r="N49" i="129"/>
  <c r="N14" i="129"/>
  <c r="N15" i="129"/>
  <c r="E17" i="129"/>
  <c r="N12" i="129"/>
  <c r="O12" i="129" s="1"/>
  <c r="E14" i="129"/>
  <c r="E15" i="129"/>
  <c r="E22" i="129"/>
  <c r="O11" i="129"/>
  <c r="O18" i="129"/>
  <c r="O19" i="129"/>
  <c r="E21" i="129"/>
  <c r="O16" i="129"/>
  <c r="O15" i="129"/>
  <c r="O17" i="129"/>
  <c r="O21" i="129"/>
  <c r="E11" i="128"/>
  <c r="N11" i="128"/>
  <c r="O11" i="128" s="1"/>
  <c r="E19" i="127"/>
  <c r="O19" i="127" s="1"/>
  <c r="N16" i="127"/>
  <c r="N11" i="127"/>
  <c r="N18" i="127"/>
  <c r="O18" i="127" s="1"/>
  <c r="E16" i="127"/>
  <c r="N20" i="127"/>
  <c r="O20" i="127" s="1"/>
  <c r="N17" i="127"/>
  <c r="E15" i="127"/>
  <c r="O15" i="127" s="1"/>
  <c r="E14" i="127"/>
  <c r="E13" i="127"/>
  <c r="O13" i="127" s="1"/>
  <c r="E17" i="127"/>
  <c r="N14" i="127"/>
  <c r="O14" i="127" s="1"/>
  <c r="E12" i="127"/>
  <c r="O12" i="127" s="1"/>
  <c r="E11" i="127"/>
  <c r="O11" i="127" s="1"/>
  <c r="N15" i="126"/>
  <c r="E18" i="126"/>
  <c r="O18" i="126" s="1"/>
  <c r="O12" i="126"/>
  <c r="N17" i="126"/>
  <c r="O17" i="126" s="1"/>
  <c r="E16" i="126"/>
  <c r="E15" i="126"/>
  <c r="E11" i="126"/>
  <c r="N16" i="126"/>
  <c r="O14" i="126"/>
  <c r="E14" i="126"/>
  <c r="N13" i="126"/>
  <c r="O13" i="126" s="1"/>
  <c r="E12" i="126"/>
  <c r="N11" i="126"/>
  <c r="O11" i="126" s="1"/>
  <c r="E102" i="59"/>
  <c r="O102" i="59" s="1"/>
  <c r="E120" i="59"/>
  <c r="E119" i="59"/>
  <c r="N117" i="59"/>
  <c r="O117" i="59" s="1"/>
  <c r="E118" i="59"/>
  <c r="O118" i="59" s="1"/>
  <c r="E100" i="59"/>
  <c r="O100" i="59" s="1"/>
  <c r="N101" i="59"/>
  <c r="O101" i="59" s="1"/>
  <c r="N99" i="59"/>
  <c r="N120" i="59"/>
  <c r="N119" i="59"/>
  <c r="E116" i="59"/>
  <c r="O116" i="59" s="1"/>
  <c r="E115" i="59"/>
  <c r="N115" i="59"/>
  <c r="N98" i="59"/>
  <c r="E98" i="59"/>
  <c r="N84" i="59"/>
  <c r="E17" i="59"/>
  <c r="E27" i="59"/>
  <c r="N58" i="59"/>
  <c r="N42" i="59"/>
  <c r="E83" i="59"/>
  <c r="E23" i="59"/>
  <c r="N50" i="59"/>
  <c r="E84" i="59"/>
  <c r="O84" i="59" s="1"/>
  <c r="N82" i="59"/>
  <c r="N66" i="59"/>
  <c r="N33" i="59"/>
  <c r="N83" i="59"/>
  <c r="E82" i="59"/>
  <c r="N62" i="59"/>
  <c r="E41" i="59"/>
  <c r="E37" i="59"/>
  <c r="N29" i="59"/>
  <c r="N28" i="59"/>
  <c r="N18" i="59"/>
  <c r="E13" i="59"/>
  <c r="E65" i="59"/>
  <c r="E61" i="59"/>
  <c r="N54" i="59"/>
  <c r="E32" i="59"/>
  <c r="N26" i="59"/>
  <c r="N24" i="59"/>
  <c r="E57" i="59"/>
  <c r="E53" i="59"/>
  <c r="N46" i="59"/>
  <c r="E25" i="59"/>
  <c r="N22" i="59"/>
  <c r="N20" i="59"/>
  <c r="E49" i="59"/>
  <c r="E45" i="59"/>
  <c r="N38" i="59"/>
  <c r="E21" i="59"/>
  <c r="N14" i="59"/>
  <c r="N52" i="59"/>
  <c r="E50" i="59"/>
  <c r="O50" i="59" s="1"/>
  <c r="N47" i="59"/>
  <c r="N44" i="59"/>
  <c r="E42" i="59"/>
  <c r="N39" i="59"/>
  <c r="N36" i="59"/>
  <c r="E33" i="59"/>
  <c r="N31" i="59"/>
  <c r="N30" i="59"/>
  <c r="N25" i="59"/>
  <c r="N21" i="59"/>
  <c r="E18" i="59"/>
  <c r="N16" i="59"/>
  <c r="N15" i="59"/>
  <c r="N60" i="59"/>
  <c r="N55" i="59"/>
  <c r="E60" i="59"/>
  <c r="E59" i="59"/>
  <c r="N57" i="59"/>
  <c r="E52" i="59"/>
  <c r="E51" i="59"/>
  <c r="N49" i="59"/>
  <c r="E44" i="59"/>
  <c r="E43" i="59"/>
  <c r="N41" i="59"/>
  <c r="O41" i="59" s="1"/>
  <c r="E36" i="59"/>
  <c r="E35" i="59"/>
  <c r="N32" i="59"/>
  <c r="E30" i="59"/>
  <c r="E26" i="59"/>
  <c r="E22" i="59"/>
  <c r="N17" i="59"/>
  <c r="O17" i="59" s="1"/>
  <c r="E16" i="59"/>
  <c r="E15" i="59"/>
  <c r="E58" i="59"/>
  <c r="O58" i="59" s="1"/>
  <c r="N64" i="59"/>
  <c r="N59" i="59"/>
  <c r="N56" i="59"/>
  <c r="E54" i="59"/>
  <c r="N51" i="59"/>
  <c r="N48" i="59"/>
  <c r="E46" i="59"/>
  <c r="N43" i="59"/>
  <c r="N40" i="59"/>
  <c r="E38" i="59"/>
  <c r="N35" i="59"/>
  <c r="N34" i="59"/>
  <c r="E29" i="59"/>
  <c r="N27" i="59"/>
  <c r="O27" i="59" s="1"/>
  <c r="N23" i="59"/>
  <c r="O23" i="59" s="1"/>
  <c r="N19" i="59"/>
  <c r="E14" i="59"/>
  <c r="N12" i="59"/>
  <c r="E63" i="59"/>
  <c r="N61" i="59"/>
  <c r="E56" i="59"/>
  <c r="E55" i="59"/>
  <c r="N53" i="59"/>
  <c r="E48" i="59"/>
  <c r="E47" i="59"/>
  <c r="N45" i="59"/>
  <c r="E40" i="59"/>
  <c r="E39" i="59"/>
  <c r="N37" i="59"/>
  <c r="E34" i="59"/>
  <c r="E31" i="59"/>
  <c r="E28" i="59"/>
  <c r="O28" i="59" s="1"/>
  <c r="E24" i="59"/>
  <c r="O24" i="59" s="1"/>
  <c r="E20" i="59"/>
  <c r="E19" i="59"/>
  <c r="N13" i="59"/>
  <c r="E12" i="59"/>
  <c r="E67" i="59"/>
  <c r="N65" i="59"/>
  <c r="N63" i="59"/>
  <c r="N67" i="59"/>
  <c r="E64" i="59"/>
  <c r="E62" i="59"/>
  <c r="O62" i="59" s="1"/>
  <c r="E66" i="59"/>
  <c r="O66" i="59" s="1"/>
  <c r="E11" i="59"/>
  <c r="N11" i="59"/>
  <c r="E26" i="124"/>
  <c r="N27" i="124"/>
  <c r="N28" i="124"/>
  <c r="N29" i="124"/>
  <c r="E29" i="124"/>
  <c r="E24" i="124"/>
  <c r="N26" i="124"/>
  <c r="O26" i="124" s="1"/>
  <c r="N24" i="124"/>
  <c r="N25" i="124"/>
  <c r="E27" i="124"/>
  <c r="O27" i="124" s="1"/>
  <c r="E25" i="124"/>
  <c r="E28" i="124"/>
  <c r="N30" i="124"/>
  <c r="O30" i="124" s="1"/>
  <c r="N11" i="124"/>
  <c r="O11" i="124" s="1"/>
  <c r="N25" i="123"/>
  <c r="O25" i="123" s="1"/>
  <c r="E24" i="123"/>
  <c r="E23" i="123"/>
  <c r="N17" i="123"/>
  <c r="O17" i="123" s="1"/>
  <c r="N15" i="123"/>
  <c r="N27" i="123"/>
  <c r="E22" i="123"/>
  <c r="O22" i="123" s="1"/>
  <c r="N20" i="123"/>
  <c r="N19" i="123"/>
  <c r="E16" i="123"/>
  <c r="O16" i="123" s="1"/>
  <c r="E15" i="123"/>
  <c r="E27" i="123"/>
  <c r="E20" i="123"/>
  <c r="E19" i="123"/>
  <c r="O14" i="123"/>
  <c r="E14" i="123"/>
  <c r="N21" i="123"/>
  <c r="O21" i="123" s="1"/>
  <c r="E26" i="123"/>
  <c r="O26" i="123" s="1"/>
  <c r="N24" i="123"/>
  <c r="O24" i="123" s="1"/>
  <c r="N23" i="123"/>
  <c r="E18" i="123"/>
  <c r="O18" i="123" s="1"/>
  <c r="N13" i="123"/>
  <c r="O13" i="123" s="1"/>
  <c r="E12" i="123"/>
  <c r="O12" i="123" s="1"/>
  <c r="E11" i="123"/>
  <c r="O11" i="123"/>
  <c r="N29" i="122"/>
  <c r="N33" i="122"/>
  <c r="E30" i="122"/>
  <c r="O30" i="122" s="1"/>
  <c r="E29" i="122"/>
  <c r="E33" i="122"/>
  <c r="E28" i="122"/>
  <c r="O28" i="122" s="1"/>
  <c r="N31" i="122"/>
  <c r="O31" i="122" s="1"/>
  <c r="N34" i="122"/>
  <c r="O34" i="122" s="1"/>
  <c r="E32" i="122"/>
  <c r="O32" i="122" s="1"/>
  <c r="N27" i="122"/>
  <c r="O27" i="122" s="1"/>
  <c r="E26" i="122"/>
  <c r="O26" i="122" s="1"/>
  <c r="N11" i="122"/>
  <c r="E25" i="122"/>
  <c r="O25" i="122" s="1"/>
  <c r="E11" i="122"/>
  <c r="N15" i="121"/>
  <c r="E13" i="121"/>
  <c r="N12" i="121"/>
  <c r="O12" i="121" s="1"/>
  <c r="N17" i="121"/>
  <c r="E15" i="121"/>
  <c r="N14" i="121"/>
  <c r="O14" i="121" s="1"/>
  <c r="N16" i="121"/>
  <c r="O16" i="121" s="1"/>
  <c r="N20" i="121"/>
  <c r="O20" i="121" s="1"/>
  <c r="N19" i="121"/>
  <c r="E17" i="121"/>
  <c r="E19" i="121"/>
  <c r="N18" i="121"/>
  <c r="O18" i="121" s="1"/>
  <c r="N13" i="121"/>
  <c r="O13" i="121" s="1"/>
  <c r="O11" i="121"/>
  <c r="E11" i="121"/>
  <c r="E11" i="120"/>
  <c r="O11" i="120" s="1"/>
  <c r="E11" i="119"/>
  <c r="N11" i="119"/>
  <c r="O11" i="119"/>
  <c r="E11" i="118"/>
  <c r="O11" i="118" s="1"/>
  <c r="N40" i="117"/>
  <c r="N11" i="117"/>
  <c r="E40" i="117"/>
  <c r="E11" i="117"/>
  <c r="O11" i="117" s="1"/>
  <c r="E13" i="114"/>
  <c r="N13" i="114"/>
  <c r="N12" i="114"/>
  <c r="E12" i="114"/>
  <c r="N11" i="114"/>
  <c r="E26" i="114"/>
  <c r="N26" i="114"/>
  <c r="N28" i="114"/>
  <c r="E27" i="114"/>
  <c r="E28" i="114"/>
  <c r="E11" i="114"/>
  <c r="N27" i="114"/>
  <c r="N25" i="113"/>
  <c r="E33" i="113"/>
  <c r="E32" i="113"/>
  <c r="N30" i="113"/>
  <c r="O30" i="113" s="1"/>
  <c r="E25" i="113"/>
  <c r="N28" i="113"/>
  <c r="N32" i="113"/>
  <c r="O32" i="113" s="1"/>
  <c r="N29" i="113"/>
  <c r="E27" i="113"/>
  <c r="O27" i="113" s="1"/>
  <c r="N33" i="113"/>
  <c r="O33" i="113" s="1"/>
  <c r="O31" i="113"/>
  <c r="E31" i="113"/>
  <c r="E24" i="113"/>
  <c r="N34" i="113"/>
  <c r="O34" i="113" s="1"/>
  <c r="E29" i="113"/>
  <c r="E28" i="113"/>
  <c r="N26" i="113"/>
  <c r="O26" i="113" s="1"/>
  <c r="N24" i="113"/>
  <c r="N11" i="113"/>
  <c r="E11" i="113"/>
  <c r="N36" i="111"/>
  <c r="E35" i="111"/>
  <c r="N32" i="111"/>
  <c r="N30" i="111"/>
  <c r="E33" i="111"/>
  <c r="E29" i="111"/>
  <c r="N31" i="111"/>
  <c r="N35" i="111"/>
  <c r="N33" i="111"/>
  <c r="E32" i="111"/>
  <c r="O32" i="111" s="1"/>
  <c r="E31" i="111"/>
  <c r="N27" i="111"/>
  <c r="E36" i="111"/>
  <c r="E30" i="111"/>
  <c r="N28" i="111"/>
  <c r="E34" i="111"/>
  <c r="O34" i="111" s="1"/>
  <c r="N29" i="111"/>
  <c r="O29" i="111" s="1"/>
  <c r="E28" i="111"/>
  <c r="E11" i="111"/>
  <c r="N13" i="111"/>
  <c r="N12" i="111"/>
  <c r="E27" i="111"/>
  <c r="O27" i="111" s="1"/>
  <c r="E13" i="111"/>
  <c r="N11" i="111"/>
  <c r="E12" i="111"/>
  <c r="N38" i="110"/>
  <c r="N36" i="110"/>
  <c r="N34" i="110"/>
  <c r="E35" i="110"/>
  <c r="N32" i="110"/>
  <c r="O32" i="110" s="1"/>
  <c r="N30" i="110"/>
  <c r="E31" i="110"/>
  <c r="N39" i="110"/>
  <c r="O39" i="110" s="1"/>
  <c r="N35" i="110"/>
  <c r="N31" i="110"/>
  <c r="O31" i="110" s="1"/>
  <c r="E36" i="110"/>
  <c r="O36" i="110" s="1"/>
  <c r="E32" i="110"/>
  <c r="E29" i="110"/>
  <c r="N37" i="110"/>
  <c r="O37" i="110" s="1"/>
  <c r="N33" i="110"/>
  <c r="O33" i="110" s="1"/>
  <c r="E11" i="110"/>
  <c r="E13" i="110"/>
  <c r="N29" i="110"/>
  <c r="O29" i="110" s="1"/>
  <c r="E38" i="110"/>
  <c r="E34" i="110"/>
  <c r="E30" i="110"/>
  <c r="O30" i="110" s="1"/>
  <c r="N14" i="110"/>
  <c r="N12" i="110"/>
  <c r="N11" i="110"/>
  <c r="O11" i="110" s="1"/>
  <c r="N13" i="110"/>
  <c r="O13" i="110" s="1"/>
  <c r="E12" i="110"/>
  <c r="E14" i="110"/>
  <c r="N99" i="109"/>
  <c r="N96" i="109"/>
  <c r="E94" i="109"/>
  <c r="O94" i="109" s="1"/>
  <c r="N91" i="109"/>
  <c r="N88" i="109"/>
  <c r="E86" i="109"/>
  <c r="O86" i="109" s="1"/>
  <c r="N83" i="109"/>
  <c r="N80" i="109"/>
  <c r="E78" i="109"/>
  <c r="O78" i="109" s="1"/>
  <c r="N75" i="109"/>
  <c r="E71" i="109"/>
  <c r="E96" i="109"/>
  <c r="E95" i="109"/>
  <c r="N93" i="109"/>
  <c r="E88" i="109"/>
  <c r="E87" i="109"/>
  <c r="N85" i="109"/>
  <c r="E80" i="109"/>
  <c r="E79" i="109"/>
  <c r="N77" i="109"/>
  <c r="E75" i="109"/>
  <c r="N71" i="109"/>
  <c r="E98" i="109"/>
  <c r="O98" i="109" s="1"/>
  <c r="N95" i="109"/>
  <c r="N92" i="109"/>
  <c r="E90" i="109"/>
  <c r="O90" i="109" s="1"/>
  <c r="N87" i="109"/>
  <c r="N84" i="109"/>
  <c r="E82" i="109"/>
  <c r="N79" i="109"/>
  <c r="N76" i="109"/>
  <c r="E74" i="109"/>
  <c r="N72" i="109"/>
  <c r="E99" i="109"/>
  <c r="N97" i="109"/>
  <c r="E92" i="109"/>
  <c r="E91" i="109"/>
  <c r="N89" i="109"/>
  <c r="E84" i="109"/>
  <c r="E83" i="109"/>
  <c r="N81" i="109"/>
  <c r="E76" i="109"/>
  <c r="N73" i="109"/>
  <c r="O73" i="109" s="1"/>
  <c r="E72" i="109"/>
  <c r="N12" i="109"/>
  <c r="E47" i="109"/>
  <c r="E29" i="109"/>
  <c r="E41" i="109"/>
  <c r="E37" i="109"/>
  <c r="E55" i="109"/>
  <c r="E25" i="109"/>
  <c r="E39" i="109"/>
  <c r="E35" i="109"/>
  <c r="E31" i="109"/>
  <c r="E51" i="109"/>
  <c r="E27" i="109"/>
  <c r="N18" i="109"/>
  <c r="N16" i="109"/>
  <c r="E43" i="109"/>
  <c r="E33" i="109"/>
  <c r="E23" i="109"/>
  <c r="N56" i="109"/>
  <c r="N52" i="109"/>
  <c r="N40" i="109"/>
  <c r="N32" i="109"/>
  <c r="N24" i="109"/>
  <c r="N14" i="109"/>
  <c r="N48" i="109"/>
  <c r="N38" i="109"/>
  <c r="N30" i="109"/>
  <c r="N22" i="109"/>
  <c r="E13" i="109"/>
  <c r="N44" i="109"/>
  <c r="N36" i="109"/>
  <c r="N28" i="109"/>
  <c r="E21" i="109"/>
  <c r="N42" i="109"/>
  <c r="N34" i="109"/>
  <c r="N26" i="109"/>
  <c r="N20" i="109"/>
  <c r="E17" i="109"/>
  <c r="E57" i="109"/>
  <c r="N55" i="109"/>
  <c r="E50" i="109"/>
  <c r="N47" i="109"/>
  <c r="N41" i="109"/>
  <c r="O41" i="109" s="1"/>
  <c r="N37" i="109"/>
  <c r="N33" i="109"/>
  <c r="O33" i="109" s="1"/>
  <c r="N29" i="109"/>
  <c r="N25" i="109"/>
  <c r="N21" i="109"/>
  <c r="E18" i="109"/>
  <c r="N15" i="109"/>
  <c r="E49" i="109"/>
  <c r="E56" i="109"/>
  <c r="N54" i="109"/>
  <c r="N53" i="109"/>
  <c r="E48" i="109"/>
  <c r="O48" i="109" s="1"/>
  <c r="N46" i="109"/>
  <c r="N45" i="109"/>
  <c r="E42" i="109"/>
  <c r="E38" i="109"/>
  <c r="E34" i="109"/>
  <c r="E30" i="109"/>
  <c r="E26" i="109"/>
  <c r="E22" i="109"/>
  <c r="N17" i="109"/>
  <c r="E16" i="109"/>
  <c r="E15" i="109"/>
  <c r="E53" i="109"/>
  <c r="N51" i="109"/>
  <c r="E46" i="109"/>
  <c r="E45" i="109"/>
  <c r="N43" i="109"/>
  <c r="N39" i="109"/>
  <c r="O39" i="109" s="1"/>
  <c r="N35" i="109"/>
  <c r="N31" i="109"/>
  <c r="N27" i="109"/>
  <c r="O27" i="109" s="1"/>
  <c r="N23" i="109"/>
  <c r="N19" i="109"/>
  <c r="E14" i="109"/>
  <c r="E58" i="109"/>
  <c r="E54" i="109"/>
  <c r="N58" i="109"/>
  <c r="N57" i="109"/>
  <c r="E52" i="109"/>
  <c r="N50" i="109"/>
  <c r="N49" i="109"/>
  <c r="E44" i="109"/>
  <c r="E40" i="109"/>
  <c r="O40" i="109" s="1"/>
  <c r="E36" i="109"/>
  <c r="E32" i="109"/>
  <c r="E28" i="109"/>
  <c r="E24" i="109"/>
  <c r="O24" i="109" s="1"/>
  <c r="E20" i="109"/>
  <c r="E19" i="109"/>
  <c r="N13" i="109"/>
  <c r="O13" i="109" s="1"/>
  <c r="E12" i="109"/>
  <c r="N11" i="109"/>
  <c r="E11" i="109"/>
  <c r="E16" i="108"/>
  <c r="O16" i="108" s="1"/>
  <c r="E15" i="108"/>
  <c r="N17" i="108"/>
  <c r="O17" i="108" s="1"/>
  <c r="E11" i="108"/>
  <c r="O11" i="108" s="1"/>
  <c r="O14" i="108"/>
  <c r="E14" i="108"/>
  <c r="N13" i="108"/>
  <c r="O13" i="108" s="1"/>
  <c r="N15" i="108"/>
  <c r="O15" i="108" s="1"/>
  <c r="E12" i="108"/>
  <c r="O12" i="108" s="1"/>
  <c r="N60" i="107"/>
  <c r="E55" i="107"/>
  <c r="N52" i="107"/>
  <c r="E60" i="107"/>
  <c r="N54" i="107"/>
  <c r="E53" i="107"/>
  <c r="O53" i="107" s="1"/>
  <c r="E52" i="107"/>
  <c r="E59" i="107"/>
  <c r="N57" i="107"/>
  <c r="N56" i="107"/>
  <c r="E51" i="107"/>
  <c r="N49" i="107"/>
  <c r="N58" i="107"/>
  <c r="O58" i="107" s="1"/>
  <c r="E57" i="107"/>
  <c r="E56" i="107"/>
  <c r="N50" i="107"/>
  <c r="E49" i="107"/>
  <c r="N12" i="107"/>
  <c r="N11" i="107"/>
  <c r="E11" i="107"/>
  <c r="N31" i="107"/>
  <c r="O31" i="107" s="1"/>
  <c r="N14" i="107"/>
  <c r="E48" i="107"/>
  <c r="N48" i="107"/>
  <c r="E12" i="107"/>
  <c r="E17" i="107"/>
  <c r="O13" i="107"/>
  <c r="O15" i="107"/>
  <c r="N13" i="106"/>
  <c r="N28" i="106"/>
  <c r="N21" i="106"/>
  <c r="N17" i="106"/>
  <c r="E18" i="106"/>
  <c r="E16" i="106"/>
  <c r="E15" i="106"/>
  <c r="E28" i="106"/>
  <c r="O28" i="106" s="1"/>
  <c r="E26" i="106"/>
  <c r="E25" i="106"/>
  <c r="N23" i="106"/>
  <c r="N22" i="106"/>
  <c r="E17" i="106"/>
  <c r="N15" i="106"/>
  <c r="N14" i="106"/>
  <c r="E29" i="106"/>
  <c r="O29" i="106" s="1"/>
  <c r="N27" i="106"/>
  <c r="N26" i="106"/>
  <c r="N25" i="106"/>
  <c r="E24" i="106"/>
  <c r="O24" i="106" s="1"/>
  <c r="E22" i="106"/>
  <c r="E19" i="106"/>
  <c r="N16" i="106"/>
  <c r="E14" i="106"/>
  <c r="E23" i="106"/>
  <c r="N20" i="106"/>
  <c r="O20" i="106" s="1"/>
  <c r="N29" i="106"/>
  <c r="E27" i="106"/>
  <c r="E21" i="106"/>
  <c r="O21" i="106" s="1"/>
  <c r="N19" i="106"/>
  <c r="O19" i="106" s="1"/>
  <c r="N18" i="106"/>
  <c r="E13" i="106"/>
  <c r="O13" i="106" s="1"/>
  <c r="E12" i="106"/>
  <c r="O12" i="106" s="1"/>
  <c r="O15" i="106"/>
  <c r="O18" i="106"/>
  <c r="N11" i="106"/>
  <c r="E11" i="106"/>
  <c r="O20" i="104"/>
  <c r="E20" i="104"/>
  <c r="E19" i="104"/>
  <c r="E14" i="104"/>
  <c r="O14" i="104" s="1"/>
  <c r="N21" i="104"/>
  <c r="O21" i="104" s="1"/>
  <c r="E24" i="104"/>
  <c r="O24" i="104" s="1"/>
  <c r="N13" i="104"/>
  <c r="O13" i="104" s="1"/>
  <c r="E26" i="104"/>
  <c r="N25" i="104"/>
  <c r="O25" i="104" s="1"/>
  <c r="N23" i="104"/>
  <c r="E23" i="104"/>
  <c r="O18" i="104"/>
  <c r="E22" i="104"/>
  <c r="O22" i="104" s="1"/>
  <c r="N17" i="104"/>
  <c r="O17" i="104" s="1"/>
  <c r="N15" i="104"/>
  <c r="E12" i="104"/>
  <c r="O12" i="104" s="1"/>
  <c r="O19" i="104"/>
  <c r="E16" i="104"/>
  <c r="E15" i="104"/>
  <c r="E27" i="104"/>
  <c r="O27" i="104" s="1"/>
  <c r="O26" i="104"/>
  <c r="O16" i="104"/>
  <c r="O15" i="104"/>
  <c r="N11" i="104"/>
  <c r="O11" i="104" s="1"/>
  <c r="E11" i="102"/>
  <c r="O11" i="102" s="1"/>
  <c r="E12" i="102"/>
  <c r="N12" i="102"/>
  <c r="O12" i="102" s="1"/>
  <c r="N13" i="102"/>
  <c r="E13" i="102"/>
  <c r="E13" i="100"/>
  <c r="O16" i="100"/>
  <c r="N11" i="100"/>
  <c r="N12" i="100"/>
  <c r="O12" i="100" s="1"/>
  <c r="E14" i="100"/>
  <c r="O14" i="100" s="1"/>
  <c r="E15" i="100"/>
  <c r="E11" i="100"/>
  <c r="N14" i="100"/>
  <c r="N15" i="100"/>
  <c r="E17" i="100"/>
  <c r="O13" i="100"/>
  <c r="O17" i="100"/>
  <c r="N17" i="99"/>
  <c r="E12" i="99"/>
  <c r="N21" i="99"/>
  <c r="N18" i="99"/>
  <c r="N19" i="99"/>
  <c r="E21" i="99"/>
  <c r="E11" i="99"/>
  <c r="O11" i="99" s="1"/>
  <c r="N13" i="99"/>
  <c r="O13" i="99" s="1"/>
  <c r="E18" i="99"/>
  <c r="O14" i="99"/>
  <c r="E13" i="99"/>
  <c r="N12" i="99"/>
  <c r="O12" i="99" s="1"/>
  <c r="N16" i="99"/>
  <c r="O16" i="99" s="1"/>
  <c r="N20" i="99"/>
  <c r="O20" i="99" s="1"/>
  <c r="E19" i="99"/>
  <c r="N41" i="98"/>
  <c r="N14" i="98"/>
  <c r="E28" i="98"/>
  <c r="O28" i="98" s="1"/>
  <c r="E13" i="98"/>
  <c r="E12" i="98"/>
  <c r="N11" i="98"/>
  <c r="N12" i="98"/>
  <c r="O12" i="98" s="1"/>
  <c r="E14" i="98"/>
  <c r="O14" i="98" s="1"/>
  <c r="O41" i="98"/>
  <c r="E11" i="98"/>
  <c r="N13" i="98"/>
  <c r="N16" i="97"/>
  <c r="O16" i="97" s="1"/>
  <c r="E15" i="97"/>
  <c r="O15" i="97" s="1"/>
  <c r="N14" i="97"/>
  <c r="E14" i="97"/>
  <c r="O17" i="99"/>
  <c r="O15" i="99"/>
  <c r="O19" i="99"/>
  <c r="N52" i="96"/>
  <c r="E52" i="96"/>
  <c r="E51" i="96"/>
  <c r="O51" i="96" s="1"/>
  <c r="N50" i="96"/>
  <c r="O50" i="96" s="1"/>
  <c r="E36" i="96"/>
  <c r="N36" i="96"/>
  <c r="N35" i="96"/>
  <c r="E49" i="96"/>
  <c r="E35" i="96"/>
  <c r="E14" i="96"/>
  <c r="E18" i="96"/>
  <c r="E19" i="96"/>
  <c r="N15" i="96"/>
  <c r="N16" i="96"/>
  <c r="N17" i="96"/>
  <c r="N19" i="96"/>
  <c r="O19" i="96" s="1"/>
  <c r="E16" i="96"/>
  <c r="E20" i="96"/>
  <c r="E12" i="96"/>
  <c r="E34" i="96"/>
  <c r="N13" i="96"/>
  <c r="N34" i="96"/>
  <c r="E15" i="96"/>
  <c r="O15" i="96" s="1"/>
  <c r="N14" i="96"/>
  <c r="N18" i="96"/>
  <c r="E13" i="96"/>
  <c r="E17" i="96"/>
  <c r="E11" i="96"/>
  <c r="N11" i="96"/>
  <c r="N12" i="96"/>
  <c r="O16" i="96"/>
  <c r="N20" i="96"/>
  <c r="N35" i="95"/>
  <c r="E38" i="95"/>
  <c r="N38" i="95"/>
  <c r="O38" i="95" s="1"/>
  <c r="N37" i="95"/>
  <c r="N36" i="95"/>
  <c r="E37" i="95"/>
  <c r="E36" i="95"/>
  <c r="N34" i="95"/>
  <c r="E35" i="95"/>
  <c r="O35" i="95" s="1"/>
  <c r="E34" i="95"/>
  <c r="O35" i="96" l="1"/>
  <c r="O12" i="132"/>
  <c r="O53" i="132"/>
  <c r="O18" i="141"/>
  <c r="O12" i="122"/>
  <c r="O34" i="95"/>
  <c r="O37" i="95"/>
  <c r="O13" i="96"/>
  <c r="O36" i="96"/>
  <c r="O14" i="97"/>
  <c r="O21" i="99"/>
  <c r="O15" i="100"/>
  <c r="O13" i="102"/>
  <c r="O16" i="106"/>
  <c r="O25" i="106"/>
  <c r="O23" i="106"/>
  <c r="O56" i="107"/>
  <c r="O95" i="109"/>
  <c r="O14" i="110"/>
  <c r="O12" i="110"/>
  <c r="O38" i="110"/>
  <c r="O36" i="111"/>
  <c r="O33" i="111"/>
  <c r="O31" i="111"/>
  <c r="O24" i="113"/>
  <c r="O28" i="113"/>
  <c r="O17" i="121"/>
  <c r="O11" i="122"/>
  <c r="O33" i="122"/>
  <c r="O23" i="123"/>
  <c r="O20" i="123"/>
  <c r="O28" i="124"/>
  <c r="O29" i="124"/>
  <c r="O115" i="59"/>
  <c r="O120" i="59"/>
  <c r="O16" i="127"/>
  <c r="O70" i="132"/>
  <c r="O33" i="132"/>
  <c r="O21" i="132"/>
  <c r="O21" i="134"/>
  <c r="O21" i="135"/>
  <c r="O68" i="138"/>
  <c r="O70" i="138"/>
  <c r="O44" i="140"/>
  <c r="O13" i="140"/>
  <c r="O14" i="141"/>
  <c r="O22" i="141"/>
  <c r="O21" i="143"/>
  <c r="O11" i="130"/>
  <c r="O119" i="59"/>
  <c r="O49" i="107"/>
  <c r="O17" i="107"/>
  <c r="O12" i="107"/>
  <c r="O55" i="107"/>
  <c r="O14" i="107"/>
  <c r="O50" i="107"/>
  <c r="O57" i="107"/>
  <c r="O54" i="107"/>
  <c r="O27" i="143"/>
  <c r="O49" i="144"/>
  <c r="O99" i="144"/>
  <c r="O82" i="144"/>
  <c r="O37" i="144"/>
  <c r="O22" i="144"/>
  <c r="O102" i="144"/>
  <c r="O26" i="144"/>
  <c r="O48" i="144"/>
  <c r="O35" i="144"/>
  <c r="O44" i="144"/>
  <c r="O84" i="144"/>
  <c r="O81" i="144"/>
  <c r="O33" i="144"/>
  <c r="O80" i="144"/>
  <c r="O29" i="144"/>
  <c r="O20" i="144"/>
  <c r="O17" i="144"/>
  <c r="O16" i="144"/>
  <c r="O30" i="144"/>
  <c r="O42" i="144"/>
  <c r="O51" i="144"/>
  <c r="O50" i="144"/>
  <c r="O25" i="144"/>
  <c r="O28" i="144"/>
  <c r="O66" i="144"/>
  <c r="O15" i="144"/>
  <c r="O12" i="144"/>
  <c r="O46" i="144"/>
  <c r="O24" i="144"/>
  <c r="O47" i="144"/>
  <c r="O39" i="144"/>
  <c r="O43" i="144"/>
  <c r="O31" i="144"/>
  <c r="O40" i="144"/>
  <c r="O19" i="144"/>
  <c r="O23" i="144"/>
  <c r="O32" i="144"/>
  <c r="O27" i="144"/>
  <c r="O36" i="144"/>
  <c r="O98" i="144"/>
  <c r="O11" i="144"/>
  <c r="O65" i="144"/>
  <c r="O58" i="143"/>
  <c r="O74" i="143"/>
  <c r="O12" i="143"/>
  <c r="O23" i="143"/>
  <c r="O11" i="143"/>
  <c r="O26" i="143"/>
  <c r="O77" i="143"/>
  <c r="O39" i="143"/>
  <c r="O90" i="143"/>
  <c r="O42" i="143"/>
  <c r="O73" i="143"/>
  <c r="O14" i="143"/>
  <c r="O35" i="143"/>
  <c r="O43" i="143"/>
  <c r="O33" i="143"/>
  <c r="O51" i="142"/>
  <c r="O14" i="142"/>
  <c r="O21" i="141"/>
  <c r="O59" i="141"/>
  <c r="O28" i="141"/>
  <c r="O45" i="141"/>
  <c r="O26" i="141"/>
  <c r="O57" i="141"/>
  <c r="O30" i="141"/>
  <c r="O13" i="141"/>
  <c r="O29" i="141"/>
  <c r="O11" i="141"/>
  <c r="O44" i="141"/>
  <c r="O32" i="140"/>
  <c r="O12" i="140"/>
  <c r="O11" i="140"/>
  <c r="O69" i="138"/>
  <c r="O19" i="138"/>
  <c r="O13" i="138"/>
  <c r="O14" i="138"/>
  <c r="O32" i="138"/>
  <c r="O24" i="138"/>
  <c r="O67" i="138"/>
  <c r="O34" i="138"/>
  <c r="O20" i="138"/>
  <c r="O22" i="138"/>
  <c r="O17" i="138"/>
  <c r="O28" i="138"/>
  <c r="O25" i="138"/>
  <c r="O12" i="138"/>
  <c r="O30" i="138"/>
  <c r="O27" i="138"/>
  <c r="O16" i="138"/>
  <c r="O35" i="138"/>
  <c r="O21" i="138"/>
  <c r="O29" i="138"/>
  <c r="O33" i="138"/>
  <c r="O66" i="138"/>
  <c r="O26" i="138"/>
  <c r="O11" i="138"/>
  <c r="O59" i="107"/>
  <c r="O89" i="109"/>
  <c r="O82" i="109"/>
  <c r="O85" i="109"/>
  <c r="O49" i="129"/>
  <c r="O70" i="131"/>
  <c r="O74" i="109"/>
  <c r="O55" i="130"/>
  <c r="O17" i="137"/>
  <c r="O20" i="137"/>
  <c r="O15" i="137"/>
  <c r="O99" i="59"/>
  <c r="O97" i="109"/>
  <c r="O76" i="109"/>
  <c r="O87" i="109"/>
  <c r="O96" i="109"/>
  <c r="O51" i="107"/>
  <c r="O88" i="109"/>
  <c r="O48" i="129"/>
  <c r="O69" i="131"/>
  <c r="O79" i="109"/>
  <c r="O71" i="109"/>
  <c r="O93" i="109"/>
  <c r="O81" i="109"/>
  <c r="O49" i="96"/>
  <c r="O77" i="109"/>
  <c r="O91" i="109"/>
  <c r="O11" i="137"/>
  <c r="O12" i="137"/>
  <c r="O13" i="137"/>
  <c r="O34" i="137"/>
  <c r="O19" i="135"/>
  <c r="O18" i="135"/>
  <c r="O37" i="135"/>
  <c r="O14" i="135"/>
  <c r="O37" i="134"/>
  <c r="O20" i="134"/>
  <c r="O11" i="133"/>
  <c r="O15" i="133"/>
  <c r="O13" i="133"/>
  <c r="O12" i="133"/>
  <c r="O30" i="133"/>
  <c r="O16" i="133"/>
  <c r="O31" i="133"/>
  <c r="O37" i="132"/>
  <c r="O14" i="132"/>
  <c r="O24" i="132"/>
  <c r="O32" i="132"/>
  <c r="O40" i="132"/>
  <c r="O25" i="132"/>
  <c r="O15" i="132"/>
  <c r="O69" i="132"/>
  <c r="O68" i="132"/>
  <c r="O88" i="132"/>
  <c r="O11" i="132"/>
  <c r="O71" i="132"/>
  <c r="O72" i="132"/>
  <c r="O92" i="132"/>
  <c r="O86" i="132"/>
  <c r="O91" i="132"/>
  <c r="O87" i="132"/>
  <c r="O85" i="132"/>
  <c r="O89" i="132"/>
  <c r="O93" i="132"/>
  <c r="O90" i="132"/>
  <c r="O36" i="131"/>
  <c r="O14" i="131"/>
  <c r="O51" i="131"/>
  <c r="O50" i="131"/>
  <c r="O23" i="131"/>
  <c r="O28" i="131"/>
  <c r="O55" i="131"/>
  <c r="O12" i="131"/>
  <c r="O18" i="131"/>
  <c r="O25" i="131"/>
  <c r="O22" i="131"/>
  <c r="O31" i="131"/>
  <c r="O33" i="131"/>
  <c r="O26" i="131"/>
  <c r="O35" i="131"/>
  <c r="O54" i="131"/>
  <c r="O27" i="131"/>
  <c r="O29" i="131"/>
  <c r="O16" i="131"/>
  <c r="O68" i="131"/>
  <c r="O15" i="131"/>
  <c r="O34" i="131"/>
  <c r="O17" i="131"/>
  <c r="O20" i="131"/>
  <c r="O19" i="131"/>
  <c r="O13" i="131"/>
  <c r="O22" i="129"/>
  <c r="O14" i="129"/>
  <c r="O17" i="127"/>
  <c r="O15" i="126"/>
  <c r="O16" i="126"/>
  <c r="O63" i="59"/>
  <c r="O98" i="59"/>
  <c r="O51" i="59"/>
  <c r="O19" i="59"/>
  <c r="O35" i="59"/>
  <c r="O25" i="59"/>
  <c r="O49" i="59"/>
  <c r="O20" i="59"/>
  <c r="O59" i="59"/>
  <c r="O65" i="59"/>
  <c r="O46" i="59"/>
  <c r="O26" i="59"/>
  <c r="O83" i="59"/>
  <c r="O14" i="59"/>
  <c r="O29" i="59"/>
  <c r="O40" i="59"/>
  <c r="O18" i="59"/>
  <c r="O42" i="59"/>
  <c r="O32" i="59"/>
  <c r="O55" i="59"/>
  <c r="O67" i="59"/>
  <c r="O37" i="59"/>
  <c r="O13" i="59"/>
  <c r="O43" i="59"/>
  <c r="O54" i="59"/>
  <c r="O33" i="59"/>
  <c r="O53" i="59"/>
  <c r="O82" i="59"/>
  <c r="E81" i="59"/>
  <c r="O61" i="59"/>
  <c r="O22" i="59"/>
  <c r="O57" i="59"/>
  <c r="O21" i="59"/>
  <c r="O45" i="59"/>
  <c r="O38" i="59"/>
  <c r="O16" i="59"/>
  <c r="O30" i="59"/>
  <c r="O36" i="59"/>
  <c r="O44" i="59"/>
  <c r="N81" i="59"/>
  <c r="O52" i="59"/>
  <c r="O34" i="59"/>
  <c r="O31" i="59"/>
  <c r="O39" i="59"/>
  <c r="O47" i="59"/>
  <c r="O11" i="59"/>
  <c r="O56" i="59"/>
  <c r="O60" i="59"/>
  <c r="O64" i="59"/>
  <c r="O12" i="59"/>
  <c r="O48" i="59"/>
  <c r="O15" i="59"/>
  <c r="O24" i="124"/>
  <c r="O25" i="124"/>
  <c r="O15" i="123"/>
  <c r="O19" i="123"/>
  <c r="O27" i="123"/>
  <c r="O29" i="122"/>
  <c r="O19" i="121"/>
  <c r="O15" i="121"/>
  <c r="O40" i="117"/>
  <c r="O11" i="114"/>
  <c r="O13" i="114"/>
  <c r="O27" i="114"/>
  <c r="O12" i="114"/>
  <c r="O28" i="114"/>
  <c r="O26" i="114"/>
  <c r="O25" i="113"/>
  <c r="O29" i="113"/>
  <c r="O11" i="113"/>
  <c r="O30" i="111"/>
  <c r="O11" i="111"/>
  <c r="O35" i="111"/>
  <c r="O28" i="111"/>
  <c r="O13" i="111"/>
  <c r="O12" i="111"/>
  <c r="O35" i="110"/>
  <c r="O34" i="110"/>
  <c r="O84" i="109"/>
  <c r="O92" i="109"/>
  <c r="O75" i="109"/>
  <c r="O99" i="109"/>
  <c r="O80" i="109"/>
  <c r="O20" i="109"/>
  <c r="O72" i="109"/>
  <c r="O83" i="109"/>
  <c r="O52" i="109"/>
  <c r="O43" i="109"/>
  <c r="O22" i="109"/>
  <c r="O25" i="109"/>
  <c r="O29" i="109"/>
  <c r="O31" i="109"/>
  <c r="O47" i="109"/>
  <c r="O30" i="109"/>
  <c r="O12" i="109"/>
  <c r="O35" i="109"/>
  <c r="O18" i="109"/>
  <c r="O50" i="109"/>
  <c r="O23" i="109"/>
  <c r="O17" i="109"/>
  <c r="O37" i="109"/>
  <c r="O55" i="109"/>
  <c r="O57" i="109"/>
  <c r="O26" i="109"/>
  <c r="O16" i="109"/>
  <c r="O38" i="109"/>
  <c r="O28" i="109"/>
  <c r="O14" i="109"/>
  <c r="O36" i="109"/>
  <c r="O51" i="109"/>
  <c r="O34" i="109"/>
  <c r="O56" i="109"/>
  <c r="O44" i="109"/>
  <c r="O42" i="109"/>
  <c r="O53" i="109"/>
  <c r="O21" i="109"/>
  <c r="O32" i="109"/>
  <c r="O49" i="109"/>
  <c r="O58" i="109"/>
  <c r="O54" i="109"/>
  <c r="O19" i="109"/>
  <c r="O45" i="109"/>
  <c r="O15" i="109"/>
  <c r="O46" i="109"/>
  <c r="O11" i="109"/>
  <c r="O11" i="107"/>
  <c r="O60" i="107"/>
  <c r="O52" i="107"/>
  <c r="O48" i="107"/>
  <c r="O27" i="106"/>
  <c r="O17" i="106"/>
  <c r="O14" i="106"/>
  <c r="O22" i="106"/>
  <c r="O11" i="106"/>
  <c r="O26" i="106"/>
  <c r="O23" i="104"/>
  <c r="O11" i="100"/>
  <c r="O18" i="99"/>
  <c r="O13" i="98"/>
  <c r="O11" i="98"/>
  <c r="O12" i="96"/>
  <c r="O52" i="96"/>
  <c r="O34" i="96"/>
  <c r="O20" i="96"/>
  <c r="O14" i="96"/>
  <c r="O17" i="96"/>
  <c r="O18" i="96"/>
  <c r="O11" i="96"/>
  <c r="O36" i="95"/>
  <c r="O81" i="59" l="1"/>
  <c r="M51" i="95"/>
  <c r="L51" i="95"/>
  <c r="K51" i="95"/>
  <c r="J51" i="95"/>
  <c r="I51" i="95"/>
  <c r="H51" i="95"/>
  <c r="G51" i="95"/>
  <c r="F51" i="95"/>
  <c r="D51" i="95"/>
  <c r="C51" i="95"/>
  <c r="B51" i="95"/>
  <c r="A51" i="95"/>
  <c r="M33" i="95"/>
  <c r="L33" i="95"/>
  <c r="K33" i="95"/>
  <c r="J33" i="95"/>
  <c r="I33" i="95"/>
  <c r="H33" i="95"/>
  <c r="G33" i="95"/>
  <c r="F33" i="95"/>
  <c r="D33" i="95"/>
  <c r="C33" i="95"/>
  <c r="B33" i="95"/>
  <c r="A33" i="95"/>
  <c r="M19" i="95"/>
  <c r="L19" i="95"/>
  <c r="K19" i="95"/>
  <c r="J19" i="95"/>
  <c r="I19" i="95"/>
  <c r="H19" i="95"/>
  <c r="G19" i="95"/>
  <c r="F19" i="95"/>
  <c r="D19" i="95"/>
  <c r="C19" i="95"/>
  <c r="B19" i="95"/>
  <c r="A19" i="95"/>
  <c r="M18" i="95"/>
  <c r="L18" i="95"/>
  <c r="K18" i="95"/>
  <c r="J18" i="95"/>
  <c r="I18" i="95"/>
  <c r="H18" i="95"/>
  <c r="G18" i="95"/>
  <c r="F18" i="95"/>
  <c r="D18" i="95"/>
  <c r="C18" i="95"/>
  <c r="B18" i="95"/>
  <c r="A18" i="95"/>
  <c r="M17" i="95"/>
  <c r="L17" i="95"/>
  <c r="K17" i="95"/>
  <c r="J17" i="95"/>
  <c r="I17" i="95"/>
  <c r="H17" i="95"/>
  <c r="G17" i="95"/>
  <c r="F17" i="95"/>
  <c r="D17" i="95"/>
  <c r="C17" i="95"/>
  <c r="B17" i="95"/>
  <c r="A17" i="95"/>
  <c r="M16" i="95"/>
  <c r="L16" i="95"/>
  <c r="K16" i="95"/>
  <c r="J16" i="95"/>
  <c r="I16" i="95"/>
  <c r="H16" i="95"/>
  <c r="G16" i="95"/>
  <c r="F16" i="95"/>
  <c r="D16" i="95"/>
  <c r="C16" i="95"/>
  <c r="B16" i="95"/>
  <c r="A16" i="95"/>
  <c r="M15" i="95"/>
  <c r="L15" i="95"/>
  <c r="K15" i="95"/>
  <c r="J15" i="95"/>
  <c r="I15" i="95"/>
  <c r="H15" i="95"/>
  <c r="G15" i="95"/>
  <c r="F15" i="95"/>
  <c r="D15" i="95"/>
  <c r="C15" i="95"/>
  <c r="B15" i="95"/>
  <c r="A15" i="95"/>
  <c r="M14" i="95"/>
  <c r="L14" i="95"/>
  <c r="K14" i="95"/>
  <c r="J14" i="95"/>
  <c r="I14" i="95"/>
  <c r="H14" i="95"/>
  <c r="G14" i="95"/>
  <c r="F14" i="95"/>
  <c r="D14" i="95"/>
  <c r="C14" i="95"/>
  <c r="B14" i="95"/>
  <c r="A14" i="95"/>
  <c r="M13" i="95"/>
  <c r="L13" i="95"/>
  <c r="K13" i="95"/>
  <c r="J13" i="95"/>
  <c r="I13" i="95"/>
  <c r="H13" i="95"/>
  <c r="G13" i="95"/>
  <c r="F13" i="95"/>
  <c r="D13" i="95"/>
  <c r="C13" i="95"/>
  <c r="B13" i="95"/>
  <c r="A13" i="95"/>
  <c r="M12" i="95"/>
  <c r="L12" i="95"/>
  <c r="K12" i="95"/>
  <c r="J12" i="95"/>
  <c r="I12" i="95"/>
  <c r="H12" i="95"/>
  <c r="G12" i="95"/>
  <c r="F12" i="95"/>
  <c r="D12" i="95"/>
  <c r="C12" i="95"/>
  <c r="B12" i="95"/>
  <c r="A12" i="95"/>
  <c r="M11" i="95"/>
  <c r="L11" i="95"/>
  <c r="K11" i="95"/>
  <c r="J11" i="95"/>
  <c r="I11" i="95"/>
  <c r="H11" i="95"/>
  <c r="G11" i="95"/>
  <c r="F11" i="95"/>
  <c r="D11" i="95"/>
  <c r="C11" i="95"/>
  <c r="B11" i="95"/>
  <c r="A11" i="95"/>
  <c r="A56" i="94"/>
  <c r="B56" i="94"/>
  <c r="C56" i="94"/>
  <c r="D56" i="94"/>
  <c r="F56" i="94"/>
  <c r="G56" i="94"/>
  <c r="H56" i="94"/>
  <c r="I56" i="94"/>
  <c r="J56" i="94"/>
  <c r="K56" i="94"/>
  <c r="L56" i="94"/>
  <c r="M56" i="94"/>
  <c r="N56" i="94" s="1"/>
  <c r="A57" i="94"/>
  <c r="B57" i="94"/>
  <c r="C57" i="94"/>
  <c r="D57" i="94"/>
  <c r="F57" i="94"/>
  <c r="G57" i="94"/>
  <c r="H57" i="94"/>
  <c r="I57" i="94"/>
  <c r="J57" i="94"/>
  <c r="K57" i="94"/>
  <c r="L57" i="94"/>
  <c r="M57" i="94"/>
  <c r="A58" i="94"/>
  <c r="B58" i="94"/>
  <c r="C58" i="94"/>
  <c r="D58" i="94"/>
  <c r="F58" i="94"/>
  <c r="G58" i="94"/>
  <c r="H58" i="94"/>
  <c r="I58" i="94"/>
  <c r="J58" i="94"/>
  <c r="K58" i="94"/>
  <c r="L58" i="94"/>
  <c r="M58" i="94"/>
  <c r="A59" i="94"/>
  <c r="B59" i="94"/>
  <c r="C59" i="94"/>
  <c r="D59" i="94"/>
  <c r="F59" i="94"/>
  <c r="G59" i="94"/>
  <c r="H59" i="94"/>
  <c r="I59" i="94"/>
  <c r="J59" i="94"/>
  <c r="K59" i="94"/>
  <c r="L59" i="94"/>
  <c r="M59" i="94"/>
  <c r="A40" i="94"/>
  <c r="B40" i="94"/>
  <c r="C40" i="94"/>
  <c r="D40" i="94"/>
  <c r="F40" i="94"/>
  <c r="G40" i="94"/>
  <c r="H40" i="94"/>
  <c r="I40" i="94"/>
  <c r="J40" i="94"/>
  <c r="K40" i="94"/>
  <c r="L40" i="94"/>
  <c r="M40" i="94"/>
  <c r="A41" i="94"/>
  <c r="B41" i="94"/>
  <c r="C41" i="94"/>
  <c r="D41" i="94"/>
  <c r="F41" i="94"/>
  <c r="G41" i="94"/>
  <c r="H41" i="94"/>
  <c r="I41" i="94"/>
  <c r="J41" i="94"/>
  <c r="K41" i="94"/>
  <c r="L41" i="94"/>
  <c r="M41" i="94"/>
  <c r="A42" i="94"/>
  <c r="B42" i="94"/>
  <c r="C42" i="94"/>
  <c r="D42" i="94"/>
  <c r="F42" i="94"/>
  <c r="G42" i="94"/>
  <c r="H42" i="94"/>
  <c r="I42" i="94"/>
  <c r="J42" i="94"/>
  <c r="K42" i="94"/>
  <c r="L42" i="94"/>
  <c r="M42" i="94"/>
  <c r="M55" i="94"/>
  <c r="L55" i="94"/>
  <c r="K55" i="94"/>
  <c r="J55" i="94"/>
  <c r="I55" i="94"/>
  <c r="H55" i="94"/>
  <c r="G55" i="94"/>
  <c r="F55" i="94"/>
  <c r="D55" i="94"/>
  <c r="C55" i="94"/>
  <c r="B55" i="94"/>
  <c r="A55" i="94"/>
  <c r="M39" i="94"/>
  <c r="L39" i="94"/>
  <c r="K39" i="94"/>
  <c r="J39" i="94"/>
  <c r="I39" i="94"/>
  <c r="H39" i="94"/>
  <c r="G39" i="94"/>
  <c r="F39" i="94"/>
  <c r="D39" i="94"/>
  <c r="C39" i="94"/>
  <c r="B39" i="94"/>
  <c r="A39" i="94"/>
  <c r="M25" i="94"/>
  <c r="L25" i="94"/>
  <c r="K25" i="94"/>
  <c r="J25" i="94"/>
  <c r="I25" i="94"/>
  <c r="H25" i="94"/>
  <c r="G25" i="94"/>
  <c r="F25" i="94"/>
  <c r="D25" i="94"/>
  <c r="C25" i="94"/>
  <c r="B25" i="94"/>
  <c r="A25" i="94"/>
  <c r="M24" i="94"/>
  <c r="L24" i="94"/>
  <c r="K24" i="94"/>
  <c r="J24" i="94"/>
  <c r="I24" i="94"/>
  <c r="H24" i="94"/>
  <c r="G24" i="94"/>
  <c r="F24" i="94"/>
  <c r="D24" i="94"/>
  <c r="C24" i="94"/>
  <c r="B24" i="94"/>
  <c r="A24" i="94"/>
  <c r="M23" i="94"/>
  <c r="L23" i="94"/>
  <c r="K23" i="94"/>
  <c r="J23" i="94"/>
  <c r="I23" i="94"/>
  <c r="H23" i="94"/>
  <c r="G23" i="94"/>
  <c r="F23" i="94"/>
  <c r="D23" i="94"/>
  <c r="C23" i="94"/>
  <c r="B23" i="94"/>
  <c r="A23" i="94"/>
  <c r="M22" i="94"/>
  <c r="L22" i="94"/>
  <c r="K22" i="94"/>
  <c r="J22" i="94"/>
  <c r="I22" i="94"/>
  <c r="H22" i="94"/>
  <c r="G22" i="94"/>
  <c r="F22" i="94"/>
  <c r="D22" i="94"/>
  <c r="C22" i="94"/>
  <c r="B22" i="94"/>
  <c r="A22" i="94"/>
  <c r="M21" i="94"/>
  <c r="L21" i="94"/>
  <c r="K21" i="94"/>
  <c r="J21" i="94"/>
  <c r="I21" i="94"/>
  <c r="H21" i="94"/>
  <c r="G21" i="94"/>
  <c r="F21" i="94"/>
  <c r="D21" i="94"/>
  <c r="C21" i="94"/>
  <c r="B21" i="94"/>
  <c r="A21" i="94"/>
  <c r="M20" i="94"/>
  <c r="L20" i="94"/>
  <c r="K20" i="94"/>
  <c r="J20" i="94"/>
  <c r="I20" i="94"/>
  <c r="H20" i="94"/>
  <c r="G20" i="94"/>
  <c r="F20" i="94"/>
  <c r="D20" i="94"/>
  <c r="C20" i="94"/>
  <c r="B20" i="94"/>
  <c r="A20" i="94"/>
  <c r="M19" i="94"/>
  <c r="L19" i="94"/>
  <c r="K19" i="94"/>
  <c r="J19" i="94"/>
  <c r="I19" i="94"/>
  <c r="H19" i="94"/>
  <c r="G19" i="94"/>
  <c r="F19" i="94"/>
  <c r="D19" i="94"/>
  <c r="C19" i="94"/>
  <c r="B19" i="94"/>
  <c r="A19" i="94"/>
  <c r="M18" i="94"/>
  <c r="L18" i="94"/>
  <c r="K18" i="94"/>
  <c r="J18" i="94"/>
  <c r="I18" i="94"/>
  <c r="H18" i="94"/>
  <c r="G18" i="94"/>
  <c r="F18" i="94"/>
  <c r="D18" i="94"/>
  <c r="C18" i="94"/>
  <c r="B18" i="94"/>
  <c r="A18" i="94"/>
  <c r="M17" i="94"/>
  <c r="L17" i="94"/>
  <c r="K17" i="94"/>
  <c r="J17" i="94"/>
  <c r="I17" i="94"/>
  <c r="H17" i="94"/>
  <c r="G17" i="94"/>
  <c r="F17" i="94"/>
  <c r="D17" i="94"/>
  <c r="C17" i="94"/>
  <c r="B17" i="94"/>
  <c r="A17" i="94"/>
  <c r="M16" i="94"/>
  <c r="L16" i="94"/>
  <c r="K16" i="94"/>
  <c r="J16" i="94"/>
  <c r="I16" i="94"/>
  <c r="H16" i="94"/>
  <c r="G16" i="94"/>
  <c r="F16" i="94"/>
  <c r="D16" i="94"/>
  <c r="C16" i="94"/>
  <c r="B16" i="94"/>
  <c r="A16" i="94"/>
  <c r="M15" i="94"/>
  <c r="L15" i="94"/>
  <c r="K15" i="94"/>
  <c r="J15" i="94"/>
  <c r="I15" i="94"/>
  <c r="H15" i="94"/>
  <c r="G15" i="94"/>
  <c r="F15" i="94"/>
  <c r="D15" i="94"/>
  <c r="C15" i="94"/>
  <c r="B15" i="94"/>
  <c r="A15" i="94"/>
  <c r="M14" i="94"/>
  <c r="L14" i="94"/>
  <c r="K14" i="94"/>
  <c r="J14" i="94"/>
  <c r="I14" i="94"/>
  <c r="H14" i="94"/>
  <c r="G14" i="94"/>
  <c r="F14" i="94"/>
  <c r="D14" i="94"/>
  <c r="C14" i="94"/>
  <c r="B14" i="94"/>
  <c r="A14" i="94"/>
  <c r="M13" i="94"/>
  <c r="L13" i="94"/>
  <c r="K13" i="94"/>
  <c r="J13" i="94"/>
  <c r="I13" i="94"/>
  <c r="H13" i="94"/>
  <c r="G13" i="94"/>
  <c r="F13" i="94"/>
  <c r="D13" i="94"/>
  <c r="C13" i="94"/>
  <c r="B13" i="94"/>
  <c r="A13" i="94"/>
  <c r="M12" i="94"/>
  <c r="L12" i="94"/>
  <c r="K12" i="94"/>
  <c r="J12" i="94"/>
  <c r="I12" i="94"/>
  <c r="H12" i="94"/>
  <c r="G12" i="94"/>
  <c r="F12" i="94"/>
  <c r="D12" i="94"/>
  <c r="C12" i="94"/>
  <c r="B12" i="94"/>
  <c r="A12" i="94"/>
  <c r="M11" i="94"/>
  <c r="L11" i="94"/>
  <c r="K11" i="94"/>
  <c r="J11" i="94"/>
  <c r="I11" i="94"/>
  <c r="H11" i="94"/>
  <c r="G11" i="94"/>
  <c r="F11" i="94"/>
  <c r="D11" i="94"/>
  <c r="C11" i="94"/>
  <c r="B11" i="94"/>
  <c r="A11" i="94"/>
  <c r="E51" i="95" l="1"/>
  <c r="N13" i="95"/>
  <c r="N51" i="95"/>
  <c r="O51" i="95" s="1"/>
  <c r="E16" i="95"/>
  <c r="E18" i="95"/>
  <c r="E19" i="95"/>
  <c r="N18" i="95"/>
  <c r="E13" i="95"/>
  <c r="O13" i="95" s="1"/>
  <c r="N15" i="95"/>
  <c r="N16" i="95"/>
  <c r="N17" i="95"/>
  <c r="E33" i="95"/>
  <c r="N11" i="95"/>
  <c r="E14" i="95"/>
  <c r="N33" i="95"/>
  <c r="E12" i="95"/>
  <c r="N14" i="95"/>
  <c r="N12" i="95"/>
  <c r="E15" i="95"/>
  <c r="E11" i="95"/>
  <c r="E17" i="95"/>
  <c r="N19" i="95"/>
  <c r="O19" i="95" s="1"/>
  <c r="N58" i="94"/>
  <c r="E57" i="94"/>
  <c r="N59" i="94"/>
  <c r="E59" i="94"/>
  <c r="E58" i="94"/>
  <c r="O58" i="94" s="1"/>
  <c r="N57" i="94"/>
  <c r="O57" i="94" s="1"/>
  <c r="E56" i="94"/>
  <c r="O56" i="94" s="1"/>
  <c r="N23" i="94"/>
  <c r="E39" i="94"/>
  <c r="N15" i="94"/>
  <c r="E12" i="94"/>
  <c r="E18" i="94"/>
  <c r="N41" i="94"/>
  <c r="N21" i="94"/>
  <c r="E40" i="94"/>
  <c r="N42" i="94"/>
  <c r="E42" i="94"/>
  <c r="E24" i="94"/>
  <c r="E55" i="94"/>
  <c r="E41" i="94"/>
  <c r="N40" i="94"/>
  <c r="N55" i="94"/>
  <c r="N20" i="94"/>
  <c r="E22" i="94"/>
  <c r="E14" i="94"/>
  <c r="E25" i="94"/>
  <c r="N12" i="94"/>
  <c r="O12" i="94" s="1"/>
  <c r="N13" i="94"/>
  <c r="E15" i="94"/>
  <c r="E16" i="94"/>
  <c r="N19" i="94"/>
  <c r="N24" i="94"/>
  <c r="N25" i="94"/>
  <c r="N39" i="94"/>
  <c r="O39" i="94" s="1"/>
  <c r="E11" i="94"/>
  <c r="N16" i="94"/>
  <c r="N17" i="94"/>
  <c r="E19" i="94"/>
  <c r="E20" i="94"/>
  <c r="O20" i="94" s="1"/>
  <c r="E21" i="94"/>
  <c r="E13" i="94"/>
  <c r="E17" i="94"/>
  <c r="E23" i="94"/>
  <c r="N11" i="94"/>
  <c r="N14" i="94"/>
  <c r="N18" i="94"/>
  <c r="N22" i="94"/>
  <c r="A48" i="92"/>
  <c r="B48" i="92"/>
  <c r="C48" i="92"/>
  <c r="D48" i="92"/>
  <c r="F48" i="92"/>
  <c r="G48" i="92"/>
  <c r="H48" i="92"/>
  <c r="I48" i="92"/>
  <c r="J48" i="92"/>
  <c r="K48" i="92"/>
  <c r="L48" i="92"/>
  <c r="M48" i="92"/>
  <c r="A49" i="92"/>
  <c r="B49" i="92"/>
  <c r="C49" i="92"/>
  <c r="D49" i="92"/>
  <c r="F49" i="92"/>
  <c r="G49" i="92"/>
  <c r="H49" i="92"/>
  <c r="I49" i="92"/>
  <c r="J49" i="92"/>
  <c r="K49" i="92"/>
  <c r="L49" i="92"/>
  <c r="M49" i="92"/>
  <c r="M47" i="92"/>
  <c r="L47" i="92"/>
  <c r="K47" i="92"/>
  <c r="J47" i="92"/>
  <c r="I47" i="92"/>
  <c r="H47" i="92"/>
  <c r="G47" i="92"/>
  <c r="N47" i="92" s="1"/>
  <c r="F47" i="92"/>
  <c r="D47" i="92"/>
  <c r="C47" i="92"/>
  <c r="B47" i="92"/>
  <c r="A47" i="92"/>
  <c r="M35" i="92"/>
  <c r="L35" i="92"/>
  <c r="K35" i="92"/>
  <c r="J35" i="92"/>
  <c r="I35" i="92"/>
  <c r="H35" i="92"/>
  <c r="G35" i="92"/>
  <c r="F35" i="92"/>
  <c r="D35" i="92"/>
  <c r="C35" i="92"/>
  <c r="B35" i="92"/>
  <c r="A35" i="92"/>
  <c r="M34" i="92"/>
  <c r="L34" i="92"/>
  <c r="K34" i="92"/>
  <c r="J34" i="92"/>
  <c r="I34" i="92"/>
  <c r="H34" i="92"/>
  <c r="G34" i="92"/>
  <c r="F34" i="92"/>
  <c r="D34" i="92"/>
  <c r="C34" i="92"/>
  <c r="B34" i="92"/>
  <c r="A34" i="92"/>
  <c r="M33" i="92"/>
  <c r="L33" i="92"/>
  <c r="K33" i="92"/>
  <c r="J33" i="92"/>
  <c r="I33" i="92"/>
  <c r="H33" i="92"/>
  <c r="G33" i="92"/>
  <c r="F33" i="92"/>
  <c r="D33" i="92"/>
  <c r="C33" i="92"/>
  <c r="B33" i="92"/>
  <c r="A33" i="92"/>
  <c r="M19" i="92"/>
  <c r="L19" i="92"/>
  <c r="K19" i="92"/>
  <c r="J19" i="92"/>
  <c r="I19" i="92"/>
  <c r="H19" i="92"/>
  <c r="G19" i="92"/>
  <c r="N19" i="92" s="1"/>
  <c r="F19" i="92"/>
  <c r="E19" i="92" s="1"/>
  <c r="D19" i="92"/>
  <c r="C19" i="92"/>
  <c r="B19" i="92"/>
  <c r="A19" i="92"/>
  <c r="M18" i="92"/>
  <c r="L18" i="92"/>
  <c r="K18" i="92"/>
  <c r="J18" i="92"/>
  <c r="I18" i="92"/>
  <c r="H18" i="92"/>
  <c r="G18" i="92"/>
  <c r="F18" i="92"/>
  <c r="D18" i="92"/>
  <c r="C18" i="92"/>
  <c r="B18" i="92"/>
  <c r="A18" i="92"/>
  <c r="M17" i="92"/>
  <c r="L17" i="92"/>
  <c r="K17" i="92"/>
  <c r="J17" i="92"/>
  <c r="I17" i="92"/>
  <c r="H17" i="92"/>
  <c r="G17" i="92"/>
  <c r="F17" i="92"/>
  <c r="D17" i="92"/>
  <c r="C17" i="92"/>
  <c r="B17" i="92"/>
  <c r="A17" i="92"/>
  <c r="M16" i="92"/>
  <c r="L16" i="92"/>
  <c r="K16" i="92"/>
  <c r="J16" i="92"/>
  <c r="I16" i="92"/>
  <c r="H16" i="92"/>
  <c r="G16" i="92"/>
  <c r="N16" i="92" s="1"/>
  <c r="F16" i="92"/>
  <c r="D16" i="92"/>
  <c r="C16" i="92"/>
  <c r="B16" i="92"/>
  <c r="A16" i="92"/>
  <c r="M15" i="92"/>
  <c r="L15" i="92"/>
  <c r="K15" i="92"/>
  <c r="J15" i="92"/>
  <c r="I15" i="92"/>
  <c r="H15" i="92"/>
  <c r="G15" i="92"/>
  <c r="N15" i="92" s="1"/>
  <c r="F15" i="92"/>
  <c r="D15" i="92"/>
  <c r="C15" i="92"/>
  <c r="B15" i="92"/>
  <c r="A15" i="92"/>
  <c r="M14" i="92"/>
  <c r="L14" i="92"/>
  <c r="K14" i="92"/>
  <c r="J14" i="92"/>
  <c r="I14" i="92"/>
  <c r="H14" i="92"/>
  <c r="G14" i="92"/>
  <c r="F14" i="92"/>
  <c r="D14" i="92"/>
  <c r="C14" i="92"/>
  <c r="B14" i="92"/>
  <c r="A14" i="92"/>
  <c r="M13" i="92"/>
  <c r="L13" i="92"/>
  <c r="K13" i="92"/>
  <c r="J13" i="92"/>
  <c r="I13" i="92"/>
  <c r="H13" i="92"/>
  <c r="G13" i="92"/>
  <c r="F13" i="92"/>
  <c r="D13" i="92"/>
  <c r="C13" i="92"/>
  <c r="B13" i="92"/>
  <c r="A13" i="92"/>
  <c r="M12" i="92"/>
  <c r="L12" i="92"/>
  <c r="K12" i="92"/>
  <c r="J12" i="92"/>
  <c r="I12" i="92"/>
  <c r="H12" i="92"/>
  <c r="G12" i="92"/>
  <c r="F12" i="92"/>
  <c r="D12" i="92"/>
  <c r="C12" i="92"/>
  <c r="B12" i="92"/>
  <c r="A12" i="92"/>
  <c r="M11" i="92"/>
  <c r="L11" i="92"/>
  <c r="K11" i="92"/>
  <c r="J11" i="92"/>
  <c r="I11" i="92"/>
  <c r="H11" i="92"/>
  <c r="G11" i="92"/>
  <c r="F11" i="92"/>
  <c r="D11" i="92"/>
  <c r="C11" i="92"/>
  <c r="B11" i="92"/>
  <c r="A11" i="92"/>
  <c r="M45" i="91"/>
  <c r="L45" i="91"/>
  <c r="K45" i="91"/>
  <c r="J45" i="91"/>
  <c r="I45" i="91"/>
  <c r="H45" i="91"/>
  <c r="G45" i="91"/>
  <c r="F45" i="91"/>
  <c r="D45" i="91"/>
  <c r="C45" i="91"/>
  <c r="B45" i="91"/>
  <c r="A45" i="91"/>
  <c r="M33" i="91"/>
  <c r="L33" i="91"/>
  <c r="K33" i="91"/>
  <c r="J33" i="91"/>
  <c r="I33" i="91"/>
  <c r="H33" i="91"/>
  <c r="G33" i="91"/>
  <c r="F33" i="91"/>
  <c r="D33" i="91"/>
  <c r="C33" i="91"/>
  <c r="B33" i="91"/>
  <c r="A33" i="91"/>
  <c r="M19" i="91"/>
  <c r="L19" i="91"/>
  <c r="K19" i="91"/>
  <c r="J19" i="91"/>
  <c r="I19" i="91"/>
  <c r="H19" i="91"/>
  <c r="G19" i="91"/>
  <c r="F19" i="91"/>
  <c r="D19" i="91"/>
  <c r="C19" i="91"/>
  <c r="B19" i="91"/>
  <c r="A19" i="91"/>
  <c r="M18" i="91"/>
  <c r="L18" i="91"/>
  <c r="K18" i="91"/>
  <c r="J18" i="91"/>
  <c r="I18" i="91"/>
  <c r="H18" i="91"/>
  <c r="G18" i="91"/>
  <c r="F18" i="91"/>
  <c r="D18" i="91"/>
  <c r="C18" i="91"/>
  <c r="B18" i="91"/>
  <c r="A18" i="91"/>
  <c r="M17" i="91"/>
  <c r="L17" i="91"/>
  <c r="K17" i="91"/>
  <c r="J17" i="91"/>
  <c r="I17" i="91"/>
  <c r="H17" i="91"/>
  <c r="G17" i="91"/>
  <c r="F17" i="91"/>
  <c r="D17" i="91"/>
  <c r="C17" i="91"/>
  <c r="B17" i="91"/>
  <c r="A17" i="91"/>
  <c r="M16" i="91"/>
  <c r="L16" i="91"/>
  <c r="K16" i="91"/>
  <c r="J16" i="91"/>
  <c r="I16" i="91"/>
  <c r="H16" i="91"/>
  <c r="G16" i="91"/>
  <c r="F16" i="91"/>
  <c r="D16" i="91"/>
  <c r="C16" i="91"/>
  <c r="B16" i="91"/>
  <c r="A16" i="91"/>
  <c r="M15" i="91"/>
  <c r="L15" i="91"/>
  <c r="K15" i="91"/>
  <c r="J15" i="91"/>
  <c r="I15" i="91"/>
  <c r="H15" i="91"/>
  <c r="G15" i="91"/>
  <c r="F15" i="91"/>
  <c r="D15" i="91"/>
  <c r="C15" i="91"/>
  <c r="B15" i="91"/>
  <c r="A15" i="91"/>
  <c r="M14" i="91"/>
  <c r="L14" i="91"/>
  <c r="K14" i="91"/>
  <c r="J14" i="91"/>
  <c r="I14" i="91"/>
  <c r="H14" i="91"/>
  <c r="G14" i="91"/>
  <c r="F14" i="91"/>
  <c r="D14" i="91"/>
  <c r="C14" i="91"/>
  <c r="B14" i="91"/>
  <c r="A14" i="91"/>
  <c r="M13" i="91"/>
  <c r="L13" i="91"/>
  <c r="K13" i="91"/>
  <c r="J13" i="91"/>
  <c r="I13" i="91"/>
  <c r="H13" i="91"/>
  <c r="G13" i="91"/>
  <c r="F13" i="91"/>
  <c r="D13" i="91"/>
  <c r="C13" i="91"/>
  <c r="B13" i="91"/>
  <c r="A13" i="91"/>
  <c r="M12" i="91"/>
  <c r="L12" i="91"/>
  <c r="K12" i="91"/>
  <c r="J12" i="91"/>
  <c r="I12" i="91"/>
  <c r="H12" i="91"/>
  <c r="G12" i="91"/>
  <c r="F12" i="91"/>
  <c r="D12" i="91"/>
  <c r="C12" i="91"/>
  <c r="B12" i="91"/>
  <c r="A12" i="91"/>
  <c r="M11" i="91"/>
  <c r="L11" i="91"/>
  <c r="K11" i="91"/>
  <c r="J11" i="91"/>
  <c r="I11" i="91"/>
  <c r="H11" i="91"/>
  <c r="G11" i="91"/>
  <c r="F11" i="91"/>
  <c r="D11" i="91"/>
  <c r="C11" i="91"/>
  <c r="B11" i="91"/>
  <c r="A11" i="91"/>
  <c r="E17" i="91" l="1"/>
  <c r="E45" i="91"/>
  <c r="N45" i="91"/>
  <c r="E49" i="92"/>
  <c r="O17" i="95"/>
  <c r="O12" i="95"/>
  <c r="O18" i="95"/>
  <c r="O15" i="95"/>
  <c r="O16" i="95"/>
  <c r="O33" i="95"/>
  <c r="O14" i="95"/>
  <c r="O11" i="95"/>
  <c r="O25" i="94"/>
  <c r="O13" i="94"/>
  <c r="O18" i="94"/>
  <c r="O23" i="94"/>
  <c r="O59" i="94"/>
  <c r="O55" i="94"/>
  <c r="O21" i="94"/>
  <c r="O19" i="94"/>
  <c r="O15" i="94"/>
  <c r="O40" i="94"/>
  <c r="O14" i="94"/>
  <c r="O41" i="94"/>
  <c r="O22" i="94"/>
  <c r="O17" i="94"/>
  <c r="O16" i="94"/>
  <c r="O24" i="94"/>
  <c r="O42" i="94"/>
  <c r="O11" i="94"/>
  <c r="E11" i="92"/>
  <c r="N11" i="92"/>
  <c r="E18" i="92"/>
  <c r="N17" i="92"/>
  <c r="N48" i="92"/>
  <c r="E12" i="92"/>
  <c r="N49" i="92"/>
  <c r="O49" i="92" s="1"/>
  <c r="E48" i="92"/>
  <c r="E14" i="92"/>
  <c r="E15" i="92"/>
  <c r="N33" i="92"/>
  <c r="N34" i="92"/>
  <c r="O34" i="92" s="1"/>
  <c r="E47" i="92"/>
  <c r="O47" i="92" s="1"/>
  <c r="N12" i="92"/>
  <c r="O12" i="92" s="1"/>
  <c r="N13" i="92"/>
  <c r="E35" i="92"/>
  <c r="E16" i="92"/>
  <c r="E33" i="92"/>
  <c r="E34" i="92"/>
  <c r="N35" i="92"/>
  <c r="O16" i="92"/>
  <c r="N14" i="92"/>
  <c r="O14" i="92" s="1"/>
  <c r="N18" i="92"/>
  <c r="E13" i="92"/>
  <c r="E17" i="92"/>
  <c r="O11" i="92"/>
  <c r="O15" i="92"/>
  <c r="O19" i="92"/>
  <c r="O33" i="92"/>
  <c r="E33" i="91"/>
  <c r="E13" i="91"/>
  <c r="E15" i="91"/>
  <c r="E16" i="91"/>
  <c r="N12" i="91"/>
  <c r="O12" i="91" s="1"/>
  <c r="N14" i="91"/>
  <c r="N15" i="91"/>
  <c r="O15" i="91" s="1"/>
  <c r="E11" i="91"/>
  <c r="E12" i="91"/>
  <c r="N11" i="91"/>
  <c r="N16" i="91"/>
  <c r="E19" i="91"/>
  <c r="N33" i="91"/>
  <c r="N18" i="91"/>
  <c r="N19" i="91"/>
  <c r="E14" i="91"/>
  <c r="E18" i="91"/>
  <c r="N13" i="91"/>
  <c r="O13" i="91" s="1"/>
  <c r="N17" i="91"/>
  <c r="O17" i="91" s="1"/>
  <c r="O33" i="91"/>
  <c r="M30" i="90"/>
  <c r="L30" i="90"/>
  <c r="K30" i="90"/>
  <c r="J30" i="90"/>
  <c r="I30" i="90"/>
  <c r="H30" i="90"/>
  <c r="G30" i="90"/>
  <c r="F30" i="90"/>
  <c r="D30" i="90"/>
  <c r="C30" i="90"/>
  <c r="B30" i="90"/>
  <c r="A30" i="90"/>
  <c r="M16" i="90"/>
  <c r="L16" i="90"/>
  <c r="K16" i="90"/>
  <c r="J16" i="90"/>
  <c r="I16" i="90"/>
  <c r="H16" i="90"/>
  <c r="G16" i="90"/>
  <c r="F16" i="90"/>
  <c r="D16" i="90"/>
  <c r="C16" i="90"/>
  <c r="B16" i="90"/>
  <c r="A16" i="90"/>
  <c r="M15" i="90"/>
  <c r="L15" i="90"/>
  <c r="K15" i="90"/>
  <c r="J15" i="90"/>
  <c r="I15" i="90"/>
  <c r="H15" i="90"/>
  <c r="G15" i="90"/>
  <c r="F15" i="90"/>
  <c r="D15" i="90"/>
  <c r="C15" i="90"/>
  <c r="B15" i="90"/>
  <c r="A15" i="90"/>
  <c r="M14" i="90"/>
  <c r="L14" i="90"/>
  <c r="K14" i="90"/>
  <c r="J14" i="90"/>
  <c r="I14" i="90"/>
  <c r="H14" i="90"/>
  <c r="G14" i="90"/>
  <c r="F14" i="90"/>
  <c r="D14" i="90"/>
  <c r="C14" i="90"/>
  <c r="B14" i="90"/>
  <c r="A14" i="90"/>
  <c r="M13" i="90"/>
  <c r="L13" i="90"/>
  <c r="K13" i="90"/>
  <c r="J13" i="90"/>
  <c r="I13" i="90"/>
  <c r="H13" i="90"/>
  <c r="G13" i="90"/>
  <c r="F13" i="90"/>
  <c r="D13" i="90"/>
  <c r="C13" i="90"/>
  <c r="B13" i="90"/>
  <c r="A13" i="90"/>
  <c r="M12" i="90"/>
  <c r="L12" i="90"/>
  <c r="K12" i="90"/>
  <c r="J12" i="90"/>
  <c r="I12" i="90"/>
  <c r="H12" i="90"/>
  <c r="G12" i="90"/>
  <c r="F12" i="90"/>
  <c r="D12" i="90"/>
  <c r="C12" i="90"/>
  <c r="B12" i="90"/>
  <c r="A12" i="90"/>
  <c r="M11" i="90"/>
  <c r="L11" i="90"/>
  <c r="K11" i="90"/>
  <c r="J11" i="90"/>
  <c r="I11" i="90"/>
  <c r="H11" i="90"/>
  <c r="G11" i="90"/>
  <c r="F11" i="90"/>
  <c r="D11" i="90"/>
  <c r="C11" i="90"/>
  <c r="B11" i="90"/>
  <c r="A11" i="90"/>
  <c r="M14" i="89"/>
  <c r="L14" i="89"/>
  <c r="K14" i="89"/>
  <c r="J14" i="89"/>
  <c r="I14" i="89"/>
  <c r="H14" i="89"/>
  <c r="G14" i="89"/>
  <c r="F14" i="89"/>
  <c r="E14" i="89" s="1"/>
  <c r="D14" i="89"/>
  <c r="C14" i="89"/>
  <c r="B14" i="89"/>
  <c r="A14" i="89"/>
  <c r="M13" i="89"/>
  <c r="L13" i="89"/>
  <c r="K13" i="89"/>
  <c r="J13" i="89"/>
  <c r="I13" i="89"/>
  <c r="H13" i="89"/>
  <c r="G13" i="89"/>
  <c r="F13" i="89"/>
  <c r="E13" i="89" s="1"/>
  <c r="D13" i="89"/>
  <c r="C13" i="89"/>
  <c r="B13" i="89"/>
  <c r="A13" i="89"/>
  <c r="M12" i="89"/>
  <c r="L12" i="89"/>
  <c r="K12" i="89"/>
  <c r="J12" i="89"/>
  <c r="I12" i="89"/>
  <c r="H12" i="89"/>
  <c r="G12" i="89"/>
  <c r="F12" i="89"/>
  <c r="D12" i="89"/>
  <c r="C12" i="89"/>
  <c r="B12" i="89"/>
  <c r="A12" i="89"/>
  <c r="M11" i="89"/>
  <c r="L11" i="89"/>
  <c r="K11" i="89"/>
  <c r="J11" i="89"/>
  <c r="I11" i="89"/>
  <c r="H11" i="89"/>
  <c r="G11" i="89"/>
  <c r="F11" i="89"/>
  <c r="D11" i="89"/>
  <c r="C11" i="89"/>
  <c r="B11" i="89"/>
  <c r="A11" i="89"/>
  <c r="M33" i="88"/>
  <c r="L33" i="88"/>
  <c r="K33" i="88"/>
  <c r="J33" i="88"/>
  <c r="I33" i="88"/>
  <c r="H33" i="88"/>
  <c r="G33" i="88"/>
  <c r="F33" i="88"/>
  <c r="D33" i="88"/>
  <c r="C33" i="88"/>
  <c r="B33" i="88"/>
  <c r="A33" i="88"/>
  <c r="M19" i="88"/>
  <c r="L19" i="88"/>
  <c r="K19" i="88"/>
  <c r="J19" i="88"/>
  <c r="I19" i="88"/>
  <c r="H19" i="88"/>
  <c r="G19" i="88"/>
  <c r="F19" i="88"/>
  <c r="D19" i="88"/>
  <c r="C19" i="88"/>
  <c r="B19" i="88"/>
  <c r="A19" i="88"/>
  <c r="M18" i="88"/>
  <c r="L18" i="88"/>
  <c r="K18" i="88"/>
  <c r="J18" i="88"/>
  <c r="I18" i="88"/>
  <c r="H18" i="88"/>
  <c r="G18" i="88"/>
  <c r="F18" i="88"/>
  <c r="D18" i="88"/>
  <c r="C18" i="88"/>
  <c r="B18" i="88"/>
  <c r="A18" i="88"/>
  <c r="M17" i="88"/>
  <c r="L17" i="88"/>
  <c r="K17" i="88"/>
  <c r="J17" i="88"/>
  <c r="I17" i="88"/>
  <c r="H17" i="88"/>
  <c r="G17" i="88"/>
  <c r="N17" i="88" s="1"/>
  <c r="F17" i="88"/>
  <c r="D17" i="88"/>
  <c r="C17" i="88"/>
  <c r="B17" i="88"/>
  <c r="A17" i="88"/>
  <c r="M16" i="88"/>
  <c r="L16" i="88"/>
  <c r="K16" i="88"/>
  <c r="J16" i="88"/>
  <c r="I16" i="88"/>
  <c r="H16" i="88"/>
  <c r="G16" i="88"/>
  <c r="F16" i="88"/>
  <c r="D16" i="88"/>
  <c r="C16" i="88"/>
  <c r="B16" i="88"/>
  <c r="A16" i="88"/>
  <c r="M15" i="88"/>
  <c r="L15" i="88"/>
  <c r="K15" i="88"/>
  <c r="J15" i="88"/>
  <c r="I15" i="88"/>
  <c r="H15" i="88"/>
  <c r="G15" i="88"/>
  <c r="F15" i="88"/>
  <c r="D15" i="88"/>
  <c r="C15" i="88"/>
  <c r="B15" i="88"/>
  <c r="A15" i="88"/>
  <c r="M14" i="88"/>
  <c r="L14" i="88"/>
  <c r="K14" i="88"/>
  <c r="J14" i="88"/>
  <c r="I14" i="88"/>
  <c r="H14" i="88"/>
  <c r="G14" i="88"/>
  <c r="N14" i="88" s="1"/>
  <c r="F14" i="88"/>
  <c r="D14" i="88"/>
  <c r="C14" i="88"/>
  <c r="B14" i="88"/>
  <c r="A14" i="88"/>
  <c r="M13" i="88"/>
  <c r="L13" i="88"/>
  <c r="K13" i="88"/>
  <c r="J13" i="88"/>
  <c r="I13" i="88"/>
  <c r="H13" i="88"/>
  <c r="G13" i="88"/>
  <c r="F13" i="88"/>
  <c r="D13" i="88"/>
  <c r="C13" i="88"/>
  <c r="B13" i="88"/>
  <c r="A13" i="88"/>
  <c r="M12" i="88"/>
  <c r="L12" i="88"/>
  <c r="K12" i="88"/>
  <c r="J12" i="88"/>
  <c r="I12" i="88"/>
  <c r="H12" i="88"/>
  <c r="G12" i="88"/>
  <c r="F12" i="88"/>
  <c r="D12" i="88"/>
  <c r="C12" i="88"/>
  <c r="B12" i="88"/>
  <c r="A12" i="88"/>
  <c r="M11" i="88"/>
  <c r="L11" i="88"/>
  <c r="K11" i="88"/>
  <c r="J11" i="88"/>
  <c r="I11" i="88"/>
  <c r="H11" i="88"/>
  <c r="G11" i="88"/>
  <c r="F11" i="88"/>
  <c r="D11" i="88"/>
  <c r="C11" i="88"/>
  <c r="B11" i="88"/>
  <c r="A11" i="88"/>
  <c r="M47" i="87"/>
  <c r="L47" i="87"/>
  <c r="K47" i="87"/>
  <c r="J47" i="87"/>
  <c r="I47" i="87"/>
  <c r="H47" i="87"/>
  <c r="G47" i="87"/>
  <c r="F47" i="87"/>
  <c r="D47" i="87"/>
  <c r="C47" i="87"/>
  <c r="B47" i="87"/>
  <c r="A47" i="87"/>
  <c r="M46" i="87"/>
  <c r="L46" i="87"/>
  <c r="K46" i="87"/>
  <c r="J46" i="87"/>
  <c r="I46" i="87"/>
  <c r="H46" i="87"/>
  <c r="G46" i="87"/>
  <c r="F46" i="87"/>
  <c r="D46" i="87"/>
  <c r="C46" i="87"/>
  <c r="B46" i="87"/>
  <c r="A46" i="87"/>
  <c r="M34" i="87"/>
  <c r="L34" i="87"/>
  <c r="K34" i="87"/>
  <c r="J34" i="87"/>
  <c r="I34" i="87"/>
  <c r="H34" i="87"/>
  <c r="G34" i="87"/>
  <c r="F34" i="87"/>
  <c r="D34" i="87"/>
  <c r="C34" i="87"/>
  <c r="B34" i="87"/>
  <c r="A34" i="87"/>
  <c r="M20" i="87"/>
  <c r="L20" i="87"/>
  <c r="K20" i="87"/>
  <c r="J20" i="87"/>
  <c r="I20" i="87"/>
  <c r="H20" i="87"/>
  <c r="G20" i="87"/>
  <c r="F20" i="87"/>
  <c r="D20" i="87"/>
  <c r="C20" i="87"/>
  <c r="B20" i="87"/>
  <c r="A20" i="87"/>
  <c r="M19" i="87"/>
  <c r="L19" i="87"/>
  <c r="K19" i="87"/>
  <c r="J19" i="87"/>
  <c r="I19" i="87"/>
  <c r="H19" i="87"/>
  <c r="G19" i="87"/>
  <c r="F19" i="87"/>
  <c r="D19" i="87"/>
  <c r="C19" i="87"/>
  <c r="B19" i="87"/>
  <c r="A19" i="87"/>
  <c r="M18" i="87"/>
  <c r="L18" i="87"/>
  <c r="K18" i="87"/>
  <c r="J18" i="87"/>
  <c r="I18" i="87"/>
  <c r="H18" i="87"/>
  <c r="G18" i="87"/>
  <c r="F18" i="87"/>
  <c r="D18" i="87"/>
  <c r="C18" i="87"/>
  <c r="B18" i="87"/>
  <c r="A18" i="87"/>
  <c r="M17" i="87"/>
  <c r="L17" i="87"/>
  <c r="K17" i="87"/>
  <c r="J17" i="87"/>
  <c r="I17" i="87"/>
  <c r="H17" i="87"/>
  <c r="G17" i="87"/>
  <c r="F17" i="87"/>
  <c r="D17" i="87"/>
  <c r="C17" i="87"/>
  <c r="B17" i="87"/>
  <c r="A17" i="87"/>
  <c r="M16" i="87"/>
  <c r="L16" i="87"/>
  <c r="K16" i="87"/>
  <c r="J16" i="87"/>
  <c r="I16" i="87"/>
  <c r="H16" i="87"/>
  <c r="G16" i="87"/>
  <c r="F16" i="87"/>
  <c r="D16" i="87"/>
  <c r="C16" i="87"/>
  <c r="B16" i="87"/>
  <c r="A16" i="87"/>
  <c r="M15" i="87"/>
  <c r="L15" i="87"/>
  <c r="K15" i="87"/>
  <c r="J15" i="87"/>
  <c r="I15" i="87"/>
  <c r="H15" i="87"/>
  <c r="G15" i="87"/>
  <c r="F15" i="87"/>
  <c r="D15" i="87"/>
  <c r="C15" i="87"/>
  <c r="B15" i="87"/>
  <c r="A15" i="87"/>
  <c r="M14" i="87"/>
  <c r="L14" i="87"/>
  <c r="K14" i="87"/>
  <c r="J14" i="87"/>
  <c r="I14" i="87"/>
  <c r="H14" i="87"/>
  <c r="G14" i="87"/>
  <c r="F14" i="87"/>
  <c r="D14" i="87"/>
  <c r="C14" i="87"/>
  <c r="B14" i="87"/>
  <c r="A14" i="87"/>
  <c r="M13" i="87"/>
  <c r="L13" i="87"/>
  <c r="K13" i="87"/>
  <c r="J13" i="87"/>
  <c r="I13" i="87"/>
  <c r="H13" i="87"/>
  <c r="G13" i="87"/>
  <c r="F13" i="87"/>
  <c r="D13" i="87"/>
  <c r="C13" i="87"/>
  <c r="B13" i="87"/>
  <c r="A13" i="87"/>
  <c r="M12" i="87"/>
  <c r="L12" i="87"/>
  <c r="K12" i="87"/>
  <c r="J12" i="87"/>
  <c r="I12" i="87"/>
  <c r="H12" i="87"/>
  <c r="G12" i="87"/>
  <c r="F12" i="87"/>
  <c r="D12" i="87"/>
  <c r="C12" i="87"/>
  <c r="B12" i="87"/>
  <c r="A12" i="87"/>
  <c r="M11" i="87"/>
  <c r="L11" i="87"/>
  <c r="K11" i="87"/>
  <c r="J11" i="87"/>
  <c r="I11" i="87"/>
  <c r="H11" i="87"/>
  <c r="G11" i="87"/>
  <c r="F11" i="87"/>
  <c r="D11" i="87"/>
  <c r="C11" i="87"/>
  <c r="B11" i="87"/>
  <c r="A11" i="87"/>
  <c r="M27" i="86"/>
  <c r="L27" i="86"/>
  <c r="K27" i="86"/>
  <c r="J27" i="86"/>
  <c r="I27" i="86"/>
  <c r="H27" i="86"/>
  <c r="G27" i="86"/>
  <c r="F27" i="86"/>
  <c r="D27" i="86"/>
  <c r="C27" i="86"/>
  <c r="B27" i="86"/>
  <c r="A27" i="86"/>
  <c r="M13" i="86"/>
  <c r="L13" i="86"/>
  <c r="K13" i="86"/>
  <c r="J13" i="86"/>
  <c r="I13" i="86"/>
  <c r="H13" i="86"/>
  <c r="G13" i="86"/>
  <c r="F13" i="86"/>
  <c r="D13" i="86"/>
  <c r="C13" i="86"/>
  <c r="B13" i="86"/>
  <c r="A13" i="86"/>
  <c r="M12" i="86"/>
  <c r="L12" i="86"/>
  <c r="K12" i="86"/>
  <c r="J12" i="86"/>
  <c r="I12" i="86"/>
  <c r="H12" i="86"/>
  <c r="G12" i="86"/>
  <c r="F12" i="86"/>
  <c r="D12" i="86"/>
  <c r="C12" i="86"/>
  <c r="B12" i="86"/>
  <c r="A12" i="86"/>
  <c r="M11" i="86"/>
  <c r="L11" i="86"/>
  <c r="K11" i="86"/>
  <c r="J11" i="86"/>
  <c r="I11" i="86"/>
  <c r="H11" i="86"/>
  <c r="G11" i="86"/>
  <c r="F11" i="86"/>
  <c r="D11" i="86"/>
  <c r="C11" i="86"/>
  <c r="B11" i="86"/>
  <c r="A11" i="86"/>
  <c r="M64" i="85"/>
  <c r="L64" i="85"/>
  <c r="K64" i="85"/>
  <c r="J64" i="85"/>
  <c r="I64" i="85"/>
  <c r="H64" i="85"/>
  <c r="G64" i="85"/>
  <c r="F64" i="85"/>
  <c r="D64" i="85"/>
  <c r="C64" i="85"/>
  <c r="B64" i="85"/>
  <c r="A64" i="85"/>
  <c r="M63" i="85"/>
  <c r="L63" i="85"/>
  <c r="K63" i="85"/>
  <c r="J63" i="85"/>
  <c r="I63" i="85"/>
  <c r="H63" i="85"/>
  <c r="G63" i="85"/>
  <c r="F63" i="85"/>
  <c r="D63" i="85"/>
  <c r="C63" i="85"/>
  <c r="B63" i="85"/>
  <c r="A63" i="85"/>
  <c r="M51" i="85"/>
  <c r="L51" i="85"/>
  <c r="K51" i="85"/>
  <c r="J51" i="85"/>
  <c r="I51" i="85"/>
  <c r="H51" i="85"/>
  <c r="G51" i="85"/>
  <c r="N51" i="85" s="1"/>
  <c r="F51" i="85"/>
  <c r="D51" i="85"/>
  <c r="C51" i="85"/>
  <c r="B51" i="85"/>
  <c r="A51" i="85"/>
  <c r="M50" i="85"/>
  <c r="L50" i="85"/>
  <c r="K50" i="85"/>
  <c r="J50" i="85"/>
  <c r="I50" i="85"/>
  <c r="H50" i="85"/>
  <c r="G50" i="85"/>
  <c r="N50" i="85" s="1"/>
  <c r="F50" i="85"/>
  <c r="D50" i="85"/>
  <c r="C50" i="85"/>
  <c r="B50" i="85"/>
  <c r="A50" i="85"/>
  <c r="M49" i="85"/>
  <c r="L49" i="85"/>
  <c r="K49" i="85"/>
  <c r="J49" i="85"/>
  <c r="I49" i="85"/>
  <c r="H49" i="85"/>
  <c r="G49" i="85"/>
  <c r="F49" i="85"/>
  <c r="E49" i="85" s="1"/>
  <c r="D49" i="85"/>
  <c r="C49" i="85"/>
  <c r="B49" i="85"/>
  <c r="A49" i="85"/>
  <c r="M11" i="85"/>
  <c r="L11" i="85"/>
  <c r="K11" i="85"/>
  <c r="J11" i="85"/>
  <c r="I11" i="85"/>
  <c r="H11" i="85"/>
  <c r="G11" i="85"/>
  <c r="F11" i="85"/>
  <c r="E11" i="85" s="1"/>
  <c r="D11" i="85"/>
  <c r="C11" i="85"/>
  <c r="B11" i="85"/>
  <c r="A11" i="85"/>
  <c r="M53" i="84"/>
  <c r="L53" i="84"/>
  <c r="K53" i="84"/>
  <c r="J53" i="84"/>
  <c r="I53" i="84"/>
  <c r="H53" i="84"/>
  <c r="G53" i="84"/>
  <c r="N53" i="84" s="1"/>
  <c r="F53" i="84"/>
  <c r="D53" i="84"/>
  <c r="C53" i="84"/>
  <c r="B53" i="84"/>
  <c r="A53" i="84"/>
  <c r="M52" i="84"/>
  <c r="L52" i="84"/>
  <c r="K52" i="84"/>
  <c r="J52" i="84"/>
  <c r="I52" i="84"/>
  <c r="H52" i="84"/>
  <c r="G52" i="84"/>
  <c r="N52" i="84" s="1"/>
  <c r="F52" i="84"/>
  <c r="D52" i="84"/>
  <c r="C52" i="84"/>
  <c r="B52" i="84"/>
  <c r="A52" i="84"/>
  <c r="M40" i="84"/>
  <c r="L40" i="84"/>
  <c r="K40" i="84"/>
  <c r="J40" i="84"/>
  <c r="I40" i="84"/>
  <c r="H40" i="84"/>
  <c r="G40" i="84"/>
  <c r="N40" i="84" s="1"/>
  <c r="F40" i="84"/>
  <c r="D40" i="84"/>
  <c r="C40" i="84"/>
  <c r="B40" i="84"/>
  <c r="A40" i="84"/>
  <c r="M39" i="84"/>
  <c r="L39" i="84"/>
  <c r="K39" i="84"/>
  <c r="J39" i="84"/>
  <c r="I39" i="84"/>
  <c r="H39" i="84"/>
  <c r="G39" i="84"/>
  <c r="F39" i="84"/>
  <c r="D39" i="84"/>
  <c r="C39" i="84"/>
  <c r="B39" i="84"/>
  <c r="A39" i="84"/>
  <c r="M25" i="84"/>
  <c r="L25" i="84"/>
  <c r="K25" i="84"/>
  <c r="J25" i="84"/>
  <c r="I25" i="84"/>
  <c r="H25" i="84"/>
  <c r="G25" i="84"/>
  <c r="F25" i="84"/>
  <c r="D25" i="84"/>
  <c r="C25" i="84"/>
  <c r="B25" i="84"/>
  <c r="A25" i="84"/>
  <c r="M24" i="84"/>
  <c r="L24" i="84"/>
  <c r="K24" i="84"/>
  <c r="J24" i="84"/>
  <c r="I24" i="84"/>
  <c r="H24" i="84"/>
  <c r="G24" i="84"/>
  <c r="F24" i="84"/>
  <c r="D24" i="84"/>
  <c r="C24" i="84"/>
  <c r="B24" i="84"/>
  <c r="A24" i="84"/>
  <c r="M23" i="84"/>
  <c r="L23" i="84"/>
  <c r="K23" i="84"/>
  <c r="J23" i="84"/>
  <c r="I23" i="84"/>
  <c r="H23" i="84"/>
  <c r="G23" i="84"/>
  <c r="F23" i="84"/>
  <c r="D23" i="84"/>
  <c r="C23" i="84"/>
  <c r="B23" i="84"/>
  <c r="A23" i="84"/>
  <c r="M22" i="84"/>
  <c r="L22" i="84"/>
  <c r="K22" i="84"/>
  <c r="J22" i="84"/>
  <c r="I22" i="84"/>
  <c r="H22" i="84"/>
  <c r="G22" i="84"/>
  <c r="F22" i="84"/>
  <c r="D22" i="84"/>
  <c r="C22" i="84"/>
  <c r="B22" i="84"/>
  <c r="A22" i="84"/>
  <c r="M21" i="84"/>
  <c r="L21" i="84"/>
  <c r="K21" i="84"/>
  <c r="J21" i="84"/>
  <c r="I21" i="84"/>
  <c r="H21" i="84"/>
  <c r="G21" i="84"/>
  <c r="F21" i="84"/>
  <c r="D21" i="84"/>
  <c r="C21" i="84"/>
  <c r="B21" i="84"/>
  <c r="A21" i="84"/>
  <c r="M20" i="84"/>
  <c r="L20" i="84"/>
  <c r="K20" i="84"/>
  <c r="J20" i="84"/>
  <c r="I20" i="84"/>
  <c r="H20" i="84"/>
  <c r="G20" i="84"/>
  <c r="F20" i="84"/>
  <c r="D20" i="84"/>
  <c r="C20" i="84"/>
  <c r="B20" i="84"/>
  <c r="A20" i="84"/>
  <c r="M19" i="84"/>
  <c r="L19" i="84"/>
  <c r="K19" i="84"/>
  <c r="J19" i="84"/>
  <c r="I19" i="84"/>
  <c r="H19" i="84"/>
  <c r="G19" i="84"/>
  <c r="F19" i="84"/>
  <c r="D19" i="84"/>
  <c r="C19" i="84"/>
  <c r="B19" i="84"/>
  <c r="A19" i="84"/>
  <c r="M18" i="84"/>
  <c r="L18" i="84"/>
  <c r="K18" i="84"/>
  <c r="J18" i="84"/>
  <c r="I18" i="84"/>
  <c r="H18" i="84"/>
  <c r="G18" i="84"/>
  <c r="F18" i="84"/>
  <c r="D18" i="84"/>
  <c r="C18" i="84"/>
  <c r="B18" i="84"/>
  <c r="A18" i="84"/>
  <c r="M17" i="84"/>
  <c r="L17" i="84"/>
  <c r="K17" i="84"/>
  <c r="J17" i="84"/>
  <c r="I17" i="84"/>
  <c r="H17" i="84"/>
  <c r="G17" i="84"/>
  <c r="F17" i="84"/>
  <c r="D17" i="84"/>
  <c r="C17" i="84"/>
  <c r="B17" i="84"/>
  <c r="A17" i="84"/>
  <c r="M16" i="84"/>
  <c r="L16" i="84"/>
  <c r="K16" i="84"/>
  <c r="J16" i="84"/>
  <c r="I16" i="84"/>
  <c r="H16" i="84"/>
  <c r="G16" i="84"/>
  <c r="F16" i="84"/>
  <c r="D16" i="84"/>
  <c r="C16" i="84"/>
  <c r="B16" i="84"/>
  <c r="A16" i="84"/>
  <c r="M15" i="84"/>
  <c r="L15" i="84"/>
  <c r="K15" i="84"/>
  <c r="J15" i="84"/>
  <c r="I15" i="84"/>
  <c r="H15" i="84"/>
  <c r="G15" i="84"/>
  <c r="F15" i="84"/>
  <c r="D15" i="84"/>
  <c r="C15" i="84"/>
  <c r="B15" i="84"/>
  <c r="A15" i="84"/>
  <c r="M14" i="84"/>
  <c r="L14" i="84"/>
  <c r="K14" i="84"/>
  <c r="J14" i="84"/>
  <c r="I14" i="84"/>
  <c r="H14" i="84"/>
  <c r="G14" i="84"/>
  <c r="F14" i="84"/>
  <c r="D14" i="84"/>
  <c r="C14" i="84"/>
  <c r="B14" i="84"/>
  <c r="A14" i="84"/>
  <c r="M13" i="84"/>
  <c r="L13" i="84"/>
  <c r="K13" i="84"/>
  <c r="J13" i="84"/>
  <c r="I13" i="84"/>
  <c r="H13" i="84"/>
  <c r="G13" i="84"/>
  <c r="F13" i="84"/>
  <c r="D13" i="84"/>
  <c r="C13" i="84"/>
  <c r="B13" i="84"/>
  <c r="A13" i="84"/>
  <c r="M12" i="84"/>
  <c r="L12" i="84"/>
  <c r="K12" i="84"/>
  <c r="J12" i="84"/>
  <c r="I12" i="84"/>
  <c r="H12" i="84"/>
  <c r="G12" i="84"/>
  <c r="F12" i="84"/>
  <c r="D12" i="84"/>
  <c r="C12" i="84"/>
  <c r="B12" i="84"/>
  <c r="A12" i="84"/>
  <c r="M11" i="84"/>
  <c r="L11" i="84"/>
  <c r="K11" i="84"/>
  <c r="J11" i="84"/>
  <c r="I11" i="84"/>
  <c r="H11" i="84"/>
  <c r="G11" i="84"/>
  <c r="F11" i="84"/>
  <c r="D11" i="84"/>
  <c r="C11" i="84"/>
  <c r="B11" i="84"/>
  <c r="A11" i="84"/>
  <c r="M49" i="83"/>
  <c r="L49" i="83"/>
  <c r="K49" i="83"/>
  <c r="J49" i="83"/>
  <c r="I49" i="83"/>
  <c r="H49" i="83"/>
  <c r="G49" i="83"/>
  <c r="F49" i="83"/>
  <c r="E49" i="83" s="1"/>
  <c r="D49" i="83"/>
  <c r="C49" i="83"/>
  <c r="B49" i="83"/>
  <c r="A49" i="83"/>
  <c r="M37" i="83"/>
  <c r="L37" i="83"/>
  <c r="K37" i="83"/>
  <c r="J37" i="83"/>
  <c r="I37" i="83"/>
  <c r="H37" i="83"/>
  <c r="G37" i="83"/>
  <c r="F37" i="83"/>
  <c r="D37" i="83"/>
  <c r="C37" i="83"/>
  <c r="B37" i="83"/>
  <c r="A37" i="83"/>
  <c r="M23" i="83"/>
  <c r="L23" i="83"/>
  <c r="K23" i="83"/>
  <c r="J23" i="83"/>
  <c r="I23" i="83"/>
  <c r="H23" i="83"/>
  <c r="G23" i="83"/>
  <c r="F23" i="83"/>
  <c r="D23" i="83"/>
  <c r="C23" i="83"/>
  <c r="B23" i="83"/>
  <c r="A23" i="83"/>
  <c r="M22" i="83"/>
  <c r="L22" i="83"/>
  <c r="K22" i="83"/>
  <c r="J22" i="83"/>
  <c r="I22" i="83"/>
  <c r="H22" i="83"/>
  <c r="G22" i="83"/>
  <c r="F22" i="83"/>
  <c r="D22" i="83"/>
  <c r="C22" i="83"/>
  <c r="B22" i="83"/>
  <c r="A22" i="83"/>
  <c r="M21" i="83"/>
  <c r="L21" i="83"/>
  <c r="K21" i="83"/>
  <c r="J21" i="83"/>
  <c r="I21" i="83"/>
  <c r="H21" i="83"/>
  <c r="G21" i="83"/>
  <c r="F21" i="83"/>
  <c r="D21" i="83"/>
  <c r="C21" i="83"/>
  <c r="B21" i="83"/>
  <c r="A21" i="83"/>
  <c r="M20" i="83"/>
  <c r="L20" i="83"/>
  <c r="K20" i="83"/>
  <c r="J20" i="83"/>
  <c r="I20" i="83"/>
  <c r="H20" i="83"/>
  <c r="G20" i="83"/>
  <c r="F20" i="83"/>
  <c r="D20" i="83"/>
  <c r="C20" i="83"/>
  <c r="B20" i="83"/>
  <c r="A20" i="83"/>
  <c r="M19" i="83"/>
  <c r="L19" i="83"/>
  <c r="K19" i="83"/>
  <c r="J19" i="83"/>
  <c r="I19" i="83"/>
  <c r="H19" i="83"/>
  <c r="G19" i="83"/>
  <c r="F19" i="83"/>
  <c r="D19" i="83"/>
  <c r="C19" i="83"/>
  <c r="B19" i="83"/>
  <c r="A19" i="83"/>
  <c r="M18" i="83"/>
  <c r="L18" i="83"/>
  <c r="K18" i="83"/>
  <c r="J18" i="83"/>
  <c r="I18" i="83"/>
  <c r="H18" i="83"/>
  <c r="G18" i="83"/>
  <c r="F18" i="83"/>
  <c r="D18" i="83"/>
  <c r="C18" i="83"/>
  <c r="B18" i="83"/>
  <c r="A18" i="83"/>
  <c r="M17" i="83"/>
  <c r="L17" i="83"/>
  <c r="K17" i="83"/>
  <c r="J17" i="83"/>
  <c r="I17" i="83"/>
  <c r="H17" i="83"/>
  <c r="G17" i="83"/>
  <c r="F17" i="83"/>
  <c r="D17" i="83"/>
  <c r="C17" i="83"/>
  <c r="B17" i="83"/>
  <c r="A17" i="83"/>
  <c r="M16" i="83"/>
  <c r="L16" i="83"/>
  <c r="K16" i="83"/>
  <c r="J16" i="83"/>
  <c r="I16" i="83"/>
  <c r="H16" i="83"/>
  <c r="G16" i="83"/>
  <c r="F16" i="83"/>
  <c r="D16" i="83"/>
  <c r="C16" i="83"/>
  <c r="B16" i="83"/>
  <c r="A16" i="83"/>
  <c r="M15" i="83"/>
  <c r="L15" i="83"/>
  <c r="K15" i="83"/>
  <c r="J15" i="83"/>
  <c r="I15" i="83"/>
  <c r="H15" i="83"/>
  <c r="G15" i="83"/>
  <c r="F15" i="83"/>
  <c r="D15" i="83"/>
  <c r="C15" i="83"/>
  <c r="B15" i="83"/>
  <c r="A15" i="83"/>
  <c r="M14" i="83"/>
  <c r="L14" i="83"/>
  <c r="K14" i="83"/>
  <c r="J14" i="83"/>
  <c r="I14" i="83"/>
  <c r="H14" i="83"/>
  <c r="G14" i="83"/>
  <c r="F14" i="83"/>
  <c r="D14" i="83"/>
  <c r="C14" i="83"/>
  <c r="B14" i="83"/>
  <c r="A14" i="83"/>
  <c r="M13" i="83"/>
  <c r="L13" i="83"/>
  <c r="K13" i="83"/>
  <c r="J13" i="83"/>
  <c r="I13" i="83"/>
  <c r="H13" i="83"/>
  <c r="G13" i="83"/>
  <c r="F13" i="83"/>
  <c r="D13" i="83"/>
  <c r="C13" i="83"/>
  <c r="B13" i="83"/>
  <c r="A13" i="83"/>
  <c r="M12" i="83"/>
  <c r="L12" i="83"/>
  <c r="K12" i="83"/>
  <c r="J12" i="83"/>
  <c r="I12" i="83"/>
  <c r="H12" i="83"/>
  <c r="G12" i="83"/>
  <c r="F12" i="83"/>
  <c r="D12" i="83"/>
  <c r="C12" i="83"/>
  <c r="B12" i="83"/>
  <c r="A12" i="83"/>
  <c r="M11" i="83"/>
  <c r="L11" i="83"/>
  <c r="K11" i="83"/>
  <c r="J11" i="83"/>
  <c r="I11" i="83"/>
  <c r="H11" i="83"/>
  <c r="G11" i="83"/>
  <c r="F11" i="83"/>
  <c r="D11" i="83"/>
  <c r="C11" i="83"/>
  <c r="B11" i="83"/>
  <c r="A11" i="83"/>
  <c r="A61" i="82"/>
  <c r="B61" i="82"/>
  <c r="C61" i="82"/>
  <c r="D61" i="82"/>
  <c r="F61" i="82"/>
  <c r="G61" i="82"/>
  <c r="H61" i="82"/>
  <c r="I61" i="82"/>
  <c r="J61" i="82"/>
  <c r="K61" i="82"/>
  <c r="L61" i="82"/>
  <c r="M61" i="82"/>
  <c r="M60" i="82"/>
  <c r="L60" i="82"/>
  <c r="K60" i="82"/>
  <c r="J60" i="82"/>
  <c r="I60" i="82"/>
  <c r="H60" i="82"/>
  <c r="G60" i="82"/>
  <c r="F60" i="82"/>
  <c r="D60" i="82"/>
  <c r="C60" i="82"/>
  <c r="B60" i="82"/>
  <c r="A60" i="82"/>
  <c r="A47" i="82"/>
  <c r="B47" i="82"/>
  <c r="C47" i="82"/>
  <c r="D47" i="82"/>
  <c r="F47" i="82"/>
  <c r="G47" i="82"/>
  <c r="H47" i="82"/>
  <c r="I47" i="82"/>
  <c r="J47" i="82"/>
  <c r="K47" i="82"/>
  <c r="L47" i="82"/>
  <c r="M47" i="82"/>
  <c r="A48" i="82"/>
  <c r="B48" i="82"/>
  <c r="C48" i="82"/>
  <c r="D48" i="82"/>
  <c r="F48" i="82"/>
  <c r="G48" i="82"/>
  <c r="H48" i="82"/>
  <c r="I48" i="82"/>
  <c r="J48" i="82"/>
  <c r="K48" i="82"/>
  <c r="L48" i="82"/>
  <c r="M48" i="82"/>
  <c r="M46" i="82"/>
  <c r="L46" i="82"/>
  <c r="K46" i="82"/>
  <c r="J46" i="82"/>
  <c r="I46" i="82"/>
  <c r="H46" i="82"/>
  <c r="G46" i="82"/>
  <c r="N46" i="82" s="1"/>
  <c r="F46" i="82"/>
  <c r="D46" i="82"/>
  <c r="C46" i="82"/>
  <c r="B46" i="82"/>
  <c r="A46" i="82"/>
  <c r="A12" i="82"/>
  <c r="B12" i="82"/>
  <c r="C12" i="82"/>
  <c r="D12" i="82"/>
  <c r="F12" i="82"/>
  <c r="G12" i="82"/>
  <c r="H12" i="82"/>
  <c r="I12" i="82"/>
  <c r="J12" i="82"/>
  <c r="K12" i="82"/>
  <c r="L12" i="82"/>
  <c r="M12" i="82"/>
  <c r="A13" i="82"/>
  <c r="B13" i="82"/>
  <c r="C13" i="82"/>
  <c r="D13" i="82"/>
  <c r="F13" i="82"/>
  <c r="G13" i="82"/>
  <c r="H13" i="82"/>
  <c r="I13" i="82"/>
  <c r="J13" i="82"/>
  <c r="K13" i="82"/>
  <c r="L13" i="82"/>
  <c r="M13" i="82"/>
  <c r="A14" i="82"/>
  <c r="B14" i="82"/>
  <c r="C14" i="82"/>
  <c r="D14" i="82"/>
  <c r="F14" i="82"/>
  <c r="G14" i="82"/>
  <c r="H14" i="82"/>
  <c r="I14" i="82"/>
  <c r="J14" i="82"/>
  <c r="K14" i="82"/>
  <c r="L14" i="82"/>
  <c r="M14" i="82"/>
  <c r="A15" i="82"/>
  <c r="B15" i="82"/>
  <c r="C15" i="82"/>
  <c r="D15" i="82"/>
  <c r="F15" i="82"/>
  <c r="G15" i="82"/>
  <c r="H15" i="82"/>
  <c r="I15" i="82"/>
  <c r="J15" i="82"/>
  <c r="K15" i="82"/>
  <c r="L15" i="82"/>
  <c r="M15" i="82"/>
  <c r="A16" i="82"/>
  <c r="B16" i="82"/>
  <c r="C16" i="82"/>
  <c r="D16" i="82"/>
  <c r="F16" i="82"/>
  <c r="G16" i="82"/>
  <c r="H16" i="82"/>
  <c r="I16" i="82"/>
  <c r="J16" i="82"/>
  <c r="K16" i="82"/>
  <c r="L16" i="82"/>
  <c r="M16" i="82"/>
  <c r="A17" i="82"/>
  <c r="B17" i="82"/>
  <c r="C17" i="82"/>
  <c r="D17" i="82"/>
  <c r="F17" i="82"/>
  <c r="G17" i="82"/>
  <c r="H17" i="82"/>
  <c r="I17" i="82"/>
  <c r="J17" i="82"/>
  <c r="K17" i="82"/>
  <c r="L17" i="82"/>
  <c r="M17" i="82"/>
  <c r="A18" i="82"/>
  <c r="B18" i="82"/>
  <c r="C18" i="82"/>
  <c r="D18" i="82"/>
  <c r="F18" i="82"/>
  <c r="G18" i="82"/>
  <c r="H18" i="82"/>
  <c r="I18" i="82"/>
  <c r="J18" i="82"/>
  <c r="K18" i="82"/>
  <c r="L18" i="82"/>
  <c r="M18" i="82"/>
  <c r="A19" i="82"/>
  <c r="B19" i="82"/>
  <c r="C19" i="82"/>
  <c r="D19" i="82"/>
  <c r="F19" i="82"/>
  <c r="G19" i="82"/>
  <c r="H19" i="82"/>
  <c r="I19" i="82"/>
  <c r="J19" i="82"/>
  <c r="K19" i="82"/>
  <c r="L19" i="82"/>
  <c r="M19" i="82"/>
  <c r="A20" i="82"/>
  <c r="B20" i="82"/>
  <c r="C20" i="82"/>
  <c r="D20" i="82"/>
  <c r="F20" i="82"/>
  <c r="G20" i="82"/>
  <c r="H20" i="82"/>
  <c r="I20" i="82"/>
  <c r="J20" i="82"/>
  <c r="K20" i="82"/>
  <c r="L20" i="82"/>
  <c r="M20" i="82"/>
  <c r="A21" i="82"/>
  <c r="B21" i="82"/>
  <c r="C21" i="82"/>
  <c r="D21" i="82"/>
  <c r="F21" i="82"/>
  <c r="G21" i="82"/>
  <c r="H21" i="82"/>
  <c r="I21" i="82"/>
  <c r="J21" i="82"/>
  <c r="K21" i="82"/>
  <c r="L21" i="82"/>
  <c r="M21" i="82"/>
  <c r="A22" i="82"/>
  <c r="B22" i="82"/>
  <c r="C22" i="82"/>
  <c r="D22" i="82"/>
  <c r="F22" i="82"/>
  <c r="G22" i="82"/>
  <c r="H22" i="82"/>
  <c r="I22" i="82"/>
  <c r="J22" i="82"/>
  <c r="K22" i="82"/>
  <c r="L22" i="82"/>
  <c r="M22" i="82"/>
  <c r="A23" i="82"/>
  <c r="B23" i="82"/>
  <c r="C23" i="82"/>
  <c r="D23" i="82"/>
  <c r="F23" i="82"/>
  <c r="G23" i="82"/>
  <c r="H23" i="82"/>
  <c r="I23" i="82"/>
  <c r="J23" i="82"/>
  <c r="K23" i="82"/>
  <c r="L23" i="82"/>
  <c r="M23" i="82"/>
  <c r="A24" i="82"/>
  <c r="B24" i="82"/>
  <c r="C24" i="82"/>
  <c r="D24" i="82"/>
  <c r="F24" i="82"/>
  <c r="G24" i="82"/>
  <c r="H24" i="82"/>
  <c r="I24" i="82"/>
  <c r="J24" i="82"/>
  <c r="K24" i="82"/>
  <c r="L24" i="82"/>
  <c r="M24" i="82"/>
  <c r="A25" i="82"/>
  <c r="B25" i="82"/>
  <c r="C25" i="82"/>
  <c r="D25" i="82"/>
  <c r="F25" i="82"/>
  <c r="G25" i="82"/>
  <c r="H25" i="82"/>
  <c r="I25" i="82"/>
  <c r="J25" i="82"/>
  <c r="K25" i="82"/>
  <c r="L25" i="82"/>
  <c r="M25" i="82"/>
  <c r="A26" i="82"/>
  <c r="B26" i="82"/>
  <c r="C26" i="82"/>
  <c r="D26" i="82"/>
  <c r="F26" i="82"/>
  <c r="G26" i="82"/>
  <c r="H26" i="82"/>
  <c r="I26" i="82"/>
  <c r="J26" i="82"/>
  <c r="K26" i="82"/>
  <c r="L26" i="82"/>
  <c r="M26" i="82"/>
  <c r="A27" i="82"/>
  <c r="B27" i="82"/>
  <c r="C27" i="82"/>
  <c r="D27" i="82"/>
  <c r="F27" i="82"/>
  <c r="G27" i="82"/>
  <c r="H27" i="82"/>
  <c r="I27" i="82"/>
  <c r="J27" i="82"/>
  <c r="K27" i="82"/>
  <c r="L27" i="82"/>
  <c r="M27" i="82"/>
  <c r="A28" i="82"/>
  <c r="B28" i="82"/>
  <c r="C28" i="82"/>
  <c r="D28" i="82"/>
  <c r="F28" i="82"/>
  <c r="G28" i="82"/>
  <c r="H28" i="82"/>
  <c r="I28" i="82"/>
  <c r="J28" i="82"/>
  <c r="K28" i="82"/>
  <c r="L28" i="82"/>
  <c r="M28" i="82"/>
  <c r="A29" i="82"/>
  <c r="B29" i="82"/>
  <c r="C29" i="82"/>
  <c r="D29" i="82"/>
  <c r="F29" i="82"/>
  <c r="G29" i="82"/>
  <c r="H29" i="82"/>
  <c r="I29" i="82"/>
  <c r="J29" i="82"/>
  <c r="K29" i="82"/>
  <c r="L29" i="82"/>
  <c r="M29" i="82"/>
  <c r="A30" i="82"/>
  <c r="B30" i="82"/>
  <c r="C30" i="82"/>
  <c r="D30" i="82"/>
  <c r="F30" i="82"/>
  <c r="G30" i="82"/>
  <c r="H30" i="82"/>
  <c r="I30" i="82"/>
  <c r="J30" i="82"/>
  <c r="K30" i="82"/>
  <c r="L30" i="82"/>
  <c r="M30" i="82"/>
  <c r="A31" i="82"/>
  <c r="B31" i="82"/>
  <c r="C31" i="82"/>
  <c r="D31" i="82"/>
  <c r="F31" i="82"/>
  <c r="G31" i="82"/>
  <c r="H31" i="82"/>
  <c r="I31" i="82"/>
  <c r="J31" i="82"/>
  <c r="K31" i="82"/>
  <c r="L31" i="82"/>
  <c r="M31" i="82"/>
  <c r="A32" i="82"/>
  <c r="B32" i="82"/>
  <c r="C32" i="82"/>
  <c r="D32" i="82"/>
  <c r="F32" i="82"/>
  <c r="G32" i="82"/>
  <c r="H32" i="82"/>
  <c r="I32" i="82"/>
  <c r="J32" i="82"/>
  <c r="K32" i="82"/>
  <c r="L32" i="82"/>
  <c r="M32" i="82"/>
  <c r="M11" i="82"/>
  <c r="L11" i="82"/>
  <c r="K11" i="82"/>
  <c r="J11" i="82"/>
  <c r="I11" i="82"/>
  <c r="H11" i="82"/>
  <c r="G11" i="82"/>
  <c r="F11" i="82"/>
  <c r="D11" i="82"/>
  <c r="C11" i="82"/>
  <c r="B11" i="82"/>
  <c r="A11" i="82"/>
  <c r="A60" i="18"/>
  <c r="B60" i="18"/>
  <c r="C60" i="18"/>
  <c r="D60" i="18"/>
  <c r="F60" i="18"/>
  <c r="G60" i="18"/>
  <c r="H60" i="18"/>
  <c r="I60" i="18"/>
  <c r="J60" i="18"/>
  <c r="K60" i="18"/>
  <c r="L60" i="18"/>
  <c r="M60" i="18"/>
  <c r="A61" i="18"/>
  <c r="B61" i="18"/>
  <c r="C61" i="18"/>
  <c r="D61" i="18"/>
  <c r="F61" i="18"/>
  <c r="G61" i="18"/>
  <c r="H61" i="18"/>
  <c r="I61" i="18"/>
  <c r="J61" i="18"/>
  <c r="K61" i="18"/>
  <c r="L61" i="18"/>
  <c r="M61" i="18"/>
  <c r="A62" i="18"/>
  <c r="B62" i="18"/>
  <c r="C62" i="18"/>
  <c r="D62" i="18"/>
  <c r="F62" i="18"/>
  <c r="G62" i="18"/>
  <c r="H62" i="18"/>
  <c r="I62" i="18"/>
  <c r="J62" i="18"/>
  <c r="K62" i="18"/>
  <c r="L62" i="18"/>
  <c r="M62" i="18"/>
  <c r="A63" i="18"/>
  <c r="B63" i="18"/>
  <c r="C63" i="18"/>
  <c r="D63" i="18"/>
  <c r="F63" i="18"/>
  <c r="G63" i="18"/>
  <c r="H63" i="18"/>
  <c r="I63" i="18"/>
  <c r="J63" i="18"/>
  <c r="K63" i="18"/>
  <c r="L63" i="18"/>
  <c r="M63" i="18"/>
  <c r="A64" i="18"/>
  <c r="B64" i="18"/>
  <c r="C64" i="18"/>
  <c r="D64" i="18"/>
  <c r="F64" i="18"/>
  <c r="G64" i="18"/>
  <c r="H64" i="18"/>
  <c r="I64" i="18"/>
  <c r="J64" i="18"/>
  <c r="K64" i="18"/>
  <c r="L64" i="18"/>
  <c r="M64" i="18"/>
  <c r="A65" i="18"/>
  <c r="B65" i="18"/>
  <c r="C65" i="18"/>
  <c r="D65" i="18"/>
  <c r="F65" i="18"/>
  <c r="G65" i="18"/>
  <c r="H65" i="18"/>
  <c r="I65" i="18"/>
  <c r="J65" i="18"/>
  <c r="K65" i="18"/>
  <c r="L65" i="18"/>
  <c r="M65" i="18"/>
  <c r="M59" i="18"/>
  <c r="L59" i="18"/>
  <c r="K59" i="18"/>
  <c r="J59" i="18"/>
  <c r="I59" i="18"/>
  <c r="H59" i="18"/>
  <c r="G59" i="18"/>
  <c r="F59" i="18"/>
  <c r="D59" i="18"/>
  <c r="C59" i="18"/>
  <c r="B59" i="18"/>
  <c r="A59" i="18"/>
  <c r="A47" i="18"/>
  <c r="B47" i="18"/>
  <c r="C47" i="18"/>
  <c r="D47" i="18"/>
  <c r="F47" i="18"/>
  <c r="G47" i="18"/>
  <c r="H47" i="18"/>
  <c r="I47" i="18"/>
  <c r="J47" i="18"/>
  <c r="K47" i="18"/>
  <c r="L47" i="18"/>
  <c r="M47" i="18"/>
  <c r="M46" i="18"/>
  <c r="L46" i="18"/>
  <c r="K46" i="18"/>
  <c r="J46" i="18"/>
  <c r="I46" i="18"/>
  <c r="H46" i="18"/>
  <c r="G46" i="18"/>
  <c r="F46" i="18"/>
  <c r="D46" i="18"/>
  <c r="C46" i="18"/>
  <c r="B46" i="18"/>
  <c r="A46" i="18"/>
  <c r="A12" i="18"/>
  <c r="B12" i="18"/>
  <c r="C12" i="18"/>
  <c r="D12" i="18"/>
  <c r="F12" i="18"/>
  <c r="G12" i="18"/>
  <c r="H12" i="18"/>
  <c r="I12" i="18"/>
  <c r="J12" i="18"/>
  <c r="K12" i="18"/>
  <c r="L12" i="18"/>
  <c r="M12" i="18"/>
  <c r="A13" i="18"/>
  <c r="B13" i="18"/>
  <c r="C13" i="18"/>
  <c r="D13" i="18"/>
  <c r="F13" i="18"/>
  <c r="G13" i="18"/>
  <c r="H13" i="18"/>
  <c r="I13" i="18"/>
  <c r="J13" i="18"/>
  <c r="K13" i="18"/>
  <c r="L13" i="18"/>
  <c r="M13" i="18"/>
  <c r="A14" i="18"/>
  <c r="B14" i="18"/>
  <c r="C14" i="18"/>
  <c r="D14" i="18"/>
  <c r="F14" i="18"/>
  <c r="G14" i="18"/>
  <c r="H14" i="18"/>
  <c r="I14" i="18"/>
  <c r="J14" i="18"/>
  <c r="K14" i="18"/>
  <c r="L14" i="18"/>
  <c r="M14" i="18"/>
  <c r="A15" i="18"/>
  <c r="B15" i="18"/>
  <c r="C15" i="18"/>
  <c r="D15" i="18"/>
  <c r="F15" i="18"/>
  <c r="G15" i="18"/>
  <c r="H15" i="18"/>
  <c r="I15" i="18"/>
  <c r="J15" i="18"/>
  <c r="K15" i="18"/>
  <c r="L15" i="18"/>
  <c r="M15" i="18"/>
  <c r="A16" i="18"/>
  <c r="B16" i="18"/>
  <c r="C16" i="18"/>
  <c r="D16" i="18"/>
  <c r="F16" i="18"/>
  <c r="G16" i="18"/>
  <c r="H16" i="18"/>
  <c r="I16" i="18"/>
  <c r="J16" i="18"/>
  <c r="K16" i="18"/>
  <c r="L16" i="18"/>
  <c r="M16" i="18"/>
  <c r="A17" i="18"/>
  <c r="B17" i="18"/>
  <c r="C17" i="18"/>
  <c r="D17" i="18"/>
  <c r="F17" i="18"/>
  <c r="G17" i="18"/>
  <c r="H17" i="18"/>
  <c r="I17" i="18"/>
  <c r="J17" i="18"/>
  <c r="K17" i="18"/>
  <c r="L17" i="18"/>
  <c r="M17" i="18"/>
  <c r="A18" i="18"/>
  <c r="B18" i="18"/>
  <c r="C18" i="18"/>
  <c r="D18" i="18"/>
  <c r="F18" i="18"/>
  <c r="G18" i="18"/>
  <c r="H18" i="18"/>
  <c r="I18" i="18"/>
  <c r="J18" i="18"/>
  <c r="K18" i="18"/>
  <c r="L18" i="18"/>
  <c r="M18" i="18"/>
  <c r="A19" i="18"/>
  <c r="B19" i="18"/>
  <c r="C19" i="18"/>
  <c r="D19" i="18"/>
  <c r="F19" i="18"/>
  <c r="G19" i="18"/>
  <c r="H19" i="18"/>
  <c r="I19" i="18"/>
  <c r="J19" i="18"/>
  <c r="K19" i="18"/>
  <c r="L19" i="18"/>
  <c r="M19" i="18"/>
  <c r="A20" i="18"/>
  <c r="B20" i="18"/>
  <c r="C20" i="18"/>
  <c r="D20" i="18"/>
  <c r="F20" i="18"/>
  <c r="G20" i="18"/>
  <c r="H20" i="18"/>
  <c r="I20" i="18"/>
  <c r="J20" i="18"/>
  <c r="K20" i="18"/>
  <c r="L20" i="18"/>
  <c r="M20" i="18"/>
  <c r="A21" i="18"/>
  <c r="B21" i="18"/>
  <c r="C21" i="18"/>
  <c r="D21" i="18"/>
  <c r="F21" i="18"/>
  <c r="G21" i="18"/>
  <c r="H21" i="18"/>
  <c r="I21" i="18"/>
  <c r="J21" i="18"/>
  <c r="K21" i="18"/>
  <c r="L21" i="18"/>
  <c r="M21" i="18"/>
  <c r="A22" i="18"/>
  <c r="B22" i="18"/>
  <c r="C22" i="18"/>
  <c r="D22" i="18"/>
  <c r="F22" i="18"/>
  <c r="G22" i="18"/>
  <c r="H22" i="18"/>
  <c r="I22" i="18"/>
  <c r="J22" i="18"/>
  <c r="K22" i="18"/>
  <c r="L22" i="18"/>
  <c r="M22" i="18"/>
  <c r="A23" i="18"/>
  <c r="B23" i="18"/>
  <c r="C23" i="18"/>
  <c r="D23" i="18"/>
  <c r="F23" i="18"/>
  <c r="G23" i="18"/>
  <c r="H23" i="18"/>
  <c r="I23" i="18"/>
  <c r="J23" i="18"/>
  <c r="K23" i="18"/>
  <c r="L23" i="18"/>
  <c r="M23" i="18"/>
  <c r="A24" i="18"/>
  <c r="B24" i="18"/>
  <c r="C24" i="18"/>
  <c r="D24" i="18"/>
  <c r="F24" i="18"/>
  <c r="G24" i="18"/>
  <c r="H24" i="18"/>
  <c r="I24" i="18"/>
  <c r="J24" i="18"/>
  <c r="K24" i="18"/>
  <c r="L24" i="18"/>
  <c r="M24" i="18"/>
  <c r="A25" i="18"/>
  <c r="B25" i="18"/>
  <c r="C25" i="18"/>
  <c r="D25" i="18"/>
  <c r="F25" i="18"/>
  <c r="G25" i="18"/>
  <c r="H25" i="18"/>
  <c r="I25" i="18"/>
  <c r="J25" i="18"/>
  <c r="K25" i="18"/>
  <c r="L25" i="18"/>
  <c r="M25" i="18"/>
  <c r="A26" i="18"/>
  <c r="B26" i="18"/>
  <c r="C26" i="18"/>
  <c r="D26" i="18"/>
  <c r="F26" i="18"/>
  <c r="G26" i="18"/>
  <c r="H26" i="18"/>
  <c r="I26" i="18"/>
  <c r="J26" i="18"/>
  <c r="K26" i="18"/>
  <c r="L26" i="18"/>
  <c r="M26" i="18"/>
  <c r="A27" i="18"/>
  <c r="B27" i="18"/>
  <c r="C27" i="18"/>
  <c r="D27" i="18"/>
  <c r="F27" i="18"/>
  <c r="G27" i="18"/>
  <c r="H27" i="18"/>
  <c r="I27" i="18"/>
  <c r="J27" i="18"/>
  <c r="K27" i="18"/>
  <c r="L27" i="18"/>
  <c r="M27" i="18"/>
  <c r="A28" i="18"/>
  <c r="B28" i="18"/>
  <c r="C28" i="18"/>
  <c r="D28" i="18"/>
  <c r="F28" i="18"/>
  <c r="G28" i="18"/>
  <c r="H28" i="18"/>
  <c r="I28" i="18"/>
  <c r="J28" i="18"/>
  <c r="K28" i="18"/>
  <c r="L28" i="18"/>
  <c r="M28" i="18"/>
  <c r="A29" i="18"/>
  <c r="B29" i="18"/>
  <c r="C29" i="18"/>
  <c r="D29" i="18"/>
  <c r="F29" i="18"/>
  <c r="G29" i="18"/>
  <c r="H29" i="18"/>
  <c r="I29" i="18"/>
  <c r="J29" i="18"/>
  <c r="K29" i="18"/>
  <c r="L29" i="18"/>
  <c r="M29" i="18"/>
  <c r="A30" i="18"/>
  <c r="B30" i="18"/>
  <c r="C30" i="18"/>
  <c r="D30" i="18"/>
  <c r="F30" i="18"/>
  <c r="G30" i="18"/>
  <c r="H30" i="18"/>
  <c r="I30" i="18"/>
  <c r="J30" i="18"/>
  <c r="K30" i="18"/>
  <c r="L30" i="18"/>
  <c r="M30" i="18"/>
  <c r="A31" i="18"/>
  <c r="B31" i="18"/>
  <c r="C31" i="18"/>
  <c r="D31" i="18"/>
  <c r="F31" i="18"/>
  <c r="G31" i="18"/>
  <c r="H31" i="18"/>
  <c r="I31" i="18"/>
  <c r="J31" i="18"/>
  <c r="K31" i="18"/>
  <c r="L31" i="18"/>
  <c r="M31" i="18"/>
  <c r="A32" i="18"/>
  <c r="B32" i="18"/>
  <c r="C32" i="18"/>
  <c r="D32" i="18"/>
  <c r="F32" i="18"/>
  <c r="G32" i="18"/>
  <c r="H32" i="18"/>
  <c r="I32" i="18"/>
  <c r="J32" i="18"/>
  <c r="K32" i="18"/>
  <c r="L32" i="18"/>
  <c r="M32" i="18"/>
  <c r="M11" i="18"/>
  <c r="L11" i="18"/>
  <c r="K11" i="18"/>
  <c r="J11" i="18"/>
  <c r="I11" i="18"/>
  <c r="H11" i="18"/>
  <c r="G11" i="18"/>
  <c r="F11" i="18"/>
  <c r="D11" i="18"/>
  <c r="C11" i="18"/>
  <c r="B11" i="18"/>
  <c r="A11" i="18"/>
  <c r="A72" i="17"/>
  <c r="B72" i="17"/>
  <c r="C72" i="17"/>
  <c r="D72" i="17"/>
  <c r="F72" i="17"/>
  <c r="G72" i="17"/>
  <c r="H72" i="17"/>
  <c r="I72" i="17"/>
  <c r="J72" i="17"/>
  <c r="K72" i="17"/>
  <c r="L72" i="17"/>
  <c r="M72" i="17"/>
  <c r="A73" i="17"/>
  <c r="B73" i="17"/>
  <c r="C73" i="17"/>
  <c r="D73" i="17"/>
  <c r="F73" i="17"/>
  <c r="G73" i="17"/>
  <c r="H73" i="17"/>
  <c r="I73" i="17"/>
  <c r="J73" i="17"/>
  <c r="K73" i="17"/>
  <c r="L73" i="17"/>
  <c r="M73" i="17"/>
  <c r="M71" i="17"/>
  <c r="L71" i="17"/>
  <c r="K71" i="17"/>
  <c r="J71" i="17"/>
  <c r="I71" i="17"/>
  <c r="H71" i="17"/>
  <c r="G71" i="17"/>
  <c r="F71" i="17"/>
  <c r="D71" i="17"/>
  <c r="C71" i="17"/>
  <c r="B71" i="17"/>
  <c r="A71" i="17"/>
  <c r="A61" i="15"/>
  <c r="B61" i="15"/>
  <c r="C61" i="15"/>
  <c r="D61" i="15"/>
  <c r="F61" i="15"/>
  <c r="G61" i="15"/>
  <c r="H61" i="15"/>
  <c r="I61" i="15"/>
  <c r="J61" i="15"/>
  <c r="K61" i="15"/>
  <c r="L61" i="15"/>
  <c r="M61" i="15"/>
  <c r="A62" i="15"/>
  <c r="B62" i="15"/>
  <c r="C62" i="15"/>
  <c r="D62" i="15"/>
  <c r="F62" i="15"/>
  <c r="G62" i="15"/>
  <c r="H62" i="15"/>
  <c r="I62" i="15"/>
  <c r="J62" i="15"/>
  <c r="K62" i="15"/>
  <c r="L62" i="15"/>
  <c r="M62" i="15"/>
  <c r="A63" i="15"/>
  <c r="B63" i="15"/>
  <c r="C63" i="15"/>
  <c r="D63" i="15"/>
  <c r="F63" i="15"/>
  <c r="G63" i="15"/>
  <c r="H63" i="15"/>
  <c r="I63" i="15"/>
  <c r="J63" i="15"/>
  <c r="K63" i="15"/>
  <c r="L63" i="15"/>
  <c r="M63" i="15"/>
  <c r="A64" i="15"/>
  <c r="B64" i="15"/>
  <c r="C64" i="15"/>
  <c r="D64" i="15"/>
  <c r="F64" i="15"/>
  <c r="G64" i="15"/>
  <c r="H64" i="15"/>
  <c r="I64" i="15"/>
  <c r="J64" i="15"/>
  <c r="K64" i="15"/>
  <c r="L64" i="15"/>
  <c r="M64" i="15"/>
  <c r="A65" i="15"/>
  <c r="B65" i="15"/>
  <c r="C65" i="15"/>
  <c r="D65" i="15"/>
  <c r="F65" i="15"/>
  <c r="G65" i="15"/>
  <c r="H65" i="15"/>
  <c r="I65" i="15"/>
  <c r="J65" i="15"/>
  <c r="K65" i="15"/>
  <c r="L65" i="15"/>
  <c r="M65" i="15"/>
  <c r="M60" i="15"/>
  <c r="L60" i="15"/>
  <c r="K60" i="15"/>
  <c r="J60" i="15"/>
  <c r="I60" i="15"/>
  <c r="H60" i="15"/>
  <c r="G60" i="15"/>
  <c r="F60" i="15"/>
  <c r="D60" i="15"/>
  <c r="C60" i="15"/>
  <c r="B60" i="15"/>
  <c r="A60" i="15"/>
  <c r="A44" i="13"/>
  <c r="B44" i="13"/>
  <c r="C44" i="13"/>
  <c r="D44" i="13"/>
  <c r="F44" i="13"/>
  <c r="G44" i="13"/>
  <c r="H44" i="13"/>
  <c r="I44" i="13"/>
  <c r="J44" i="13"/>
  <c r="K44" i="13"/>
  <c r="L44" i="13"/>
  <c r="M44" i="13"/>
  <c r="A45" i="13"/>
  <c r="B45" i="13"/>
  <c r="C45" i="13"/>
  <c r="D45" i="13"/>
  <c r="F45" i="13"/>
  <c r="G45" i="13"/>
  <c r="H45" i="13"/>
  <c r="I45" i="13"/>
  <c r="J45" i="13"/>
  <c r="K45" i="13"/>
  <c r="L45" i="13"/>
  <c r="M45" i="13"/>
  <c r="A46" i="13"/>
  <c r="B46" i="13"/>
  <c r="C46" i="13"/>
  <c r="D46" i="13"/>
  <c r="F46" i="13"/>
  <c r="G46" i="13"/>
  <c r="H46" i="13"/>
  <c r="I46" i="13"/>
  <c r="J46" i="13"/>
  <c r="K46" i="13"/>
  <c r="L46" i="13"/>
  <c r="M46" i="13"/>
  <c r="A47" i="13"/>
  <c r="B47" i="13"/>
  <c r="C47" i="13"/>
  <c r="D47" i="13"/>
  <c r="F47" i="13"/>
  <c r="G47" i="13"/>
  <c r="H47" i="13"/>
  <c r="I47" i="13"/>
  <c r="J47" i="13"/>
  <c r="K47" i="13"/>
  <c r="L47" i="13"/>
  <c r="M47" i="13"/>
  <c r="A48" i="13"/>
  <c r="B48" i="13"/>
  <c r="C48" i="13"/>
  <c r="D48" i="13"/>
  <c r="F48" i="13"/>
  <c r="G48" i="13"/>
  <c r="H48" i="13"/>
  <c r="I48" i="13"/>
  <c r="J48" i="13"/>
  <c r="K48" i="13"/>
  <c r="L48" i="13"/>
  <c r="M48" i="13"/>
  <c r="A49" i="13"/>
  <c r="B49" i="13"/>
  <c r="C49" i="13"/>
  <c r="D49" i="13"/>
  <c r="F49" i="13"/>
  <c r="G49" i="13"/>
  <c r="H49" i="13"/>
  <c r="I49" i="13"/>
  <c r="J49" i="13"/>
  <c r="K49" i="13"/>
  <c r="L49" i="13"/>
  <c r="M49" i="13"/>
  <c r="A50" i="13"/>
  <c r="B50" i="13"/>
  <c r="C50" i="13"/>
  <c r="D50" i="13"/>
  <c r="F50" i="13"/>
  <c r="G50" i="13"/>
  <c r="H50" i="13"/>
  <c r="I50" i="13"/>
  <c r="J50" i="13"/>
  <c r="K50" i="13"/>
  <c r="L50" i="13"/>
  <c r="M50" i="13"/>
  <c r="M43" i="13"/>
  <c r="L43" i="13"/>
  <c r="K43" i="13"/>
  <c r="J43" i="13"/>
  <c r="I43" i="13"/>
  <c r="H43" i="13"/>
  <c r="G43" i="13"/>
  <c r="F43" i="13"/>
  <c r="D43" i="13"/>
  <c r="C43" i="13"/>
  <c r="B43" i="13"/>
  <c r="A43" i="13"/>
  <c r="A42" i="12"/>
  <c r="B42" i="12"/>
  <c r="C42" i="12"/>
  <c r="D42" i="12"/>
  <c r="F42" i="12"/>
  <c r="G42" i="12"/>
  <c r="H42" i="12"/>
  <c r="I42" i="12"/>
  <c r="J42" i="12"/>
  <c r="K42" i="12"/>
  <c r="L42" i="12"/>
  <c r="M42" i="12"/>
  <c r="A43" i="12"/>
  <c r="B43" i="12"/>
  <c r="C43" i="12"/>
  <c r="D43" i="12"/>
  <c r="F43" i="12"/>
  <c r="G43" i="12"/>
  <c r="H43" i="12"/>
  <c r="I43" i="12"/>
  <c r="J43" i="12"/>
  <c r="K43" i="12"/>
  <c r="L43" i="12"/>
  <c r="M43" i="12"/>
  <c r="A44" i="12"/>
  <c r="B44" i="12"/>
  <c r="C44" i="12"/>
  <c r="D44" i="12"/>
  <c r="F44" i="12"/>
  <c r="G44" i="12"/>
  <c r="H44" i="12"/>
  <c r="I44" i="12"/>
  <c r="J44" i="12"/>
  <c r="K44" i="12"/>
  <c r="L44" i="12"/>
  <c r="M44" i="12"/>
  <c r="M41" i="12"/>
  <c r="L41" i="12"/>
  <c r="K41" i="12"/>
  <c r="J41" i="12"/>
  <c r="I41" i="12"/>
  <c r="H41" i="12"/>
  <c r="G41" i="12"/>
  <c r="F41" i="12"/>
  <c r="D41" i="12"/>
  <c r="C41" i="12"/>
  <c r="B41" i="12"/>
  <c r="A41" i="12"/>
  <c r="B68" i="10"/>
  <c r="C68" i="10"/>
  <c r="D68" i="10"/>
  <c r="F68" i="10"/>
  <c r="G68" i="10"/>
  <c r="H68" i="10"/>
  <c r="I68" i="10"/>
  <c r="J68" i="10"/>
  <c r="K68" i="10"/>
  <c r="L68" i="10"/>
  <c r="M68" i="10"/>
  <c r="B69" i="10"/>
  <c r="C69" i="10"/>
  <c r="D69" i="10"/>
  <c r="F69" i="10"/>
  <c r="G69" i="10"/>
  <c r="H69" i="10"/>
  <c r="I69" i="10"/>
  <c r="J69" i="10"/>
  <c r="K69" i="10"/>
  <c r="L69" i="10"/>
  <c r="M69" i="10"/>
  <c r="B70" i="10"/>
  <c r="C70" i="10"/>
  <c r="D70" i="10"/>
  <c r="F70" i="10"/>
  <c r="G70" i="10"/>
  <c r="H70" i="10"/>
  <c r="I70" i="10"/>
  <c r="J70" i="10"/>
  <c r="K70" i="10"/>
  <c r="L70" i="10"/>
  <c r="M70" i="10"/>
  <c r="B71" i="10"/>
  <c r="C71" i="10"/>
  <c r="D71" i="10"/>
  <c r="F71" i="10"/>
  <c r="G71" i="10"/>
  <c r="H71" i="10"/>
  <c r="I71" i="10"/>
  <c r="J71" i="10"/>
  <c r="K71" i="10"/>
  <c r="L71" i="10"/>
  <c r="M71" i="10"/>
  <c r="B72" i="10"/>
  <c r="C72" i="10"/>
  <c r="D72" i="10"/>
  <c r="F72" i="10"/>
  <c r="G72" i="10"/>
  <c r="H72" i="10"/>
  <c r="I72" i="10"/>
  <c r="J72" i="10"/>
  <c r="K72" i="10"/>
  <c r="L72" i="10"/>
  <c r="M72" i="10"/>
  <c r="M67" i="10"/>
  <c r="L67" i="10"/>
  <c r="K67" i="10"/>
  <c r="J67" i="10"/>
  <c r="I67" i="10"/>
  <c r="H67" i="10"/>
  <c r="G67" i="10"/>
  <c r="F67" i="10"/>
  <c r="D67" i="10"/>
  <c r="C67" i="10"/>
  <c r="B67" i="10"/>
  <c r="A63" i="6"/>
  <c r="B63" i="6"/>
  <c r="C63" i="6"/>
  <c r="D63" i="6"/>
  <c r="F63" i="6"/>
  <c r="G63" i="6"/>
  <c r="H63" i="6"/>
  <c r="I63" i="6"/>
  <c r="J63" i="6"/>
  <c r="K63" i="6"/>
  <c r="L63" i="6"/>
  <c r="M63" i="6"/>
  <c r="A64" i="6"/>
  <c r="B64" i="6"/>
  <c r="C64" i="6"/>
  <c r="D64" i="6"/>
  <c r="F64" i="6"/>
  <c r="G64" i="6"/>
  <c r="H64" i="6"/>
  <c r="I64" i="6"/>
  <c r="J64" i="6"/>
  <c r="K64" i="6"/>
  <c r="L64" i="6"/>
  <c r="M64" i="6"/>
  <c r="A65" i="6"/>
  <c r="B65" i="6"/>
  <c r="C65" i="6"/>
  <c r="D65" i="6"/>
  <c r="F65" i="6"/>
  <c r="G65" i="6"/>
  <c r="H65" i="6"/>
  <c r="I65" i="6"/>
  <c r="J65" i="6"/>
  <c r="K65" i="6"/>
  <c r="L65" i="6"/>
  <c r="M65" i="6"/>
  <c r="A66" i="6"/>
  <c r="B66" i="6"/>
  <c r="C66" i="6"/>
  <c r="D66" i="6"/>
  <c r="F66" i="6"/>
  <c r="G66" i="6"/>
  <c r="H66" i="6"/>
  <c r="I66" i="6"/>
  <c r="J66" i="6"/>
  <c r="K66" i="6"/>
  <c r="L66" i="6"/>
  <c r="M66" i="6"/>
  <c r="A67" i="6"/>
  <c r="B67" i="6"/>
  <c r="C67" i="6"/>
  <c r="D67" i="6"/>
  <c r="F67" i="6"/>
  <c r="G67" i="6"/>
  <c r="H67" i="6"/>
  <c r="I67" i="6"/>
  <c r="J67" i="6"/>
  <c r="K67" i="6"/>
  <c r="L67" i="6"/>
  <c r="M67" i="6"/>
  <c r="A68" i="6"/>
  <c r="B68" i="6"/>
  <c r="C68" i="6"/>
  <c r="D68" i="6"/>
  <c r="F68" i="6"/>
  <c r="E68" i="6" s="1"/>
  <c r="G68" i="6"/>
  <c r="H68" i="6"/>
  <c r="I68" i="6"/>
  <c r="J68" i="6"/>
  <c r="K68" i="6"/>
  <c r="L68" i="6"/>
  <c r="M68" i="6"/>
  <c r="M62" i="6"/>
  <c r="L62" i="6"/>
  <c r="K62" i="6"/>
  <c r="J62" i="6"/>
  <c r="I62" i="6"/>
  <c r="H62" i="6"/>
  <c r="G62" i="6"/>
  <c r="F62" i="6"/>
  <c r="D62" i="6"/>
  <c r="C62" i="6"/>
  <c r="B62" i="6"/>
  <c r="A62" i="6"/>
  <c r="N60" i="18" l="1"/>
  <c r="E22" i="83"/>
  <c r="E23" i="83"/>
  <c r="E13" i="84"/>
  <c r="E20" i="84"/>
  <c r="E21" i="84"/>
  <c r="E24" i="84"/>
  <c r="E20" i="87"/>
  <c r="O35" i="92"/>
  <c r="O17" i="92"/>
  <c r="N11" i="84"/>
  <c r="N13" i="84"/>
  <c r="N17" i="84"/>
  <c r="N13" i="89"/>
  <c r="N14" i="89"/>
  <c r="O45" i="91"/>
  <c r="N11" i="85"/>
  <c r="E51" i="85"/>
  <c r="O51" i="85" s="1"/>
  <c r="N49" i="85"/>
  <c r="O49" i="85" s="1"/>
  <c r="N68" i="10"/>
  <c r="E69" i="10"/>
  <c r="E43" i="12"/>
  <c r="E49" i="13"/>
  <c r="N73" i="17"/>
  <c r="N64" i="18"/>
  <c r="E71" i="10"/>
  <c r="N65" i="6"/>
  <c r="N63" i="6"/>
  <c r="E45" i="13"/>
  <c r="N50" i="13"/>
  <c r="E64" i="6"/>
  <c r="N72" i="10"/>
  <c r="N48" i="13"/>
  <c r="N46" i="13"/>
  <c r="N63" i="85"/>
  <c r="N64" i="85"/>
  <c r="E63" i="6"/>
  <c r="O63" i="6" s="1"/>
  <c r="N70" i="10"/>
  <c r="N46" i="87"/>
  <c r="N67" i="6"/>
  <c r="N66" i="6"/>
  <c r="N44" i="12"/>
  <c r="E68" i="10"/>
  <c r="O68" i="10" s="1"/>
  <c r="E48" i="13"/>
  <c r="E72" i="17"/>
  <c r="E67" i="6"/>
  <c r="E66" i="6"/>
  <c r="E72" i="10"/>
  <c r="E44" i="12"/>
  <c r="O44" i="12" s="1"/>
  <c r="N42" i="12"/>
  <c r="E46" i="13"/>
  <c r="O46" i="13" s="1"/>
  <c r="N44" i="13"/>
  <c r="E65" i="18"/>
  <c r="N47" i="87"/>
  <c r="E65" i="6"/>
  <c r="O65" i="6" s="1"/>
  <c r="N43" i="12"/>
  <c r="O43" i="12" s="1"/>
  <c r="E42" i="12"/>
  <c r="N45" i="13"/>
  <c r="E44" i="13"/>
  <c r="N68" i="6"/>
  <c r="O68" i="6" s="1"/>
  <c r="N71" i="10"/>
  <c r="N49" i="13"/>
  <c r="O49" i="13" s="1"/>
  <c r="E47" i="13"/>
  <c r="E73" i="17"/>
  <c r="O73" i="17" s="1"/>
  <c r="E61" i="18"/>
  <c r="N61" i="82"/>
  <c r="N69" i="10"/>
  <c r="O69" i="10" s="1"/>
  <c r="N64" i="6"/>
  <c r="O64" i="6" s="1"/>
  <c r="E70" i="10"/>
  <c r="E50" i="13"/>
  <c r="O50" i="13" s="1"/>
  <c r="N47" i="13"/>
  <c r="N72" i="17"/>
  <c r="O72" i="17" s="1"/>
  <c r="N62" i="18"/>
  <c r="O13" i="92"/>
  <c r="O18" i="92"/>
  <c r="O48" i="92"/>
  <c r="O11" i="91"/>
  <c r="O19" i="91"/>
  <c r="O16" i="91"/>
  <c r="O14" i="91"/>
  <c r="O18" i="91"/>
  <c r="E13" i="90"/>
  <c r="E11" i="90"/>
  <c r="E12" i="90"/>
  <c r="E15" i="90"/>
  <c r="E16" i="90"/>
  <c r="N30" i="90"/>
  <c r="N12" i="90"/>
  <c r="N13" i="90"/>
  <c r="N14" i="90"/>
  <c r="N16" i="90"/>
  <c r="E30" i="90"/>
  <c r="N11" i="90"/>
  <c r="N15" i="90"/>
  <c r="E14" i="90"/>
  <c r="O12" i="90"/>
  <c r="N11" i="89"/>
  <c r="E11" i="89"/>
  <c r="E12" i="89"/>
  <c r="N12" i="89"/>
  <c r="O13" i="89"/>
  <c r="O14" i="89"/>
  <c r="E13" i="88"/>
  <c r="E33" i="88"/>
  <c r="E19" i="88"/>
  <c r="N33" i="88"/>
  <c r="E11" i="88"/>
  <c r="N11" i="88"/>
  <c r="N12" i="88"/>
  <c r="E14" i="88"/>
  <c r="E16" i="88"/>
  <c r="E17" i="88"/>
  <c r="O17" i="88" s="1"/>
  <c r="N15" i="88"/>
  <c r="N16" i="88"/>
  <c r="E18" i="88"/>
  <c r="N13" i="88"/>
  <c r="O13" i="88" s="1"/>
  <c r="N18" i="88"/>
  <c r="N19" i="88"/>
  <c r="O19" i="88" s="1"/>
  <c r="E15" i="88"/>
  <c r="E12" i="88"/>
  <c r="O14" i="88"/>
  <c r="E14" i="87"/>
  <c r="E15" i="87"/>
  <c r="E16" i="87"/>
  <c r="E18" i="87"/>
  <c r="E19" i="87"/>
  <c r="E12" i="87"/>
  <c r="N11" i="87"/>
  <c r="N13" i="87"/>
  <c r="N14" i="87"/>
  <c r="N15" i="87"/>
  <c r="N17" i="87"/>
  <c r="N18" i="87"/>
  <c r="O18" i="87" s="1"/>
  <c r="N19" i="87"/>
  <c r="O19" i="87" s="1"/>
  <c r="E11" i="87"/>
  <c r="E34" i="87"/>
  <c r="E46" i="87"/>
  <c r="O46" i="87" s="1"/>
  <c r="E47" i="87"/>
  <c r="N34" i="87"/>
  <c r="N12" i="87"/>
  <c r="O12" i="87" s="1"/>
  <c r="N16" i="87"/>
  <c r="O16" i="87" s="1"/>
  <c r="N20" i="87"/>
  <c r="O20" i="87" s="1"/>
  <c r="O14" i="87"/>
  <c r="E13" i="87"/>
  <c r="E17" i="87"/>
  <c r="O15" i="87"/>
  <c r="O13" i="87"/>
  <c r="N27" i="86"/>
  <c r="E11" i="86"/>
  <c r="O11" i="86" s="1"/>
  <c r="E12" i="86"/>
  <c r="N13" i="86"/>
  <c r="N11" i="86"/>
  <c r="E27" i="86"/>
  <c r="O27" i="86" s="1"/>
  <c r="N12" i="86"/>
  <c r="O12" i="86" s="1"/>
  <c r="E13" i="86"/>
  <c r="E63" i="85"/>
  <c r="O63" i="85" s="1"/>
  <c r="E64" i="85"/>
  <c r="O64" i="85" s="1"/>
  <c r="E50" i="85"/>
  <c r="O11" i="85"/>
  <c r="O50" i="85"/>
  <c r="E18" i="84"/>
  <c r="N25" i="84"/>
  <c r="E14" i="84"/>
  <c r="N14" i="84"/>
  <c r="N15" i="84"/>
  <c r="N16" i="84"/>
  <c r="E22" i="84"/>
  <c r="E23" i="84"/>
  <c r="N19" i="84"/>
  <c r="N20" i="84"/>
  <c r="N22" i="84"/>
  <c r="O22" i="84" s="1"/>
  <c r="N23" i="84"/>
  <c r="E39" i="84"/>
  <c r="E52" i="84"/>
  <c r="O52" i="84" s="1"/>
  <c r="E53" i="84"/>
  <c r="O53" i="84" s="1"/>
  <c r="N39" i="84"/>
  <c r="E40" i="84"/>
  <c r="O40" i="84" s="1"/>
  <c r="E11" i="84"/>
  <c r="O11" i="84" s="1"/>
  <c r="E19" i="84"/>
  <c r="N21" i="84"/>
  <c r="E25" i="84"/>
  <c r="O25" i="84" s="1"/>
  <c r="E12" i="84"/>
  <c r="E16" i="84"/>
  <c r="O16" i="84" s="1"/>
  <c r="E17" i="84"/>
  <c r="O17" i="84" s="1"/>
  <c r="N18" i="84"/>
  <c r="O18" i="84" s="1"/>
  <c r="N24" i="84"/>
  <c r="O24" i="84" s="1"/>
  <c r="O14" i="84"/>
  <c r="N12" i="84"/>
  <c r="E15" i="84"/>
  <c r="O13" i="84"/>
  <c r="O21" i="84"/>
  <c r="O20" i="84"/>
  <c r="O23" i="84"/>
  <c r="E15" i="83"/>
  <c r="E11" i="83"/>
  <c r="E12" i="83"/>
  <c r="N12" i="83"/>
  <c r="N13" i="83"/>
  <c r="N21" i="83"/>
  <c r="E37" i="83"/>
  <c r="N49" i="83"/>
  <c r="O49" i="83" s="1"/>
  <c r="E16" i="83"/>
  <c r="E18" i="83"/>
  <c r="E20" i="83"/>
  <c r="E21" i="83"/>
  <c r="O21" i="83" s="1"/>
  <c r="N37" i="83"/>
  <c r="N17" i="83"/>
  <c r="N18" i="83"/>
  <c r="O18" i="83" s="1"/>
  <c r="N19" i="83"/>
  <c r="E13" i="83"/>
  <c r="E14" i="83"/>
  <c r="N16" i="83"/>
  <c r="O16" i="83" s="1"/>
  <c r="E19" i="83"/>
  <c r="N20" i="83"/>
  <c r="N11" i="83"/>
  <c r="O11" i="83" s="1"/>
  <c r="N14" i="83"/>
  <c r="O14" i="83" s="1"/>
  <c r="N15" i="83"/>
  <c r="E17" i="83"/>
  <c r="N22" i="83"/>
  <c r="O22" i="83" s="1"/>
  <c r="N23" i="83"/>
  <c r="O23" i="83" s="1"/>
  <c r="N20" i="82"/>
  <c r="N48" i="82"/>
  <c r="E61" i="82"/>
  <c r="N60" i="82"/>
  <c r="E60" i="82"/>
  <c r="N47" i="82"/>
  <c r="N30" i="82"/>
  <c r="N28" i="82"/>
  <c r="E47" i="82"/>
  <c r="E48" i="82"/>
  <c r="O48" i="82" s="1"/>
  <c r="N26" i="82"/>
  <c r="N24" i="82"/>
  <c r="N22" i="82"/>
  <c r="N18" i="82"/>
  <c r="N16" i="82"/>
  <c r="E32" i="82"/>
  <c r="E31" i="82"/>
  <c r="E23" i="82"/>
  <c r="E19" i="82"/>
  <c r="N14" i="82"/>
  <c r="E27" i="82"/>
  <c r="E29" i="82"/>
  <c r="E21" i="82"/>
  <c r="E13" i="82"/>
  <c r="E46" i="82"/>
  <c r="O46" i="82" s="1"/>
  <c r="E25" i="82"/>
  <c r="E17" i="82"/>
  <c r="N11" i="82"/>
  <c r="E30" i="82"/>
  <c r="O30" i="82" s="1"/>
  <c r="E26" i="82"/>
  <c r="E22" i="82"/>
  <c r="E18" i="82"/>
  <c r="N13" i="82"/>
  <c r="E11" i="82"/>
  <c r="N32" i="82"/>
  <c r="N31" i="82"/>
  <c r="N27" i="82"/>
  <c r="O27" i="82" s="1"/>
  <c r="N23" i="82"/>
  <c r="N19" i="82"/>
  <c r="O19" i="82" s="1"/>
  <c r="E28" i="82"/>
  <c r="O28" i="82" s="1"/>
  <c r="E24" i="82"/>
  <c r="E20" i="82"/>
  <c r="O20" i="82" s="1"/>
  <c r="E16" i="82"/>
  <c r="O16" i="82" s="1"/>
  <c r="E15" i="82"/>
  <c r="N12" i="82"/>
  <c r="N29" i="82"/>
  <c r="N25" i="82"/>
  <c r="N21" i="82"/>
  <c r="N17" i="82"/>
  <c r="N15" i="82"/>
  <c r="E14" i="82"/>
  <c r="E12" i="82"/>
  <c r="E22" i="18"/>
  <c r="E64" i="18"/>
  <c r="E63" i="18"/>
  <c r="E62" i="18"/>
  <c r="N61" i="18"/>
  <c r="N65" i="18"/>
  <c r="N63" i="18"/>
  <c r="O63" i="18" s="1"/>
  <c r="E60" i="18"/>
  <c r="O60" i="18" s="1"/>
  <c r="N59" i="18"/>
  <c r="N31" i="18"/>
  <c r="E59" i="18"/>
  <c r="E18" i="18"/>
  <c r="N47" i="18"/>
  <c r="E28" i="18"/>
  <c r="E26" i="18"/>
  <c r="E47" i="18"/>
  <c r="N46" i="18"/>
  <c r="E46" i="18"/>
  <c r="N23" i="18"/>
  <c r="N19" i="18"/>
  <c r="N15" i="18"/>
  <c r="N27" i="18"/>
  <c r="E32" i="18"/>
  <c r="N29" i="18"/>
  <c r="E25" i="18"/>
  <c r="E24" i="18"/>
  <c r="N22" i="18"/>
  <c r="O22" i="18" s="1"/>
  <c r="E20" i="18"/>
  <c r="E17" i="18"/>
  <c r="N14" i="18"/>
  <c r="N13" i="18"/>
  <c r="N30" i="18"/>
  <c r="E27" i="18"/>
  <c r="N24" i="18"/>
  <c r="O24" i="18" s="1"/>
  <c r="N21" i="18"/>
  <c r="E19" i="18"/>
  <c r="O19" i="18" s="1"/>
  <c r="N16" i="18"/>
  <c r="N28" i="18"/>
  <c r="E21" i="18"/>
  <c r="N18" i="18"/>
  <c r="E16" i="18"/>
  <c r="N12" i="18"/>
  <c r="E31" i="18"/>
  <c r="E30" i="18"/>
  <c r="N26" i="18"/>
  <c r="N32" i="18"/>
  <c r="O32" i="18" s="1"/>
  <c r="E29" i="18"/>
  <c r="N25" i="18"/>
  <c r="E23" i="18"/>
  <c r="N20" i="18"/>
  <c r="N17" i="18"/>
  <c r="E15" i="18"/>
  <c r="O15" i="18" s="1"/>
  <c r="E14" i="18"/>
  <c r="E13" i="18"/>
  <c r="E12" i="18"/>
  <c r="O25" i="18"/>
  <c r="N11" i="18"/>
  <c r="E11" i="18"/>
  <c r="N71" i="17"/>
  <c r="E71" i="17"/>
  <c r="O71" i="17" s="1"/>
  <c r="E62" i="15"/>
  <c r="N63" i="15"/>
  <c r="N61" i="15"/>
  <c r="O61" i="15" s="1"/>
  <c r="N64" i="15"/>
  <c r="E64" i="15"/>
  <c r="E61" i="15"/>
  <c r="N65" i="15"/>
  <c r="E63" i="15"/>
  <c r="E65" i="15"/>
  <c r="N62" i="15"/>
  <c r="N60" i="15"/>
  <c r="E60" i="15"/>
  <c r="N43" i="13"/>
  <c r="E43" i="13"/>
  <c r="O43" i="13" s="1"/>
  <c r="N41" i="12"/>
  <c r="E41" i="12"/>
  <c r="N67" i="10"/>
  <c r="E67" i="10"/>
  <c r="O67" i="10" s="1"/>
  <c r="O67" i="6"/>
  <c r="N62" i="6"/>
  <c r="E62" i="6"/>
  <c r="A77" i="5"/>
  <c r="B77" i="5"/>
  <c r="C77" i="5"/>
  <c r="D77" i="5"/>
  <c r="F77" i="5"/>
  <c r="G77" i="5"/>
  <c r="H77" i="5"/>
  <c r="I77" i="5"/>
  <c r="J77" i="5"/>
  <c r="K77" i="5"/>
  <c r="L77" i="5"/>
  <c r="M77" i="5"/>
  <c r="A78" i="5"/>
  <c r="B78" i="5"/>
  <c r="C78" i="5"/>
  <c r="D78" i="5"/>
  <c r="F78" i="5"/>
  <c r="G78" i="5"/>
  <c r="H78" i="5"/>
  <c r="I78" i="5"/>
  <c r="J78" i="5"/>
  <c r="K78" i="5"/>
  <c r="L78" i="5"/>
  <c r="M78" i="5"/>
  <c r="A79" i="5"/>
  <c r="B79" i="5"/>
  <c r="C79" i="5"/>
  <c r="D79" i="5"/>
  <c r="F79" i="5"/>
  <c r="G79" i="5"/>
  <c r="H79" i="5"/>
  <c r="I79" i="5"/>
  <c r="J79" i="5"/>
  <c r="K79" i="5"/>
  <c r="L79" i="5"/>
  <c r="M79" i="5"/>
  <c r="A80" i="5"/>
  <c r="B80" i="5"/>
  <c r="C80" i="5"/>
  <c r="D80" i="5"/>
  <c r="F80" i="5"/>
  <c r="G80" i="5"/>
  <c r="H80" i="5"/>
  <c r="I80" i="5"/>
  <c r="J80" i="5"/>
  <c r="K80" i="5"/>
  <c r="L80" i="5"/>
  <c r="M80" i="5"/>
  <c r="M76" i="5"/>
  <c r="L76" i="5"/>
  <c r="K76" i="5"/>
  <c r="J76" i="5"/>
  <c r="I76" i="5"/>
  <c r="H76" i="5"/>
  <c r="G76" i="5"/>
  <c r="F76" i="5"/>
  <c r="D76" i="5"/>
  <c r="C76" i="5"/>
  <c r="B76" i="5"/>
  <c r="A76" i="5"/>
  <c r="A55" i="4"/>
  <c r="B55" i="4"/>
  <c r="C55" i="4"/>
  <c r="D55" i="4"/>
  <c r="F55" i="4"/>
  <c r="G55" i="4"/>
  <c r="H55" i="4"/>
  <c r="I55" i="4"/>
  <c r="J55" i="4"/>
  <c r="K55" i="4"/>
  <c r="L55" i="4"/>
  <c r="M55" i="4"/>
  <c r="A56" i="4"/>
  <c r="B56" i="4"/>
  <c r="C56" i="4"/>
  <c r="D56" i="4"/>
  <c r="F56" i="4"/>
  <c r="G56" i="4"/>
  <c r="H56" i="4"/>
  <c r="I56" i="4"/>
  <c r="J56" i="4"/>
  <c r="K56" i="4"/>
  <c r="L56" i="4"/>
  <c r="M56" i="4"/>
  <c r="A57" i="4"/>
  <c r="B57" i="4"/>
  <c r="C57" i="4"/>
  <c r="D57" i="4"/>
  <c r="F57" i="4"/>
  <c r="G57" i="4"/>
  <c r="H57" i="4"/>
  <c r="I57" i="4"/>
  <c r="J57" i="4"/>
  <c r="K57" i="4"/>
  <c r="L57" i="4"/>
  <c r="M57" i="4"/>
  <c r="A58" i="4"/>
  <c r="B58" i="4"/>
  <c r="C58" i="4"/>
  <c r="D58" i="4"/>
  <c r="F58" i="4"/>
  <c r="G58" i="4"/>
  <c r="H58" i="4"/>
  <c r="I58" i="4"/>
  <c r="J58" i="4"/>
  <c r="K58" i="4"/>
  <c r="L58" i="4"/>
  <c r="M58" i="4"/>
  <c r="M54" i="4"/>
  <c r="L54" i="4"/>
  <c r="K54" i="4"/>
  <c r="J54" i="4"/>
  <c r="I54" i="4"/>
  <c r="H54" i="4"/>
  <c r="G54" i="4"/>
  <c r="F54" i="4"/>
  <c r="D54" i="4"/>
  <c r="C54" i="4"/>
  <c r="B54" i="4"/>
  <c r="A54" i="4"/>
  <c r="A60" i="2"/>
  <c r="B60" i="2"/>
  <c r="C60" i="2"/>
  <c r="D60" i="2"/>
  <c r="F60" i="2"/>
  <c r="G60" i="2"/>
  <c r="H60" i="2"/>
  <c r="I60" i="2"/>
  <c r="J60" i="2"/>
  <c r="K60" i="2"/>
  <c r="L60" i="2"/>
  <c r="M60" i="2"/>
  <c r="M54" i="1"/>
  <c r="L54" i="1"/>
  <c r="K54" i="1"/>
  <c r="J54" i="1"/>
  <c r="I54" i="1"/>
  <c r="H54" i="1"/>
  <c r="G54" i="1"/>
  <c r="F54" i="1"/>
  <c r="A57" i="17"/>
  <c r="B57" i="17"/>
  <c r="C57" i="17"/>
  <c r="D57" i="17"/>
  <c r="F57" i="17"/>
  <c r="G57" i="17"/>
  <c r="H57" i="17"/>
  <c r="I57" i="17"/>
  <c r="J57" i="17"/>
  <c r="K57" i="17"/>
  <c r="L57" i="17"/>
  <c r="M57" i="17"/>
  <c r="A58" i="17"/>
  <c r="B58" i="17"/>
  <c r="C58" i="17"/>
  <c r="D58" i="17"/>
  <c r="F58" i="17"/>
  <c r="G58" i="17"/>
  <c r="H58" i="17"/>
  <c r="I58" i="17"/>
  <c r="J58" i="17"/>
  <c r="K58" i="17"/>
  <c r="L58" i="17"/>
  <c r="M58" i="17"/>
  <c r="M56" i="17"/>
  <c r="L56" i="17"/>
  <c r="K56" i="17"/>
  <c r="J56" i="17"/>
  <c r="I56" i="17"/>
  <c r="H56" i="17"/>
  <c r="G56" i="17"/>
  <c r="F56" i="17"/>
  <c r="D56" i="17"/>
  <c r="C56" i="17"/>
  <c r="B56" i="17"/>
  <c r="A56" i="17"/>
  <c r="A12" i="17"/>
  <c r="B12" i="17"/>
  <c r="C12" i="17"/>
  <c r="D12" i="17"/>
  <c r="F12" i="17"/>
  <c r="G12" i="17"/>
  <c r="H12" i="17"/>
  <c r="I12" i="17"/>
  <c r="J12" i="17"/>
  <c r="K12" i="17"/>
  <c r="L12" i="17"/>
  <c r="M12" i="17"/>
  <c r="A13" i="17"/>
  <c r="B13" i="17"/>
  <c r="C13" i="17"/>
  <c r="D13" i="17"/>
  <c r="F13" i="17"/>
  <c r="G13" i="17"/>
  <c r="H13" i="17"/>
  <c r="I13" i="17"/>
  <c r="J13" i="17"/>
  <c r="K13" i="17"/>
  <c r="L13" i="17"/>
  <c r="M13" i="17"/>
  <c r="A14" i="17"/>
  <c r="B14" i="17"/>
  <c r="C14" i="17"/>
  <c r="D14" i="17"/>
  <c r="F14" i="17"/>
  <c r="G14" i="17"/>
  <c r="H14" i="17"/>
  <c r="I14" i="17"/>
  <c r="J14" i="17"/>
  <c r="K14" i="17"/>
  <c r="L14" i="17"/>
  <c r="M14" i="17"/>
  <c r="A15" i="17"/>
  <c r="B15" i="17"/>
  <c r="C15" i="17"/>
  <c r="D15" i="17"/>
  <c r="F15" i="17"/>
  <c r="G15" i="17"/>
  <c r="H15" i="17"/>
  <c r="I15" i="17"/>
  <c r="J15" i="17"/>
  <c r="K15" i="17"/>
  <c r="L15" i="17"/>
  <c r="M15" i="17"/>
  <c r="A16" i="17"/>
  <c r="B16" i="17"/>
  <c r="C16" i="17"/>
  <c r="D16" i="17"/>
  <c r="F16" i="17"/>
  <c r="G16" i="17"/>
  <c r="H16" i="17"/>
  <c r="I16" i="17"/>
  <c r="J16" i="17"/>
  <c r="K16" i="17"/>
  <c r="L16" i="17"/>
  <c r="M16" i="17"/>
  <c r="A17" i="17"/>
  <c r="B17" i="17"/>
  <c r="C17" i="17"/>
  <c r="D17" i="17"/>
  <c r="F17" i="17"/>
  <c r="G17" i="17"/>
  <c r="H17" i="17"/>
  <c r="I17" i="17"/>
  <c r="J17" i="17"/>
  <c r="K17" i="17"/>
  <c r="L17" i="17"/>
  <c r="M17" i="17"/>
  <c r="A18" i="17"/>
  <c r="B18" i="17"/>
  <c r="C18" i="17"/>
  <c r="D18" i="17"/>
  <c r="F18" i="17"/>
  <c r="G18" i="17"/>
  <c r="H18" i="17"/>
  <c r="I18" i="17"/>
  <c r="J18" i="17"/>
  <c r="K18" i="17"/>
  <c r="L18" i="17"/>
  <c r="M18" i="17"/>
  <c r="A19" i="17"/>
  <c r="B19" i="17"/>
  <c r="C19" i="17"/>
  <c r="D19" i="17"/>
  <c r="F19" i="17"/>
  <c r="G19" i="17"/>
  <c r="H19" i="17"/>
  <c r="I19" i="17"/>
  <c r="J19" i="17"/>
  <c r="K19" i="17"/>
  <c r="L19" i="17"/>
  <c r="M19" i="17"/>
  <c r="A20" i="17"/>
  <c r="B20" i="17"/>
  <c r="C20" i="17"/>
  <c r="D20" i="17"/>
  <c r="F20" i="17"/>
  <c r="G20" i="17"/>
  <c r="H20" i="17"/>
  <c r="I20" i="17"/>
  <c r="J20" i="17"/>
  <c r="K20" i="17"/>
  <c r="L20" i="17"/>
  <c r="M20" i="17"/>
  <c r="A21" i="17"/>
  <c r="B21" i="17"/>
  <c r="C21" i="17"/>
  <c r="D21" i="17"/>
  <c r="F21" i="17"/>
  <c r="G21" i="17"/>
  <c r="H21" i="17"/>
  <c r="I21" i="17"/>
  <c r="J21" i="17"/>
  <c r="K21" i="17"/>
  <c r="L21" i="17"/>
  <c r="M21" i="17"/>
  <c r="A22" i="17"/>
  <c r="B22" i="17"/>
  <c r="C22" i="17"/>
  <c r="D22" i="17"/>
  <c r="F22" i="17"/>
  <c r="G22" i="17"/>
  <c r="H22" i="17"/>
  <c r="I22" i="17"/>
  <c r="J22" i="17"/>
  <c r="K22" i="17"/>
  <c r="L22" i="17"/>
  <c r="M22" i="17"/>
  <c r="A23" i="17"/>
  <c r="B23" i="17"/>
  <c r="C23" i="17"/>
  <c r="D23" i="17"/>
  <c r="F23" i="17"/>
  <c r="G23" i="17"/>
  <c r="H23" i="17"/>
  <c r="I23" i="17"/>
  <c r="J23" i="17"/>
  <c r="K23" i="17"/>
  <c r="L23" i="17"/>
  <c r="M23" i="17"/>
  <c r="A24" i="17"/>
  <c r="B24" i="17"/>
  <c r="C24" i="17"/>
  <c r="D24" i="17"/>
  <c r="F24" i="17"/>
  <c r="G24" i="17"/>
  <c r="H24" i="17"/>
  <c r="I24" i="17"/>
  <c r="J24" i="17"/>
  <c r="K24" i="17"/>
  <c r="L24" i="17"/>
  <c r="M24" i="17"/>
  <c r="A25" i="17"/>
  <c r="B25" i="17"/>
  <c r="C25" i="17"/>
  <c r="D25" i="17"/>
  <c r="F25" i="17"/>
  <c r="G25" i="17"/>
  <c r="H25" i="17"/>
  <c r="I25" i="17"/>
  <c r="J25" i="17"/>
  <c r="K25" i="17"/>
  <c r="L25" i="17"/>
  <c r="M25" i="17"/>
  <c r="A26" i="17"/>
  <c r="B26" i="17"/>
  <c r="C26" i="17"/>
  <c r="D26" i="17"/>
  <c r="F26" i="17"/>
  <c r="G26" i="17"/>
  <c r="H26" i="17"/>
  <c r="I26" i="17"/>
  <c r="J26" i="17"/>
  <c r="K26" i="17"/>
  <c r="L26" i="17"/>
  <c r="M26" i="17"/>
  <c r="A27" i="17"/>
  <c r="B27" i="17"/>
  <c r="C27" i="17"/>
  <c r="D27" i="17"/>
  <c r="F27" i="17"/>
  <c r="G27" i="17"/>
  <c r="H27" i="17"/>
  <c r="I27" i="17"/>
  <c r="J27" i="17"/>
  <c r="K27" i="17"/>
  <c r="L27" i="17"/>
  <c r="M27" i="17"/>
  <c r="A28" i="17"/>
  <c r="B28" i="17"/>
  <c r="C28" i="17"/>
  <c r="D28" i="17"/>
  <c r="F28" i="17"/>
  <c r="G28" i="17"/>
  <c r="H28" i="17"/>
  <c r="I28" i="17"/>
  <c r="J28" i="17"/>
  <c r="K28" i="17"/>
  <c r="L28" i="17"/>
  <c r="M28" i="17"/>
  <c r="A29" i="17"/>
  <c r="B29" i="17"/>
  <c r="C29" i="17"/>
  <c r="D29" i="17"/>
  <c r="F29" i="17"/>
  <c r="G29" i="17"/>
  <c r="H29" i="17"/>
  <c r="I29" i="17"/>
  <c r="J29" i="17"/>
  <c r="K29" i="17"/>
  <c r="L29" i="17"/>
  <c r="M29" i="17"/>
  <c r="A30" i="17"/>
  <c r="B30" i="17"/>
  <c r="C30" i="17"/>
  <c r="D30" i="17"/>
  <c r="F30" i="17"/>
  <c r="G30" i="17"/>
  <c r="H30" i="17"/>
  <c r="I30" i="17"/>
  <c r="J30" i="17"/>
  <c r="K30" i="17"/>
  <c r="L30" i="17"/>
  <c r="M30" i="17"/>
  <c r="A31" i="17"/>
  <c r="B31" i="17"/>
  <c r="C31" i="17"/>
  <c r="D31" i="17"/>
  <c r="F31" i="17"/>
  <c r="G31" i="17"/>
  <c r="H31" i="17"/>
  <c r="I31" i="17"/>
  <c r="J31" i="17"/>
  <c r="K31" i="17"/>
  <c r="L31" i="17"/>
  <c r="M31" i="17"/>
  <c r="A32" i="17"/>
  <c r="B32" i="17"/>
  <c r="C32" i="17"/>
  <c r="D32" i="17"/>
  <c r="F32" i="17"/>
  <c r="G32" i="17"/>
  <c r="H32" i="17"/>
  <c r="I32" i="17"/>
  <c r="J32" i="17"/>
  <c r="K32" i="17"/>
  <c r="L32" i="17"/>
  <c r="M32" i="17"/>
  <c r="A33" i="17"/>
  <c r="B33" i="17"/>
  <c r="C33" i="17"/>
  <c r="D33" i="17"/>
  <c r="F33" i="17"/>
  <c r="G33" i="17"/>
  <c r="H33" i="17"/>
  <c r="I33" i="17"/>
  <c r="J33" i="17"/>
  <c r="K33" i="17"/>
  <c r="L33" i="17"/>
  <c r="M33" i="17"/>
  <c r="A34" i="17"/>
  <c r="B34" i="17"/>
  <c r="C34" i="17"/>
  <c r="D34" i="17"/>
  <c r="F34" i="17"/>
  <c r="G34" i="17"/>
  <c r="H34" i="17"/>
  <c r="I34" i="17"/>
  <c r="J34" i="17"/>
  <c r="K34" i="17"/>
  <c r="L34" i="17"/>
  <c r="M34" i="17"/>
  <c r="A35" i="17"/>
  <c r="B35" i="17"/>
  <c r="C35" i="17"/>
  <c r="D35" i="17"/>
  <c r="F35" i="17"/>
  <c r="G35" i="17"/>
  <c r="H35" i="17"/>
  <c r="I35" i="17"/>
  <c r="J35" i="17"/>
  <c r="K35" i="17"/>
  <c r="L35" i="17"/>
  <c r="M35" i="17"/>
  <c r="A36" i="17"/>
  <c r="B36" i="17"/>
  <c r="C36" i="17"/>
  <c r="D36" i="17"/>
  <c r="F36" i="17"/>
  <c r="G36" i="17"/>
  <c r="H36" i="17"/>
  <c r="I36" i="17"/>
  <c r="J36" i="17"/>
  <c r="K36" i="17"/>
  <c r="L36" i="17"/>
  <c r="M36" i="17"/>
  <c r="A37" i="17"/>
  <c r="B37" i="17"/>
  <c r="C37" i="17"/>
  <c r="D37" i="17"/>
  <c r="F37" i="17"/>
  <c r="G37" i="17"/>
  <c r="H37" i="17"/>
  <c r="I37" i="17"/>
  <c r="J37" i="17"/>
  <c r="K37" i="17"/>
  <c r="L37" i="17"/>
  <c r="M37" i="17"/>
  <c r="A38" i="17"/>
  <c r="B38" i="17"/>
  <c r="C38" i="17"/>
  <c r="D38" i="17"/>
  <c r="F38" i="17"/>
  <c r="G38" i="17"/>
  <c r="H38" i="17"/>
  <c r="I38" i="17"/>
  <c r="J38" i="17"/>
  <c r="K38" i="17"/>
  <c r="L38" i="17"/>
  <c r="M38" i="17"/>
  <c r="A39" i="17"/>
  <c r="B39" i="17"/>
  <c r="C39" i="17"/>
  <c r="D39" i="17"/>
  <c r="F39" i="17"/>
  <c r="G39" i="17"/>
  <c r="H39" i="17"/>
  <c r="I39" i="17"/>
  <c r="J39" i="17"/>
  <c r="K39" i="17"/>
  <c r="L39" i="17"/>
  <c r="M39" i="17"/>
  <c r="A40" i="17"/>
  <c r="B40" i="17"/>
  <c r="C40" i="17"/>
  <c r="D40" i="17"/>
  <c r="F40" i="17"/>
  <c r="G40" i="17"/>
  <c r="H40" i="17"/>
  <c r="I40" i="17"/>
  <c r="J40" i="17"/>
  <c r="K40" i="17"/>
  <c r="L40" i="17"/>
  <c r="M40" i="17"/>
  <c r="A41" i="17"/>
  <c r="B41" i="17"/>
  <c r="C41" i="17"/>
  <c r="D41" i="17"/>
  <c r="F41" i="17"/>
  <c r="G41" i="17"/>
  <c r="H41" i="17"/>
  <c r="I41" i="17"/>
  <c r="J41" i="17"/>
  <c r="K41" i="17"/>
  <c r="L41" i="17"/>
  <c r="M41" i="17"/>
  <c r="A42" i="17"/>
  <c r="B42" i="17"/>
  <c r="C42" i="17"/>
  <c r="D42" i="17"/>
  <c r="F42" i="17"/>
  <c r="G42" i="17"/>
  <c r="H42" i="17"/>
  <c r="I42" i="17"/>
  <c r="J42" i="17"/>
  <c r="K42" i="17"/>
  <c r="L42" i="17"/>
  <c r="M42" i="17"/>
  <c r="M11" i="17"/>
  <c r="L11" i="17"/>
  <c r="K11" i="17"/>
  <c r="J11" i="17"/>
  <c r="I11" i="17"/>
  <c r="H11" i="17"/>
  <c r="G11" i="17"/>
  <c r="F11" i="17"/>
  <c r="D11" i="17"/>
  <c r="C11" i="17"/>
  <c r="B11" i="17"/>
  <c r="A11" i="17"/>
  <c r="A44" i="15"/>
  <c r="B44" i="15"/>
  <c r="C44" i="15"/>
  <c r="D44" i="15"/>
  <c r="F44" i="15"/>
  <c r="G44" i="15"/>
  <c r="H44" i="15"/>
  <c r="I44" i="15"/>
  <c r="J44" i="15"/>
  <c r="K44" i="15"/>
  <c r="L44" i="15"/>
  <c r="M44" i="15"/>
  <c r="A45" i="15"/>
  <c r="B45" i="15"/>
  <c r="C45" i="15"/>
  <c r="D45" i="15"/>
  <c r="F45" i="15"/>
  <c r="G45" i="15"/>
  <c r="H45" i="15"/>
  <c r="I45" i="15"/>
  <c r="J45" i="15"/>
  <c r="K45" i="15"/>
  <c r="L45" i="15"/>
  <c r="M45" i="15"/>
  <c r="A46" i="15"/>
  <c r="B46" i="15"/>
  <c r="C46" i="15"/>
  <c r="D46" i="15"/>
  <c r="F46" i="15"/>
  <c r="G46" i="15"/>
  <c r="H46" i="15"/>
  <c r="I46" i="15"/>
  <c r="J46" i="15"/>
  <c r="K46" i="15"/>
  <c r="L46" i="15"/>
  <c r="M46" i="15"/>
  <c r="A47" i="15"/>
  <c r="B47" i="15"/>
  <c r="C47" i="15"/>
  <c r="D47" i="15"/>
  <c r="F47" i="15"/>
  <c r="G47" i="15"/>
  <c r="H47" i="15"/>
  <c r="I47" i="15"/>
  <c r="J47" i="15"/>
  <c r="K47" i="15"/>
  <c r="L47" i="15"/>
  <c r="M47" i="15"/>
  <c r="M43" i="15"/>
  <c r="L43" i="15"/>
  <c r="K43" i="15"/>
  <c r="J43" i="15"/>
  <c r="I43" i="15"/>
  <c r="H43" i="15"/>
  <c r="G43" i="15"/>
  <c r="F43" i="15"/>
  <c r="D43" i="15"/>
  <c r="C43" i="15"/>
  <c r="B43" i="15"/>
  <c r="A43" i="15"/>
  <c r="A12" i="15"/>
  <c r="B12" i="15"/>
  <c r="C12" i="15"/>
  <c r="D12" i="15"/>
  <c r="F12" i="15"/>
  <c r="G12" i="15"/>
  <c r="H12" i="15"/>
  <c r="I12" i="15"/>
  <c r="J12" i="15"/>
  <c r="K12" i="15"/>
  <c r="L12" i="15"/>
  <c r="M12" i="15"/>
  <c r="A13" i="15"/>
  <c r="B13" i="15"/>
  <c r="C13" i="15"/>
  <c r="D13" i="15"/>
  <c r="F13" i="15"/>
  <c r="G13" i="15"/>
  <c r="H13" i="15"/>
  <c r="I13" i="15"/>
  <c r="J13" i="15"/>
  <c r="K13" i="15"/>
  <c r="L13" i="15"/>
  <c r="M13" i="15"/>
  <c r="A14" i="15"/>
  <c r="B14" i="15"/>
  <c r="C14" i="15"/>
  <c r="D14" i="15"/>
  <c r="F14" i="15"/>
  <c r="G14" i="15"/>
  <c r="H14" i="15"/>
  <c r="I14" i="15"/>
  <c r="J14" i="15"/>
  <c r="K14" i="15"/>
  <c r="L14" i="15"/>
  <c r="M14" i="15"/>
  <c r="A15" i="15"/>
  <c r="B15" i="15"/>
  <c r="C15" i="15"/>
  <c r="D15" i="15"/>
  <c r="F15" i="15"/>
  <c r="G15" i="15"/>
  <c r="H15" i="15"/>
  <c r="I15" i="15"/>
  <c r="J15" i="15"/>
  <c r="K15" i="15"/>
  <c r="L15" i="15"/>
  <c r="M15" i="15"/>
  <c r="A16" i="15"/>
  <c r="B16" i="15"/>
  <c r="C16" i="15"/>
  <c r="D16" i="15"/>
  <c r="F16" i="15"/>
  <c r="G16" i="15"/>
  <c r="H16" i="15"/>
  <c r="I16" i="15"/>
  <c r="J16" i="15"/>
  <c r="K16" i="15"/>
  <c r="L16" i="15"/>
  <c r="M16" i="15"/>
  <c r="A17" i="15"/>
  <c r="B17" i="15"/>
  <c r="C17" i="15"/>
  <c r="D17" i="15"/>
  <c r="F17" i="15"/>
  <c r="G17" i="15"/>
  <c r="H17" i="15"/>
  <c r="I17" i="15"/>
  <c r="J17" i="15"/>
  <c r="K17" i="15"/>
  <c r="L17" i="15"/>
  <c r="M17" i="15"/>
  <c r="A18" i="15"/>
  <c r="B18" i="15"/>
  <c r="C18" i="15"/>
  <c r="D18" i="15"/>
  <c r="F18" i="15"/>
  <c r="G18" i="15"/>
  <c r="H18" i="15"/>
  <c r="I18" i="15"/>
  <c r="J18" i="15"/>
  <c r="K18" i="15"/>
  <c r="L18" i="15"/>
  <c r="M18" i="15"/>
  <c r="A19" i="15"/>
  <c r="B19" i="15"/>
  <c r="C19" i="15"/>
  <c r="D19" i="15"/>
  <c r="F19" i="15"/>
  <c r="G19" i="15"/>
  <c r="H19" i="15"/>
  <c r="I19" i="15"/>
  <c r="J19" i="15"/>
  <c r="K19" i="15"/>
  <c r="L19" i="15"/>
  <c r="M19" i="15"/>
  <c r="A20" i="15"/>
  <c r="B20" i="15"/>
  <c r="C20" i="15"/>
  <c r="D20" i="15"/>
  <c r="F20" i="15"/>
  <c r="G20" i="15"/>
  <c r="H20" i="15"/>
  <c r="I20" i="15"/>
  <c r="J20" i="15"/>
  <c r="K20" i="15"/>
  <c r="L20" i="15"/>
  <c r="M20" i="15"/>
  <c r="A21" i="15"/>
  <c r="B21" i="15"/>
  <c r="C21" i="15"/>
  <c r="D21" i="15"/>
  <c r="F21" i="15"/>
  <c r="G21" i="15"/>
  <c r="H21" i="15"/>
  <c r="I21" i="15"/>
  <c r="J21" i="15"/>
  <c r="K21" i="15"/>
  <c r="L21" i="15"/>
  <c r="M21" i="15"/>
  <c r="A22" i="15"/>
  <c r="B22" i="15"/>
  <c r="C22" i="15"/>
  <c r="D22" i="15"/>
  <c r="F22" i="15"/>
  <c r="G22" i="15"/>
  <c r="H22" i="15"/>
  <c r="I22" i="15"/>
  <c r="J22" i="15"/>
  <c r="K22" i="15"/>
  <c r="L22" i="15"/>
  <c r="M22" i="15"/>
  <c r="A23" i="15"/>
  <c r="B23" i="15"/>
  <c r="C23" i="15"/>
  <c r="D23" i="15"/>
  <c r="F23" i="15"/>
  <c r="G23" i="15"/>
  <c r="H23" i="15"/>
  <c r="I23" i="15"/>
  <c r="J23" i="15"/>
  <c r="K23" i="15"/>
  <c r="L23" i="15"/>
  <c r="M23" i="15"/>
  <c r="A24" i="15"/>
  <c r="B24" i="15"/>
  <c r="C24" i="15"/>
  <c r="D24" i="15"/>
  <c r="F24" i="15"/>
  <c r="G24" i="15"/>
  <c r="H24" i="15"/>
  <c r="I24" i="15"/>
  <c r="J24" i="15"/>
  <c r="K24" i="15"/>
  <c r="L24" i="15"/>
  <c r="M24" i="15"/>
  <c r="A25" i="15"/>
  <c r="B25" i="15"/>
  <c r="C25" i="15"/>
  <c r="D25" i="15"/>
  <c r="F25" i="15"/>
  <c r="G25" i="15"/>
  <c r="H25" i="15"/>
  <c r="I25" i="15"/>
  <c r="J25" i="15"/>
  <c r="K25" i="15"/>
  <c r="L25" i="15"/>
  <c r="M25" i="15"/>
  <c r="A26" i="15"/>
  <c r="B26" i="15"/>
  <c r="C26" i="15"/>
  <c r="D26" i="15"/>
  <c r="F26" i="15"/>
  <c r="G26" i="15"/>
  <c r="H26" i="15"/>
  <c r="I26" i="15"/>
  <c r="J26" i="15"/>
  <c r="K26" i="15"/>
  <c r="L26" i="15"/>
  <c r="M26" i="15"/>
  <c r="A27" i="15"/>
  <c r="B27" i="15"/>
  <c r="C27" i="15"/>
  <c r="D27" i="15"/>
  <c r="F27" i="15"/>
  <c r="G27" i="15"/>
  <c r="H27" i="15"/>
  <c r="I27" i="15"/>
  <c r="J27" i="15"/>
  <c r="K27" i="15"/>
  <c r="L27" i="15"/>
  <c r="M27" i="15"/>
  <c r="A28" i="15"/>
  <c r="B28" i="15"/>
  <c r="C28" i="15"/>
  <c r="D28" i="15"/>
  <c r="F28" i="15"/>
  <c r="G28" i="15"/>
  <c r="H28" i="15"/>
  <c r="I28" i="15"/>
  <c r="J28" i="15"/>
  <c r="K28" i="15"/>
  <c r="L28" i="15"/>
  <c r="M28" i="15"/>
  <c r="A29" i="15"/>
  <c r="B29" i="15"/>
  <c r="C29" i="15"/>
  <c r="D29" i="15"/>
  <c r="F29" i="15"/>
  <c r="G29" i="15"/>
  <c r="H29" i="15"/>
  <c r="I29" i="15"/>
  <c r="J29" i="15"/>
  <c r="K29" i="15"/>
  <c r="L29" i="15"/>
  <c r="M29" i="15"/>
  <c r="M11" i="15"/>
  <c r="L11" i="15"/>
  <c r="K11" i="15"/>
  <c r="J11" i="15"/>
  <c r="I11" i="15"/>
  <c r="H11" i="15"/>
  <c r="G11" i="15"/>
  <c r="F11" i="15"/>
  <c r="D11" i="15"/>
  <c r="C11" i="15"/>
  <c r="B11" i="15"/>
  <c r="A11" i="15"/>
  <c r="O41" i="12" l="1"/>
  <c r="O31" i="18"/>
  <c r="O14" i="82"/>
  <c r="O24" i="82"/>
  <c r="O60" i="82"/>
  <c r="O15" i="83"/>
  <c r="O12" i="83"/>
  <c r="O12" i="84"/>
  <c r="O17" i="87"/>
  <c r="O11" i="87"/>
  <c r="O16" i="88"/>
  <c r="O11" i="88"/>
  <c r="O12" i="89"/>
  <c r="E78" i="5"/>
  <c r="O20" i="18"/>
  <c r="O13" i="86"/>
  <c r="O66" i="6"/>
  <c r="O13" i="90"/>
  <c r="O70" i="10"/>
  <c r="O71" i="10"/>
  <c r="N57" i="4"/>
  <c r="N79" i="5"/>
  <c r="O64" i="18"/>
  <c r="O45" i="13"/>
  <c r="O62" i="18"/>
  <c r="N55" i="4"/>
  <c r="O61" i="82"/>
  <c r="E56" i="4"/>
  <c r="O47" i="87"/>
  <c r="O72" i="10"/>
  <c r="O48" i="13"/>
  <c r="E57" i="4"/>
  <c r="O57" i="4" s="1"/>
  <c r="E77" i="5"/>
  <c r="E60" i="2"/>
  <c r="N56" i="4"/>
  <c r="N80" i="5"/>
  <c r="O80" i="5" s="1"/>
  <c r="O65" i="18"/>
  <c r="O47" i="13"/>
  <c r="O44" i="13"/>
  <c r="N78" i="5"/>
  <c r="O78" i="5" s="1"/>
  <c r="N58" i="4"/>
  <c r="E55" i="4"/>
  <c r="O55" i="4" s="1"/>
  <c r="E80" i="5"/>
  <c r="O62" i="15"/>
  <c r="O61" i="18"/>
  <c r="N60" i="2"/>
  <c r="O60" i="2" s="1"/>
  <c r="E58" i="4"/>
  <c r="E79" i="5"/>
  <c r="O79" i="5" s="1"/>
  <c r="N77" i="5"/>
  <c r="O42" i="12"/>
  <c r="O30" i="90"/>
  <c r="O11" i="90"/>
  <c r="O16" i="90"/>
  <c r="O14" i="90"/>
  <c r="O15" i="90"/>
  <c r="O11" i="89"/>
  <c r="O33" i="88"/>
  <c r="O12" i="88"/>
  <c r="O15" i="88"/>
  <c r="O18" i="88"/>
  <c r="O34" i="87"/>
  <c r="O19" i="84"/>
  <c r="O15" i="84"/>
  <c r="O39" i="84"/>
  <c r="O17" i="83"/>
  <c r="O20" i="83"/>
  <c r="O37" i="83"/>
  <c r="O13" i="83"/>
  <c r="O19" i="83"/>
  <c r="O47" i="82"/>
  <c r="O21" i="82"/>
  <c r="O23" i="82"/>
  <c r="O26" i="82"/>
  <c r="O25" i="82"/>
  <c r="O31" i="82"/>
  <c r="O18" i="82"/>
  <c r="O29" i="82"/>
  <c r="O32" i="82"/>
  <c r="O22" i="82"/>
  <c r="O17" i="82"/>
  <c r="O13" i="82"/>
  <c r="O15" i="82"/>
  <c r="O11" i="82"/>
  <c r="O12" i="82"/>
  <c r="O18" i="18"/>
  <c r="O23" i="18"/>
  <c r="O46" i="18"/>
  <c r="O59" i="18"/>
  <c r="O11" i="18"/>
  <c r="O47" i="18"/>
  <c r="O29" i="18"/>
  <c r="O16" i="18"/>
  <c r="O26" i="18"/>
  <c r="O17" i="18"/>
  <c r="O28" i="18"/>
  <c r="O12" i="18"/>
  <c r="O27" i="18"/>
  <c r="O21" i="18"/>
  <c r="O13" i="18"/>
  <c r="O14" i="18"/>
  <c r="O30" i="18"/>
  <c r="O63" i="15"/>
  <c r="N46" i="15"/>
  <c r="O64" i="15"/>
  <c r="O65" i="15"/>
  <c r="O60" i="15"/>
  <c r="O62" i="6"/>
  <c r="O77" i="5"/>
  <c r="N76" i="5"/>
  <c r="E76" i="5"/>
  <c r="O58" i="4"/>
  <c r="E54" i="4"/>
  <c r="N54" i="4"/>
  <c r="O54" i="4" s="1"/>
  <c r="E59" i="2"/>
  <c r="E58" i="17"/>
  <c r="N57" i="17"/>
  <c r="E57" i="17"/>
  <c r="N40" i="17"/>
  <c r="N35" i="17"/>
  <c r="N58" i="17"/>
  <c r="N56" i="17"/>
  <c r="E56" i="17"/>
  <c r="N37" i="17"/>
  <c r="N21" i="17"/>
  <c r="N17" i="17"/>
  <c r="E32" i="17"/>
  <c r="E28" i="17"/>
  <c r="N25" i="17"/>
  <c r="E24" i="17"/>
  <c r="N29" i="17"/>
  <c r="E39" i="17"/>
  <c r="E20" i="17"/>
  <c r="N14" i="17"/>
  <c r="E36" i="17"/>
  <c r="N33" i="17"/>
  <c r="E11" i="17"/>
  <c r="N42" i="17"/>
  <c r="N41" i="17"/>
  <c r="E41" i="17"/>
  <c r="E38" i="17"/>
  <c r="N34" i="17"/>
  <c r="E29" i="17"/>
  <c r="N27" i="17"/>
  <c r="N26" i="17"/>
  <c r="E21" i="17"/>
  <c r="N19" i="17"/>
  <c r="N18" i="17"/>
  <c r="N13" i="17"/>
  <c r="E40" i="17"/>
  <c r="N38" i="17"/>
  <c r="E35" i="17"/>
  <c r="O35" i="17" s="1"/>
  <c r="E34" i="17"/>
  <c r="N32" i="17"/>
  <c r="E27" i="17"/>
  <c r="E26" i="17"/>
  <c r="N24" i="17"/>
  <c r="E19" i="17"/>
  <c r="E18" i="17"/>
  <c r="N16" i="17"/>
  <c r="N15" i="17"/>
  <c r="E37" i="17"/>
  <c r="N11" i="17"/>
  <c r="E42" i="17"/>
  <c r="N39" i="17"/>
  <c r="N36" i="17"/>
  <c r="E33" i="17"/>
  <c r="N31" i="17"/>
  <c r="N30" i="17"/>
  <c r="E25" i="17"/>
  <c r="N23" i="17"/>
  <c r="N22" i="17"/>
  <c r="E17" i="17"/>
  <c r="E16" i="17"/>
  <c r="E15" i="17"/>
  <c r="N12" i="17"/>
  <c r="E31" i="17"/>
  <c r="E30" i="17"/>
  <c r="N28" i="17"/>
  <c r="E23" i="17"/>
  <c r="E22" i="17"/>
  <c r="N20" i="17"/>
  <c r="E14" i="17"/>
  <c r="E13" i="17"/>
  <c r="E12" i="17"/>
  <c r="E45" i="15"/>
  <c r="N47" i="15"/>
  <c r="E47" i="15"/>
  <c r="E46" i="15"/>
  <c r="N44" i="15"/>
  <c r="N45" i="15"/>
  <c r="E44" i="15"/>
  <c r="N43" i="15"/>
  <c r="E43" i="15"/>
  <c r="N24" i="15"/>
  <c r="E21" i="15"/>
  <c r="N26" i="15"/>
  <c r="N14" i="15"/>
  <c r="E17" i="15"/>
  <c r="E11" i="15"/>
  <c r="N28" i="15"/>
  <c r="E29" i="15"/>
  <c r="E25" i="15"/>
  <c r="N22" i="15"/>
  <c r="E13" i="15"/>
  <c r="N18" i="15"/>
  <c r="N16" i="15"/>
  <c r="N29" i="15"/>
  <c r="N27" i="15"/>
  <c r="E24" i="15"/>
  <c r="E23" i="15"/>
  <c r="E20" i="15"/>
  <c r="N17" i="15"/>
  <c r="N15" i="15"/>
  <c r="N11" i="15"/>
  <c r="E28" i="15"/>
  <c r="N25" i="15"/>
  <c r="E22" i="15"/>
  <c r="N20" i="15"/>
  <c r="N19" i="15"/>
  <c r="E16" i="15"/>
  <c r="E15" i="15"/>
  <c r="E26" i="15"/>
  <c r="N21" i="15"/>
  <c r="E19" i="15"/>
  <c r="E14" i="15"/>
  <c r="N12" i="15"/>
  <c r="E27" i="15"/>
  <c r="N23" i="15"/>
  <c r="E18" i="15"/>
  <c r="N13" i="15"/>
  <c r="E12" i="15"/>
  <c r="O46" i="15" l="1"/>
  <c r="O14" i="17"/>
  <c r="O17" i="17"/>
  <c r="O24" i="17"/>
  <c r="O58" i="17"/>
  <c r="O57" i="17"/>
  <c r="O28" i="17"/>
  <c r="O33" i="17"/>
  <c r="O56" i="4"/>
  <c r="O59" i="2"/>
  <c r="O45" i="15"/>
  <c r="O76" i="5"/>
  <c r="O40" i="17"/>
  <c r="O36" i="17"/>
  <c r="O37" i="17"/>
  <c r="O32" i="17"/>
  <c r="O20" i="17"/>
  <c r="O25" i="17"/>
  <c r="O21" i="17"/>
  <c r="O41" i="17"/>
  <c r="O22" i="17"/>
  <c r="O11" i="17"/>
  <c r="O38" i="17"/>
  <c r="O56" i="17"/>
  <c r="O29" i="17"/>
  <c r="O15" i="17"/>
  <c r="O12" i="17"/>
  <c r="O30" i="17"/>
  <c r="O39" i="17"/>
  <c r="O31" i="17"/>
  <c r="O16" i="17"/>
  <c r="O13" i="17"/>
  <c r="O34" i="17"/>
  <c r="O23" i="17"/>
  <c r="O18" i="17"/>
  <c r="O26" i="17"/>
  <c r="O42" i="17"/>
  <c r="O19" i="17"/>
  <c r="O27" i="17"/>
  <c r="O24" i="15"/>
  <c r="O43" i="15"/>
  <c r="O26" i="15"/>
  <c r="O20" i="15"/>
  <c r="O14" i="15"/>
  <c r="O47" i="15"/>
  <c r="O23" i="15"/>
  <c r="O44" i="15"/>
  <c r="O21" i="15"/>
  <c r="O28" i="15"/>
  <c r="O11" i="15"/>
  <c r="O25" i="15"/>
  <c r="O16" i="15"/>
  <c r="O17" i="15"/>
  <c r="O22" i="15"/>
  <c r="O18" i="15"/>
  <c r="O29" i="15"/>
  <c r="O13" i="15"/>
  <c r="O15" i="15"/>
  <c r="O12" i="15"/>
  <c r="O19" i="15"/>
  <c r="O27" i="15"/>
  <c r="A30" i="13"/>
  <c r="B30" i="13"/>
  <c r="C30" i="13"/>
  <c r="D30" i="13"/>
  <c r="F30" i="13"/>
  <c r="G30" i="13"/>
  <c r="H30" i="13"/>
  <c r="I30" i="13"/>
  <c r="J30" i="13"/>
  <c r="K30" i="13"/>
  <c r="L30" i="13"/>
  <c r="M30" i="13"/>
  <c r="M29" i="13"/>
  <c r="L29" i="13"/>
  <c r="K29" i="13"/>
  <c r="J29" i="13"/>
  <c r="I29" i="13"/>
  <c r="H29" i="13"/>
  <c r="G29" i="13"/>
  <c r="F29" i="13"/>
  <c r="D29" i="13"/>
  <c r="C29" i="13"/>
  <c r="B29" i="13"/>
  <c r="A29" i="13"/>
  <c r="A12" i="13"/>
  <c r="B12" i="13"/>
  <c r="C12" i="13"/>
  <c r="D12" i="13"/>
  <c r="F12" i="13"/>
  <c r="G12" i="13"/>
  <c r="H12" i="13"/>
  <c r="I12" i="13"/>
  <c r="J12" i="13"/>
  <c r="K12" i="13"/>
  <c r="L12" i="13"/>
  <c r="M12" i="13"/>
  <c r="A13" i="13"/>
  <c r="B13" i="13"/>
  <c r="C13" i="13"/>
  <c r="D13" i="13"/>
  <c r="F13" i="13"/>
  <c r="G13" i="13"/>
  <c r="H13" i="13"/>
  <c r="I13" i="13"/>
  <c r="J13" i="13"/>
  <c r="K13" i="13"/>
  <c r="L13" i="13"/>
  <c r="M13" i="13"/>
  <c r="A14" i="13"/>
  <c r="B14" i="13"/>
  <c r="C14" i="13"/>
  <c r="D14" i="13"/>
  <c r="F14" i="13"/>
  <c r="G14" i="13"/>
  <c r="H14" i="13"/>
  <c r="I14" i="13"/>
  <c r="J14" i="13"/>
  <c r="K14" i="13"/>
  <c r="L14" i="13"/>
  <c r="M14" i="13"/>
  <c r="A15" i="13"/>
  <c r="B15" i="13"/>
  <c r="C15" i="13"/>
  <c r="D15" i="13"/>
  <c r="F15" i="13"/>
  <c r="G15" i="13"/>
  <c r="H15" i="13"/>
  <c r="I15" i="13"/>
  <c r="J15" i="13"/>
  <c r="K15" i="13"/>
  <c r="L15" i="13"/>
  <c r="M15" i="13"/>
  <c r="M11" i="13"/>
  <c r="L11" i="13"/>
  <c r="K11" i="13"/>
  <c r="J11" i="13"/>
  <c r="I11" i="13"/>
  <c r="H11" i="13"/>
  <c r="G11" i="13"/>
  <c r="F11" i="13"/>
  <c r="D11" i="13"/>
  <c r="C11" i="13"/>
  <c r="B11" i="13"/>
  <c r="A11" i="13"/>
  <c r="M28" i="12"/>
  <c r="L28" i="12"/>
  <c r="K28" i="12"/>
  <c r="J28" i="12"/>
  <c r="I28" i="12"/>
  <c r="H28" i="12"/>
  <c r="G28" i="12"/>
  <c r="F28" i="12"/>
  <c r="D28" i="12"/>
  <c r="C28" i="12"/>
  <c r="B28" i="12"/>
  <c r="A28" i="12"/>
  <c r="A12" i="12"/>
  <c r="B12" i="12"/>
  <c r="C12" i="12"/>
  <c r="D12" i="12"/>
  <c r="F12" i="12"/>
  <c r="G12" i="12"/>
  <c r="H12" i="12"/>
  <c r="I12" i="12"/>
  <c r="J12" i="12"/>
  <c r="K12" i="12"/>
  <c r="L12" i="12"/>
  <c r="M12" i="12"/>
  <c r="A13" i="12"/>
  <c r="B13" i="12"/>
  <c r="C13" i="12"/>
  <c r="D13" i="12"/>
  <c r="F13" i="12"/>
  <c r="G13" i="12"/>
  <c r="H13" i="12"/>
  <c r="I13" i="12"/>
  <c r="J13" i="12"/>
  <c r="K13" i="12"/>
  <c r="L13" i="12"/>
  <c r="M13" i="12"/>
  <c r="A14" i="12"/>
  <c r="B14" i="12"/>
  <c r="C14" i="12"/>
  <c r="D14" i="12"/>
  <c r="F14" i="12"/>
  <c r="G14" i="12"/>
  <c r="H14" i="12"/>
  <c r="I14" i="12"/>
  <c r="J14" i="12"/>
  <c r="K14" i="12"/>
  <c r="L14" i="12"/>
  <c r="M14" i="12"/>
  <c r="M11" i="12"/>
  <c r="L11" i="12"/>
  <c r="K11" i="12"/>
  <c r="J11" i="12"/>
  <c r="I11" i="12"/>
  <c r="H11" i="12"/>
  <c r="G11" i="12"/>
  <c r="F11" i="12"/>
  <c r="D11" i="12"/>
  <c r="C11" i="12"/>
  <c r="B11" i="12"/>
  <c r="A11" i="12"/>
  <c r="A47" i="10"/>
  <c r="B47" i="10"/>
  <c r="C47" i="10"/>
  <c r="D47" i="10"/>
  <c r="F47" i="10"/>
  <c r="G47" i="10"/>
  <c r="H47" i="10"/>
  <c r="I47" i="10"/>
  <c r="J47" i="10"/>
  <c r="K47" i="10"/>
  <c r="L47" i="10"/>
  <c r="M47" i="10"/>
  <c r="A48" i="10"/>
  <c r="B48" i="10"/>
  <c r="C48" i="10"/>
  <c r="D48" i="10"/>
  <c r="F48" i="10"/>
  <c r="G48" i="10"/>
  <c r="H48" i="10"/>
  <c r="I48" i="10"/>
  <c r="J48" i="10"/>
  <c r="K48" i="10"/>
  <c r="L48" i="10"/>
  <c r="M48" i="10"/>
  <c r="A49" i="10"/>
  <c r="B49" i="10"/>
  <c r="C49" i="10"/>
  <c r="D49" i="10"/>
  <c r="F49" i="10"/>
  <c r="G49" i="10"/>
  <c r="H49" i="10"/>
  <c r="I49" i="10"/>
  <c r="J49" i="10"/>
  <c r="K49" i="10"/>
  <c r="L49" i="10"/>
  <c r="M49" i="10"/>
  <c r="A50" i="10"/>
  <c r="B50" i="10"/>
  <c r="C50" i="10"/>
  <c r="D50" i="10"/>
  <c r="F50" i="10"/>
  <c r="G50" i="10"/>
  <c r="H50" i="10"/>
  <c r="I50" i="10"/>
  <c r="J50" i="10"/>
  <c r="K50" i="10"/>
  <c r="L50" i="10"/>
  <c r="M50" i="10"/>
  <c r="A51" i="10"/>
  <c r="B51" i="10"/>
  <c r="C51" i="10"/>
  <c r="D51" i="10"/>
  <c r="F51" i="10"/>
  <c r="G51" i="10"/>
  <c r="H51" i="10"/>
  <c r="I51" i="10"/>
  <c r="J51" i="10"/>
  <c r="K51" i="10"/>
  <c r="L51" i="10"/>
  <c r="M51" i="10"/>
  <c r="A52" i="10"/>
  <c r="B52" i="10"/>
  <c r="C52" i="10"/>
  <c r="D52" i="10"/>
  <c r="F52" i="10"/>
  <c r="G52" i="10"/>
  <c r="H52" i="10"/>
  <c r="I52" i="10"/>
  <c r="J52" i="10"/>
  <c r="K52" i="10"/>
  <c r="L52" i="10"/>
  <c r="M52" i="10"/>
  <c r="A53" i="10"/>
  <c r="B53" i="10"/>
  <c r="C53" i="10"/>
  <c r="D53" i="10"/>
  <c r="F53" i="10"/>
  <c r="G53" i="10"/>
  <c r="H53" i="10"/>
  <c r="I53" i="10"/>
  <c r="J53" i="10"/>
  <c r="K53" i="10"/>
  <c r="L53" i="10"/>
  <c r="M53" i="10"/>
  <c r="A54" i="10"/>
  <c r="B54" i="10"/>
  <c r="C54" i="10"/>
  <c r="D54" i="10"/>
  <c r="F54" i="10"/>
  <c r="G54" i="10"/>
  <c r="H54" i="10"/>
  <c r="I54" i="10"/>
  <c r="J54" i="10"/>
  <c r="K54" i="10"/>
  <c r="L54" i="10"/>
  <c r="M54" i="10"/>
  <c r="M46" i="10"/>
  <c r="L46" i="10"/>
  <c r="K46" i="10"/>
  <c r="J46" i="10"/>
  <c r="I46" i="10"/>
  <c r="H46" i="10"/>
  <c r="G46" i="10"/>
  <c r="F46" i="10"/>
  <c r="D46" i="10"/>
  <c r="C46" i="10"/>
  <c r="B46" i="10"/>
  <c r="A46" i="10"/>
  <c r="A12" i="10"/>
  <c r="B12" i="10"/>
  <c r="C12" i="10"/>
  <c r="D12" i="10"/>
  <c r="F12" i="10"/>
  <c r="G12" i="10"/>
  <c r="H12" i="10"/>
  <c r="I12" i="10"/>
  <c r="J12" i="10"/>
  <c r="K12" i="10"/>
  <c r="L12" i="10"/>
  <c r="M12" i="10"/>
  <c r="A13" i="10"/>
  <c r="B13" i="10"/>
  <c r="C13" i="10"/>
  <c r="D13" i="10"/>
  <c r="F13" i="10"/>
  <c r="G13" i="10"/>
  <c r="H13" i="10"/>
  <c r="I13" i="10"/>
  <c r="J13" i="10"/>
  <c r="K13" i="10"/>
  <c r="L13" i="10"/>
  <c r="M13" i="10"/>
  <c r="A14" i="10"/>
  <c r="B14" i="10"/>
  <c r="C14" i="10"/>
  <c r="D14" i="10"/>
  <c r="F14" i="10"/>
  <c r="G14" i="10"/>
  <c r="H14" i="10"/>
  <c r="I14" i="10"/>
  <c r="J14" i="10"/>
  <c r="K14" i="10"/>
  <c r="L14" i="10"/>
  <c r="M14" i="10"/>
  <c r="A15" i="10"/>
  <c r="B15" i="10"/>
  <c r="C15" i="10"/>
  <c r="D15" i="10"/>
  <c r="F15" i="10"/>
  <c r="G15" i="10"/>
  <c r="H15" i="10"/>
  <c r="I15" i="10"/>
  <c r="J15" i="10"/>
  <c r="K15" i="10"/>
  <c r="L15" i="10"/>
  <c r="M15" i="10"/>
  <c r="A16" i="10"/>
  <c r="B16" i="10"/>
  <c r="C16" i="10"/>
  <c r="D16" i="10"/>
  <c r="F16" i="10"/>
  <c r="G16" i="10"/>
  <c r="H16" i="10"/>
  <c r="I16" i="10"/>
  <c r="J16" i="10"/>
  <c r="K16" i="10"/>
  <c r="L16" i="10"/>
  <c r="M16" i="10"/>
  <c r="A17" i="10"/>
  <c r="B17" i="10"/>
  <c r="C17" i="10"/>
  <c r="D17" i="10"/>
  <c r="F17" i="10"/>
  <c r="G17" i="10"/>
  <c r="H17" i="10"/>
  <c r="I17" i="10"/>
  <c r="J17" i="10"/>
  <c r="K17" i="10"/>
  <c r="L17" i="10"/>
  <c r="M17" i="10"/>
  <c r="A18" i="10"/>
  <c r="B18" i="10"/>
  <c r="C18" i="10"/>
  <c r="D18" i="10"/>
  <c r="F18" i="10"/>
  <c r="G18" i="10"/>
  <c r="H18" i="10"/>
  <c r="I18" i="10"/>
  <c r="J18" i="10"/>
  <c r="K18" i="10"/>
  <c r="L18" i="10"/>
  <c r="M18" i="10"/>
  <c r="A19" i="10"/>
  <c r="B19" i="10"/>
  <c r="C19" i="10"/>
  <c r="D19" i="10"/>
  <c r="F19" i="10"/>
  <c r="G19" i="10"/>
  <c r="H19" i="10"/>
  <c r="I19" i="10"/>
  <c r="J19" i="10"/>
  <c r="K19" i="10"/>
  <c r="L19" i="10"/>
  <c r="M19" i="10"/>
  <c r="A20" i="10"/>
  <c r="B20" i="10"/>
  <c r="C20" i="10"/>
  <c r="D20" i="10"/>
  <c r="F20" i="10"/>
  <c r="G20" i="10"/>
  <c r="H20" i="10"/>
  <c r="I20" i="10"/>
  <c r="J20" i="10"/>
  <c r="K20" i="10"/>
  <c r="L20" i="10"/>
  <c r="M20" i="10"/>
  <c r="A21" i="10"/>
  <c r="B21" i="10"/>
  <c r="C21" i="10"/>
  <c r="D21" i="10"/>
  <c r="F21" i="10"/>
  <c r="G21" i="10"/>
  <c r="H21" i="10"/>
  <c r="I21" i="10"/>
  <c r="J21" i="10"/>
  <c r="K21" i="10"/>
  <c r="L21" i="10"/>
  <c r="M21" i="10"/>
  <c r="A22" i="10"/>
  <c r="B22" i="10"/>
  <c r="C22" i="10"/>
  <c r="D22" i="10"/>
  <c r="F22" i="10"/>
  <c r="G22" i="10"/>
  <c r="H22" i="10"/>
  <c r="I22" i="10"/>
  <c r="J22" i="10"/>
  <c r="K22" i="10"/>
  <c r="L22" i="10"/>
  <c r="M22" i="10"/>
  <c r="A23" i="10"/>
  <c r="B23" i="10"/>
  <c r="C23" i="10"/>
  <c r="D23" i="10"/>
  <c r="F23" i="10"/>
  <c r="G23" i="10"/>
  <c r="H23" i="10"/>
  <c r="I23" i="10"/>
  <c r="J23" i="10"/>
  <c r="K23" i="10"/>
  <c r="L23" i="10"/>
  <c r="M23" i="10"/>
  <c r="A24" i="10"/>
  <c r="B24" i="10"/>
  <c r="C24" i="10"/>
  <c r="D24" i="10"/>
  <c r="F24" i="10"/>
  <c r="G24" i="10"/>
  <c r="H24" i="10"/>
  <c r="I24" i="10"/>
  <c r="J24" i="10"/>
  <c r="K24" i="10"/>
  <c r="L24" i="10"/>
  <c r="M24" i="10"/>
  <c r="A25" i="10"/>
  <c r="B25" i="10"/>
  <c r="C25" i="10"/>
  <c r="D25" i="10"/>
  <c r="F25" i="10"/>
  <c r="G25" i="10"/>
  <c r="H25" i="10"/>
  <c r="I25" i="10"/>
  <c r="J25" i="10"/>
  <c r="K25" i="10"/>
  <c r="L25" i="10"/>
  <c r="M25" i="10"/>
  <c r="A26" i="10"/>
  <c r="B26" i="10"/>
  <c r="C26" i="10"/>
  <c r="D26" i="10"/>
  <c r="F26" i="10"/>
  <c r="G26" i="10"/>
  <c r="H26" i="10"/>
  <c r="I26" i="10"/>
  <c r="J26" i="10"/>
  <c r="K26" i="10"/>
  <c r="L26" i="10"/>
  <c r="M26" i="10"/>
  <c r="A27" i="10"/>
  <c r="B27" i="10"/>
  <c r="C27" i="10"/>
  <c r="D27" i="10"/>
  <c r="F27" i="10"/>
  <c r="G27" i="10"/>
  <c r="H27" i="10"/>
  <c r="I27" i="10"/>
  <c r="J27" i="10"/>
  <c r="K27" i="10"/>
  <c r="L27" i="10"/>
  <c r="M27" i="10"/>
  <c r="A28" i="10"/>
  <c r="B28" i="10"/>
  <c r="C28" i="10"/>
  <c r="D28" i="10"/>
  <c r="F28" i="10"/>
  <c r="G28" i="10"/>
  <c r="H28" i="10"/>
  <c r="I28" i="10"/>
  <c r="J28" i="10"/>
  <c r="K28" i="10"/>
  <c r="L28" i="10"/>
  <c r="M28" i="10"/>
  <c r="A29" i="10"/>
  <c r="B29" i="10"/>
  <c r="C29" i="10"/>
  <c r="D29" i="10"/>
  <c r="F29" i="10"/>
  <c r="G29" i="10"/>
  <c r="H29" i="10"/>
  <c r="I29" i="10"/>
  <c r="J29" i="10"/>
  <c r="K29" i="10"/>
  <c r="L29" i="10"/>
  <c r="M29" i="10"/>
  <c r="A30" i="10"/>
  <c r="B30" i="10"/>
  <c r="C30" i="10"/>
  <c r="D30" i="10"/>
  <c r="F30" i="10"/>
  <c r="G30" i="10"/>
  <c r="H30" i="10"/>
  <c r="I30" i="10"/>
  <c r="J30" i="10"/>
  <c r="K30" i="10"/>
  <c r="L30" i="10"/>
  <c r="M30" i="10"/>
  <c r="A31" i="10"/>
  <c r="B31" i="10"/>
  <c r="C31" i="10"/>
  <c r="D31" i="10"/>
  <c r="F31" i="10"/>
  <c r="G31" i="10"/>
  <c r="H31" i="10"/>
  <c r="I31" i="10"/>
  <c r="J31" i="10"/>
  <c r="K31" i="10"/>
  <c r="L31" i="10"/>
  <c r="M31" i="10"/>
  <c r="A32" i="10"/>
  <c r="B32" i="10"/>
  <c r="C32" i="10"/>
  <c r="D32" i="10"/>
  <c r="F32" i="10"/>
  <c r="G32" i="10"/>
  <c r="H32" i="10"/>
  <c r="I32" i="10"/>
  <c r="J32" i="10"/>
  <c r="K32" i="10"/>
  <c r="L32" i="10"/>
  <c r="M32" i="10"/>
  <c r="M11" i="10"/>
  <c r="L11" i="10"/>
  <c r="K11" i="10"/>
  <c r="J11" i="10"/>
  <c r="I11" i="10"/>
  <c r="H11" i="10"/>
  <c r="G11" i="10"/>
  <c r="F11" i="10"/>
  <c r="D11" i="10"/>
  <c r="C11" i="10"/>
  <c r="B11" i="10"/>
  <c r="A11" i="10"/>
  <c r="A27" i="8"/>
  <c r="B27" i="8"/>
  <c r="C27" i="8"/>
  <c r="D27" i="8"/>
  <c r="F27" i="8"/>
  <c r="G27" i="8"/>
  <c r="H27" i="8"/>
  <c r="I27" i="8"/>
  <c r="J27" i="8"/>
  <c r="K27" i="8"/>
  <c r="L27" i="8"/>
  <c r="M27" i="8"/>
  <c r="A28" i="8"/>
  <c r="B28" i="8"/>
  <c r="C28" i="8"/>
  <c r="D28" i="8"/>
  <c r="F28" i="8"/>
  <c r="G28" i="8"/>
  <c r="H28" i="8"/>
  <c r="I28" i="8"/>
  <c r="J28" i="8"/>
  <c r="K28" i="8"/>
  <c r="L28" i="8"/>
  <c r="M28" i="8"/>
  <c r="A29" i="8"/>
  <c r="B29" i="8"/>
  <c r="C29" i="8"/>
  <c r="D29" i="8"/>
  <c r="F29" i="8"/>
  <c r="G29" i="8"/>
  <c r="H29" i="8"/>
  <c r="I29" i="8"/>
  <c r="J29" i="8"/>
  <c r="K29" i="8"/>
  <c r="L29" i="8"/>
  <c r="M29" i="8"/>
  <c r="A30" i="8"/>
  <c r="B30" i="8"/>
  <c r="C30" i="8"/>
  <c r="D30" i="8"/>
  <c r="F30" i="8"/>
  <c r="G30" i="8"/>
  <c r="H30" i="8"/>
  <c r="I30" i="8"/>
  <c r="J30" i="8"/>
  <c r="K30" i="8"/>
  <c r="L30" i="8"/>
  <c r="M30" i="8"/>
  <c r="A31" i="8"/>
  <c r="B31" i="8"/>
  <c r="C31" i="8"/>
  <c r="D31" i="8"/>
  <c r="F31" i="8"/>
  <c r="G31" i="8"/>
  <c r="H31" i="8"/>
  <c r="I31" i="8"/>
  <c r="J31" i="8"/>
  <c r="K31" i="8"/>
  <c r="L31" i="8"/>
  <c r="M31" i="8"/>
  <c r="A32" i="8"/>
  <c r="B32" i="8"/>
  <c r="C32" i="8"/>
  <c r="D32" i="8"/>
  <c r="F32" i="8"/>
  <c r="G32" i="8"/>
  <c r="H32" i="8"/>
  <c r="I32" i="8"/>
  <c r="J32" i="8"/>
  <c r="K32" i="8"/>
  <c r="L32" i="8"/>
  <c r="M32" i="8"/>
  <c r="A33" i="8"/>
  <c r="B33" i="8"/>
  <c r="C33" i="8"/>
  <c r="D33" i="8"/>
  <c r="F33" i="8"/>
  <c r="G33" i="8"/>
  <c r="H33" i="8"/>
  <c r="I33" i="8"/>
  <c r="J33" i="8"/>
  <c r="K33" i="8"/>
  <c r="L33" i="8"/>
  <c r="M33" i="8"/>
  <c r="M26" i="8"/>
  <c r="L26" i="8"/>
  <c r="K26" i="8"/>
  <c r="J26" i="8"/>
  <c r="I26" i="8"/>
  <c r="H26" i="8"/>
  <c r="G26" i="8"/>
  <c r="F26" i="8"/>
  <c r="D26" i="8"/>
  <c r="C26" i="8"/>
  <c r="B26" i="8"/>
  <c r="A26" i="8"/>
  <c r="A12" i="8"/>
  <c r="B12" i="8"/>
  <c r="C12" i="8"/>
  <c r="D12" i="8"/>
  <c r="F12" i="8"/>
  <c r="G12" i="8"/>
  <c r="H12" i="8"/>
  <c r="I12" i="8"/>
  <c r="J12" i="8"/>
  <c r="K12" i="8"/>
  <c r="L12" i="8"/>
  <c r="M12" i="8"/>
  <c r="A13" i="8"/>
  <c r="B13" i="8"/>
  <c r="C13" i="8"/>
  <c r="D13" i="8"/>
  <c r="F13" i="8"/>
  <c r="G13" i="8"/>
  <c r="H13" i="8"/>
  <c r="I13" i="8"/>
  <c r="J13" i="8"/>
  <c r="K13" i="8"/>
  <c r="L13" i="8"/>
  <c r="M13" i="8"/>
  <c r="M11" i="8"/>
  <c r="L11" i="8"/>
  <c r="K11" i="8"/>
  <c r="J11" i="8"/>
  <c r="I11" i="8"/>
  <c r="H11" i="8"/>
  <c r="G11" i="8"/>
  <c r="F11" i="8"/>
  <c r="D11" i="8"/>
  <c r="C11" i="8"/>
  <c r="B11" i="8"/>
  <c r="A11" i="8"/>
  <c r="A47" i="6"/>
  <c r="B47" i="6"/>
  <c r="C47" i="6"/>
  <c r="D47" i="6"/>
  <c r="F47" i="6"/>
  <c r="G47" i="6"/>
  <c r="H47" i="6"/>
  <c r="I47" i="6"/>
  <c r="J47" i="6"/>
  <c r="K47" i="6"/>
  <c r="L47" i="6"/>
  <c r="M47" i="6"/>
  <c r="A48" i="6"/>
  <c r="B48" i="6"/>
  <c r="C48" i="6"/>
  <c r="D48" i="6"/>
  <c r="F48" i="6"/>
  <c r="G48" i="6"/>
  <c r="H48" i="6"/>
  <c r="I48" i="6"/>
  <c r="J48" i="6"/>
  <c r="K48" i="6"/>
  <c r="L48" i="6"/>
  <c r="M48" i="6"/>
  <c r="A49" i="6"/>
  <c r="B49" i="6"/>
  <c r="C49" i="6"/>
  <c r="D49" i="6"/>
  <c r="F49" i="6"/>
  <c r="G49" i="6"/>
  <c r="H49" i="6"/>
  <c r="I49" i="6"/>
  <c r="J49" i="6"/>
  <c r="K49" i="6"/>
  <c r="L49" i="6"/>
  <c r="M49" i="6"/>
  <c r="A50" i="6"/>
  <c r="B50" i="6"/>
  <c r="C50" i="6"/>
  <c r="D50" i="6"/>
  <c r="F50" i="6"/>
  <c r="G50" i="6"/>
  <c r="H50" i="6"/>
  <c r="I50" i="6"/>
  <c r="J50" i="6"/>
  <c r="K50" i="6"/>
  <c r="L50" i="6"/>
  <c r="M50" i="6"/>
  <c r="M46" i="6"/>
  <c r="L46" i="6"/>
  <c r="K46" i="6"/>
  <c r="J46" i="6"/>
  <c r="I46" i="6"/>
  <c r="H46" i="6"/>
  <c r="G46" i="6"/>
  <c r="F46" i="6"/>
  <c r="D46" i="6"/>
  <c r="C46" i="6"/>
  <c r="B46" i="6"/>
  <c r="A46" i="6"/>
  <c r="A12" i="6"/>
  <c r="B12" i="6"/>
  <c r="C12" i="6"/>
  <c r="D12" i="6"/>
  <c r="F12" i="6"/>
  <c r="G12" i="6"/>
  <c r="H12" i="6"/>
  <c r="I12" i="6"/>
  <c r="J12" i="6"/>
  <c r="K12" i="6"/>
  <c r="L12" i="6"/>
  <c r="M12" i="6"/>
  <c r="A13" i="6"/>
  <c r="B13" i="6"/>
  <c r="C13" i="6"/>
  <c r="D13" i="6"/>
  <c r="F13" i="6"/>
  <c r="G13" i="6"/>
  <c r="H13" i="6"/>
  <c r="I13" i="6"/>
  <c r="J13" i="6"/>
  <c r="K13" i="6"/>
  <c r="L13" i="6"/>
  <c r="M13" i="6"/>
  <c r="A14" i="6"/>
  <c r="B14" i="6"/>
  <c r="C14" i="6"/>
  <c r="D14" i="6"/>
  <c r="F14" i="6"/>
  <c r="G14" i="6"/>
  <c r="H14" i="6"/>
  <c r="I14" i="6"/>
  <c r="J14" i="6"/>
  <c r="K14" i="6"/>
  <c r="L14" i="6"/>
  <c r="M14" i="6"/>
  <c r="A15" i="6"/>
  <c r="B15" i="6"/>
  <c r="C15" i="6"/>
  <c r="D15" i="6"/>
  <c r="F15" i="6"/>
  <c r="G15" i="6"/>
  <c r="H15" i="6"/>
  <c r="I15" i="6"/>
  <c r="J15" i="6"/>
  <c r="K15" i="6"/>
  <c r="L15" i="6"/>
  <c r="M15" i="6"/>
  <c r="A16" i="6"/>
  <c r="B16" i="6"/>
  <c r="C16" i="6"/>
  <c r="D16" i="6"/>
  <c r="F16" i="6"/>
  <c r="G16" i="6"/>
  <c r="H16" i="6"/>
  <c r="I16" i="6"/>
  <c r="J16" i="6"/>
  <c r="K16" i="6"/>
  <c r="L16" i="6"/>
  <c r="M16" i="6"/>
  <c r="A17" i="6"/>
  <c r="B17" i="6"/>
  <c r="C17" i="6"/>
  <c r="D17" i="6"/>
  <c r="F17" i="6"/>
  <c r="G17" i="6"/>
  <c r="H17" i="6"/>
  <c r="I17" i="6"/>
  <c r="J17" i="6"/>
  <c r="K17" i="6"/>
  <c r="L17" i="6"/>
  <c r="M17" i="6"/>
  <c r="A18" i="6"/>
  <c r="B18" i="6"/>
  <c r="C18" i="6"/>
  <c r="D18" i="6"/>
  <c r="F18" i="6"/>
  <c r="G18" i="6"/>
  <c r="H18" i="6"/>
  <c r="I18" i="6"/>
  <c r="J18" i="6"/>
  <c r="K18" i="6"/>
  <c r="L18" i="6"/>
  <c r="M18" i="6"/>
  <c r="A19" i="6"/>
  <c r="B19" i="6"/>
  <c r="C19" i="6"/>
  <c r="D19" i="6"/>
  <c r="F19" i="6"/>
  <c r="G19" i="6"/>
  <c r="H19" i="6"/>
  <c r="I19" i="6"/>
  <c r="J19" i="6"/>
  <c r="K19" i="6"/>
  <c r="L19" i="6"/>
  <c r="M19" i="6"/>
  <c r="A20" i="6"/>
  <c r="B20" i="6"/>
  <c r="C20" i="6"/>
  <c r="D20" i="6"/>
  <c r="F20" i="6"/>
  <c r="G20" i="6"/>
  <c r="H20" i="6"/>
  <c r="I20" i="6"/>
  <c r="J20" i="6"/>
  <c r="K20" i="6"/>
  <c r="L20" i="6"/>
  <c r="M20" i="6"/>
  <c r="A21" i="6"/>
  <c r="B21" i="6"/>
  <c r="C21" i="6"/>
  <c r="D21" i="6"/>
  <c r="F21" i="6"/>
  <c r="G21" i="6"/>
  <c r="H21" i="6"/>
  <c r="I21" i="6"/>
  <c r="J21" i="6"/>
  <c r="K21" i="6"/>
  <c r="L21" i="6"/>
  <c r="M21" i="6"/>
  <c r="A22" i="6"/>
  <c r="B22" i="6"/>
  <c r="C22" i="6"/>
  <c r="D22" i="6"/>
  <c r="F22" i="6"/>
  <c r="G22" i="6"/>
  <c r="H22" i="6"/>
  <c r="I22" i="6"/>
  <c r="J22" i="6"/>
  <c r="K22" i="6"/>
  <c r="L22" i="6"/>
  <c r="M22" i="6"/>
  <c r="A23" i="6"/>
  <c r="B23" i="6"/>
  <c r="C23" i="6"/>
  <c r="D23" i="6"/>
  <c r="F23" i="6"/>
  <c r="G23" i="6"/>
  <c r="H23" i="6"/>
  <c r="I23" i="6"/>
  <c r="J23" i="6"/>
  <c r="K23" i="6"/>
  <c r="L23" i="6"/>
  <c r="M23" i="6"/>
  <c r="A24" i="6"/>
  <c r="B24" i="6"/>
  <c r="C24" i="6"/>
  <c r="D24" i="6"/>
  <c r="F24" i="6"/>
  <c r="G24" i="6"/>
  <c r="H24" i="6"/>
  <c r="I24" i="6"/>
  <c r="J24" i="6"/>
  <c r="K24" i="6"/>
  <c r="L24" i="6"/>
  <c r="M24" i="6"/>
  <c r="A25" i="6"/>
  <c r="B25" i="6"/>
  <c r="C25" i="6"/>
  <c r="D25" i="6"/>
  <c r="F25" i="6"/>
  <c r="G25" i="6"/>
  <c r="H25" i="6"/>
  <c r="I25" i="6"/>
  <c r="J25" i="6"/>
  <c r="K25" i="6"/>
  <c r="L25" i="6"/>
  <c r="M25" i="6"/>
  <c r="A26" i="6"/>
  <c r="B26" i="6"/>
  <c r="C26" i="6"/>
  <c r="D26" i="6"/>
  <c r="F26" i="6"/>
  <c r="G26" i="6"/>
  <c r="H26" i="6"/>
  <c r="I26" i="6"/>
  <c r="J26" i="6"/>
  <c r="K26" i="6"/>
  <c r="L26" i="6"/>
  <c r="M26" i="6"/>
  <c r="A27" i="6"/>
  <c r="B27" i="6"/>
  <c r="C27" i="6"/>
  <c r="D27" i="6"/>
  <c r="F27" i="6"/>
  <c r="G27" i="6"/>
  <c r="H27" i="6"/>
  <c r="I27" i="6"/>
  <c r="J27" i="6"/>
  <c r="K27" i="6"/>
  <c r="L27" i="6"/>
  <c r="M27" i="6"/>
  <c r="A28" i="6"/>
  <c r="B28" i="6"/>
  <c r="C28" i="6"/>
  <c r="D28" i="6"/>
  <c r="F28" i="6"/>
  <c r="G28" i="6"/>
  <c r="H28" i="6"/>
  <c r="I28" i="6"/>
  <c r="J28" i="6"/>
  <c r="K28" i="6"/>
  <c r="L28" i="6"/>
  <c r="M28" i="6"/>
  <c r="A29" i="6"/>
  <c r="B29" i="6"/>
  <c r="C29" i="6"/>
  <c r="D29" i="6"/>
  <c r="F29" i="6"/>
  <c r="G29" i="6"/>
  <c r="H29" i="6"/>
  <c r="I29" i="6"/>
  <c r="J29" i="6"/>
  <c r="K29" i="6"/>
  <c r="L29" i="6"/>
  <c r="M29" i="6"/>
  <c r="A30" i="6"/>
  <c r="B30" i="6"/>
  <c r="C30" i="6"/>
  <c r="D30" i="6"/>
  <c r="F30" i="6"/>
  <c r="G30" i="6"/>
  <c r="H30" i="6"/>
  <c r="I30" i="6"/>
  <c r="J30" i="6"/>
  <c r="K30" i="6"/>
  <c r="L30" i="6"/>
  <c r="M30" i="6"/>
  <c r="A31" i="6"/>
  <c r="B31" i="6"/>
  <c r="C31" i="6"/>
  <c r="D31" i="6"/>
  <c r="F31" i="6"/>
  <c r="G31" i="6"/>
  <c r="H31" i="6"/>
  <c r="I31" i="6"/>
  <c r="J31" i="6"/>
  <c r="K31" i="6"/>
  <c r="L31" i="6"/>
  <c r="M31" i="6"/>
  <c r="A32" i="6"/>
  <c r="B32" i="6"/>
  <c r="C32" i="6"/>
  <c r="D32" i="6"/>
  <c r="F32" i="6"/>
  <c r="G32" i="6"/>
  <c r="H32" i="6"/>
  <c r="I32" i="6"/>
  <c r="J32" i="6"/>
  <c r="K32" i="6"/>
  <c r="L32" i="6"/>
  <c r="M32" i="6"/>
  <c r="M11" i="6"/>
  <c r="L11" i="6"/>
  <c r="K11" i="6"/>
  <c r="J11" i="6"/>
  <c r="I11" i="6"/>
  <c r="H11" i="6"/>
  <c r="G11" i="6"/>
  <c r="F11" i="6"/>
  <c r="D11" i="6"/>
  <c r="C11" i="6"/>
  <c r="B11" i="6"/>
  <c r="A11" i="6"/>
  <c r="J53" i="5"/>
  <c r="K53" i="5"/>
  <c r="L53" i="5"/>
  <c r="M53" i="5"/>
  <c r="J54" i="5"/>
  <c r="K54" i="5"/>
  <c r="L54" i="5"/>
  <c r="M54" i="5"/>
  <c r="J55" i="5"/>
  <c r="K55" i="5"/>
  <c r="L55" i="5"/>
  <c r="M55" i="5"/>
  <c r="J56" i="5"/>
  <c r="K56" i="5"/>
  <c r="L56" i="5"/>
  <c r="M56" i="5"/>
  <c r="J57" i="5"/>
  <c r="K57" i="5"/>
  <c r="L57" i="5"/>
  <c r="M57" i="5"/>
  <c r="J58" i="5"/>
  <c r="K58" i="5"/>
  <c r="L58" i="5"/>
  <c r="M58" i="5"/>
  <c r="J59" i="5"/>
  <c r="K59" i="5"/>
  <c r="L59" i="5"/>
  <c r="M59" i="5"/>
  <c r="J60" i="5"/>
  <c r="K60" i="5"/>
  <c r="L60" i="5"/>
  <c r="M60" i="5"/>
  <c r="J61" i="5"/>
  <c r="K61" i="5"/>
  <c r="L61" i="5"/>
  <c r="M61" i="5"/>
  <c r="J62" i="5"/>
  <c r="K62" i="5"/>
  <c r="L62" i="5"/>
  <c r="M62" i="5"/>
  <c r="J63" i="5"/>
  <c r="K63" i="5"/>
  <c r="L63" i="5"/>
  <c r="M63" i="5"/>
  <c r="I53" i="5"/>
  <c r="I54" i="5"/>
  <c r="I55" i="5"/>
  <c r="I56" i="5"/>
  <c r="I57" i="5"/>
  <c r="I58" i="5"/>
  <c r="I59" i="5"/>
  <c r="I60" i="5"/>
  <c r="I61" i="5"/>
  <c r="I62" i="5"/>
  <c r="I63" i="5"/>
  <c r="M52" i="5"/>
  <c r="L52" i="5"/>
  <c r="K52" i="5"/>
  <c r="J52" i="5"/>
  <c r="I52" i="5"/>
  <c r="F53" i="5"/>
  <c r="G53" i="5"/>
  <c r="H53" i="5"/>
  <c r="F54" i="5"/>
  <c r="G54" i="5"/>
  <c r="H54" i="5"/>
  <c r="F55" i="5"/>
  <c r="G55" i="5"/>
  <c r="H55" i="5"/>
  <c r="F56" i="5"/>
  <c r="G56" i="5"/>
  <c r="H56" i="5"/>
  <c r="F57" i="5"/>
  <c r="G57" i="5"/>
  <c r="H57" i="5"/>
  <c r="F58" i="5"/>
  <c r="G58" i="5"/>
  <c r="H58" i="5"/>
  <c r="F59" i="5"/>
  <c r="G59" i="5"/>
  <c r="H59" i="5"/>
  <c r="F60" i="5"/>
  <c r="G60" i="5"/>
  <c r="H60" i="5"/>
  <c r="F61" i="5"/>
  <c r="G61" i="5"/>
  <c r="H61" i="5"/>
  <c r="F62" i="5"/>
  <c r="G62" i="5"/>
  <c r="H62" i="5"/>
  <c r="F63" i="5"/>
  <c r="G63" i="5"/>
  <c r="H63" i="5"/>
  <c r="H52" i="5"/>
  <c r="G52" i="5"/>
  <c r="F52" i="5"/>
  <c r="A53" i="5"/>
  <c r="B53" i="5"/>
  <c r="C53" i="5"/>
  <c r="D53" i="5"/>
  <c r="A54" i="5"/>
  <c r="B54" i="5"/>
  <c r="C54" i="5"/>
  <c r="D54" i="5"/>
  <c r="A55" i="5"/>
  <c r="B55" i="5"/>
  <c r="C55" i="5"/>
  <c r="D55" i="5"/>
  <c r="A56" i="5"/>
  <c r="B56" i="5"/>
  <c r="C56" i="5"/>
  <c r="D56" i="5"/>
  <c r="A57" i="5"/>
  <c r="B57" i="5"/>
  <c r="C57" i="5"/>
  <c r="D57" i="5"/>
  <c r="A58" i="5"/>
  <c r="B58" i="5"/>
  <c r="C58" i="5"/>
  <c r="D58" i="5"/>
  <c r="A59" i="5"/>
  <c r="B59" i="5"/>
  <c r="C59" i="5"/>
  <c r="D59" i="5"/>
  <c r="A60" i="5"/>
  <c r="B60" i="5"/>
  <c r="C60" i="5"/>
  <c r="D60" i="5"/>
  <c r="A61" i="5"/>
  <c r="B61" i="5"/>
  <c r="C61" i="5"/>
  <c r="D61" i="5"/>
  <c r="A62" i="5"/>
  <c r="B62" i="5"/>
  <c r="C62" i="5"/>
  <c r="D62" i="5"/>
  <c r="A63" i="5"/>
  <c r="B63" i="5"/>
  <c r="C63" i="5"/>
  <c r="D63" i="5"/>
  <c r="D52" i="5"/>
  <c r="C52" i="5"/>
  <c r="B52" i="5"/>
  <c r="A52" i="5"/>
  <c r="A12" i="5"/>
  <c r="B12" i="5"/>
  <c r="C12" i="5"/>
  <c r="D12" i="5"/>
  <c r="F12" i="5"/>
  <c r="G12" i="5"/>
  <c r="H12" i="5"/>
  <c r="I12" i="5"/>
  <c r="J12" i="5"/>
  <c r="K12" i="5"/>
  <c r="L12" i="5"/>
  <c r="M12" i="5"/>
  <c r="A13" i="5"/>
  <c r="B13" i="5"/>
  <c r="C13" i="5"/>
  <c r="D13" i="5"/>
  <c r="F13" i="5"/>
  <c r="G13" i="5"/>
  <c r="H13" i="5"/>
  <c r="I13" i="5"/>
  <c r="J13" i="5"/>
  <c r="K13" i="5"/>
  <c r="L13" i="5"/>
  <c r="M13" i="5"/>
  <c r="A14" i="5"/>
  <c r="B14" i="5"/>
  <c r="C14" i="5"/>
  <c r="D14" i="5"/>
  <c r="F14" i="5"/>
  <c r="G14" i="5"/>
  <c r="H14" i="5"/>
  <c r="I14" i="5"/>
  <c r="J14" i="5"/>
  <c r="K14" i="5"/>
  <c r="L14" i="5"/>
  <c r="M14" i="5"/>
  <c r="A15" i="5"/>
  <c r="B15" i="5"/>
  <c r="C15" i="5"/>
  <c r="D15" i="5"/>
  <c r="F15" i="5"/>
  <c r="G15" i="5"/>
  <c r="H15" i="5"/>
  <c r="I15" i="5"/>
  <c r="J15" i="5"/>
  <c r="K15" i="5"/>
  <c r="L15" i="5"/>
  <c r="M15" i="5"/>
  <c r="A16" i="5"/>
  <c r="B16" i="5"/>
  <c r="C16" i="5"/>
  <c r="D16" i="5"/>
  <c r="F16" i="5"/>
  <c r="G16" i="5"/>
  <c r="H16" i="5"/>
  <c r="I16" i="5"/>
  <c r="J16" i="5"/>
  <c r="K16" i="5"/>
  <c r="L16" i="5"/>
  <c r="M16" i="5"/>
  <c r="A17" i="5"/>
  <c r="B17" i="5"/>
  <c r="C17" i="5"/>
  <c r="D17" i="5"/>
  <c r="F17" i="5"/>
  <c r="G17" i="5"/>
  <c r="H17" i="5"/>
  <c r="I17" i="5"/>
  <c r="J17" i="5"/>
  <c r="K17" i="5"/>
  <c r="L17" i="5"/>
  <c r="M17" i="5"/>
  <c r="A18" i="5"/>
  <c r="B18" i="5"/>
  <c r="C18" i="5"/>
  <c r="D18" i="5"/>
  <c r="F18" i="5"/>
  <c r="G18" i="5"/>
  <c r="H18" i="5"/>
  <c r="I18" i="5"/>
  <c r="J18" i="5"/>
  <c r="K18" i="5"/>
  <c r="L18" i="5"/>
  <c r="M18" i="5"/>
  <c r="A19" i="5"/>
  <c r="B19" i="5"/>
  <c r="C19" i="5"/>
  <c r="D19" i="5"/>
  <c r="F19" i="5"/>
  <c r="G19" i="5"/>
  <c r="H19" i="5"/>
  <c r="I19" i="5"/>
  <c r="J19" i="5"/>
  <c r="K19" i="5"/>
  <c r="L19" i="5"/>
  <c r="M19" i="5"/>
  <c r="A20" i="5"/>
  <c r="B20" i="5"/>
  <c r="C20" i="5"/>
  <c r="D20" i="5"/>
  <c r="F20" i="5"/>
  <c r="G20" i="5"/>
  <c r="H20" i="5"/>
  <c r="I20" i="5"/>
  <c r="J20" i="5"/>
  <c r="K20" i="5"/>
  <c r="L20" i="5"/>
  <c r="M20" i="5"/>
  <c r="A21" i="5"/>
  <c r="B21" i="5"/>
  <c r="C21" i="5"/>
  <c r="D21" i="5"/>
  <c r="F21" i="5"/>
  <c r="G21" i="5"/>
  <c r="H21" i="5"/>
  <c r="I21" i="5"/>
  <c r="J21" i="5"/>
  <c r="K21" i="5"/>
  <c r="L21" i="5"/>
  <c r="M21" i="5"/>
  <c r="A22" i="5"/>
  <c r="B22" i="5"/>
  <c r="C22" i="5"/>
  <c r="D22" i="5"/>
  <c r="F22" i="5"/>
  <c r="G22" i="5"/>
  <c r="H22" i="5"/>
  <c r="I22" i="5"/>
  <c r="J22" i="5"/>
  <c r="K22" i="5"/>
  <c r="L22" i="5"/>
  <c r="M22" i="5"/>
  <c r="A23" i="5"/>
  <c r="B23" i="5"/>
  <c r="C23" i="5"/>
  <c r="D23" i="5"/>
  <c r="F23" i="5"/>
  <c r="G23" i="5"/>
  <c r="H23" i="5"/>
  <c r="I23" i="5"/>
  <c r="J23" i="5"/>
  <c r="K23" i="5"/>
  <c r="L23" i="5"/>
  <c r="M23" i="5"/>
  <c r="A24" i="5"/>
  <c r="B24" i="5"/>
  <c r="C24" i="5"/>
  <c r="D24" i="5"/>
  <c r="F24" i="5"/>
  <c r="G24" i="5"/>
  <c r="H24" i="5"/>
  <c r="I24" i="5"/>
  <c r="J24" i="5"/>
  <c r="K24" i="5"/>
  <c r="L24" i="5"/>
  <c r="M24" i="5"/>
  <c r="A25" i="5"/>
  <c r="B25" i="5"/>
  <c r="C25" i="5"/>
  <c r="D25" i="5"/>
  <c r="F25" i="5"/>
  <c r="G25" i="5"/>
  <c r="H25" i="5"/>
  <c r="I25" i="5"/>
  <c r="J25" i="5"/>
  <c r="K25" i="5"/>
  <c r="L25" i="5"/>
  <c r="M25" i="5"/>
  <c r="A26" i="5"/>
  <c r="B26" i="5"/>
  <c r="C26" i="5"/>
  <c r="D26" i="5"/>
  <c r="F26" i="5"/>
  <c r="G26" i="5"/>
  <c r="H26" i="5"/>
  <c r="I26" i="5"/>
  <c r="J26" i="5"/>
  <c r="K26" i="5"/>
  <c r="L26" i="5"/>
  <c r="M26" i="5"/>
  <c r="A27" i="5"/>
  <c r="B27" i="5"/>
  <c r="C27" i="5"/>
  <c r="D27" i="5"/>
  <c r="F27" i="5"/>
  <c r="G27" i="5"/>
  <c r="H27" i="5"/>
  <c r="I27" i="5"/>
  <c r="J27" i="5"/>
  <c r="K27" i="5"/>
  <c r="L27" i="5"/>
  <c r="M27" i="5"/>
  <c r="A28" i="5"/>
  <c r="B28" i="5"/>
  <c r="C28" i="5"/>
  <c r="D28" i="5"/>
  <c r="F28" i="5"/>
  <c r="G28" i="5"/>
  <c r="H28" i="5"/>
  <c r="I28" i="5"/>
  <c r="J28" i="5"/>
  <c r="K28" i="5"/>
  <c r="L28" i="5"/>
  <c r="M28" i="5"/>
  <c r="A29" i="5"/>
  <c r="B29" i="5"/>
  <c r="C29" i="5"/>
  <c r="D29" i="5"/>
  <c r="F29" i="5"/>
  <c r="G29" i="5"/>
  <c r="H29" i="5"/>
  <c r="I29" i="5"/>
  <c r="J29" i="5"/>
  <c r="K29" i="5"/>
  <c r="L29" i="5"/>
  <c r="M29" i="5"/>
  <c r="A30" i="5"/>
  <c r="B30" i="5"/>
  <c r="C30" i="5"/>
  <c r="D30" i="5"/>
  <c r="F30" i="5"/>
  <c r="G30" i="5"/>
  <c r="H30" i="5"/>
  <c r="I30" i="5"/>
  <c r="J30" i="5"/>
  <c r="K30" i="5"/>
  <c r="L30" i="5"/>
  <c r="M30" i="5"/>
  <c r="A31" i="5"/>
  <c r="B31" i="5"/>
  <c r="C31" i="5"/>
  <c r="D31" i="5"/>
  <c r="F31" i="5"/>
  <c r="G31" i="5"/>
  <c r="H31" i="5"/>
  <c r="I31" i="5"/>
  <c r="J31" i="5"/>
  <c r="K31" i="5"/>
  <c r="L31" i="5"/>
  <c r="M31" i="5"/>
  <c r="A32" i="5"/>
  <c r="B32" i="5"/>
  <c r="C32" i="5"/>
  <c r="D32" i="5"/>
  <c r="F32" i="5"/>
  <c r="G32" i="5"/>
  <c r="H32" i="5"/>
  <c r="I32" i="5"/>
  <c r="J32" i="5"/>
  <c r="K32" i="5"/>
  <c r="L32" i="5"/>
  <c r="M32" i="5"/>
  <c r="A33" i="5"/>
  <c r="B33" i="5"/>
  <c r="C33" i="5"/>
  <c r="D33" i="5"/>
  <c r="F33" i="5"/>
  <c r="G33" i="5"/>
  <c r="H33" i="5"/>
  <c r="I33" i="5"/>
  <c r="J33" i="5"/>
  <c r="K33" i="5"/>
  <c r="L33" i="5"/>
  <c r="M33" i="5"/>
  <c r="A34" i="5"/>
  <c r="B34" i="5"/>
  <c r="C34" i="5"/>
  <c r="D34" i="5"/>
  <c r="F34" i="5"/>
  <c r="G34" i="5"/>
  <c r="H34" i="5"/>
  <c r="I34" i="5"/>
  <c r="J34" i="5"/>
  <c r="K34" i="5"/>
  <c r="L34" i="5"/>
  <c r="M34" i="5"/>
  <c r="A35" i="5"/>
  <c r="B35" i="5"/>
  <c r="C35" i="5"/>
  <c r="D35" i="5"/>
  <c r="F35" i="5"/>
  <c r="G35" i="5"/>
  <c r="H35" i="5"/>
  <c r="I35" i="5"/>
  <c r="J35" i="5"/>
  <c r="K35" i="5"/>
  <c r="L35" i="5"/>
  <c r="M35" i="5"/>
  <c r="A36" i="5"/>
  <c r="B36" i="5"/>
  <c r="C36" i="5"/>
  <c r="D36" i="5"/>
  <c r="F36" i="5"/>
  <c r="G36" i="5"/>
  <c r="H36" i="5"/>
  <c r="I36" i="5"/>
  <c r="J36" i="5"/>
  <c r="K36" i="5"/>
  <c r="L36" i="5"/>
  <c r="M36" i="5"/>
  <c r="A37" i="5"/>
  <c r="B37" i="5"/>
  <c r="C37" i="5"/>
  <c r="D37" i="5"/>
  <c r="F37" i="5"/>
  <c r="G37" i="5"/>
  <c r="H37" i="5"/>
  <c r="I37" i="5"/>
  <c r="J37" i="5"/>
  <c r="K37" i="5"/>
  <c r="L37" i="5"/>
  <c r="M37" i="5"/>
  <c r="A38" i="5"/>
  <c r="B38" i="5"/>
  <c r="C38" i="5"/>
  <c r="D38" i="5"/>
  <c r="F38" i="5"/>
  <c r="G38" i="5"/>
  <c r="H38" i="5"/>
  <c r="I38" i="5"/>
  <c r="J38" i="5"/>
  <c r="K38" i="5"/>
  <c r="L38" i="5"/>
  <c r="M38" i="5"/>
  <c r="M11" i="5"/>
  <c r="L11" i="5"/>
  <c r="K11" i="5"/>
  <c r="J11" i="5"/>
  <c r="I11" i="5"/>
  <c r="H11" i="5"/>
  <c r="G11" i="5"/>
  <c r="F11" i="5"/>
  <c r="D11" i="5"/>
  <c r="C11" i="5"/>
  <c r="B11" i="5"/>
  <c r="A11" i="5"/>
  <c r="N63" i="5" l="1"/>
  <c r="N59" i="5"/>
  <c r="N55" i="5"/>
  <c r="N60" i="5"/>
  <c r="N32" i="8"/>
  <c r="N31" i="8"/>
  <c r="N29" i="8"/>
  <c r="N28" i="8"/>
  <c r="N27" i="8"/>
  <c r="N30" i="13"/>
  <c r="E30" i="13"/>
  <c r="O30" i="13" s="1"/>
  <c r="N29" i="13"/>
  <c r="E29" i="13"/>
  <c r="E11" i="13"/>
  <c r="N13" i="13"/>
  <c r="N11" i="13"/>
  <c r="O11" i="13" s="1"/>
  <c r="N14" i="13"/>
  <c r="N15" i="13"/>
  <c r="E15" i="13"/>
  <c r="E14" i="13"/>
  <c r="N12" i="13"/>
  <c r="E13" i="13"/>
  <c r="O13" i="13" s="1"/>
  <c r="E12" i="13"/>
  <c r="N28" i="12"/>
  <c r="E28" i="12"/>
  <c r="O28" i="12" s="1"/>
  <c r="N14" i="12"/>
  <c r="E13" i="12"/>
  <c r="E14" i="12"/>
  <c r="N12" i="12"/>
  <c r="E11" i="12"/>
  <c r="N11" i="12"/>
  <c r="N13" i="12"/>
  <c r="E12" i="12"/>
  <c r="N51" i="10"/>
  <c r="E52" i="10"/>
  <c r="N49" i="10"/>
  <c r="N47" i="10"/>
  <c r="N53" i="10"/>
  <c r="E48" i="10"/>
  <c r="N54" i="10"/>
  <c r="E51" i="10"/>
  <c r="E50" i="10"/>
  <c r="E54" i="10"/>
  <c r="E49" i="10"/>
  <c r="O49" i="10" s="1"/>
  <c r="N12" i="10"/>
  <c r="E53" i="10"/>
  <c r="N48" i="10"/>
  <c r="N52" i="10"/>
  <c r="N50" i="10"/>
  <c r="E47" i="10"/>
  <c r="N46" i="10"/>
  <c r="E46" i="10"/>
  <c r="N27" i="10"/>
  <c r="N14" i="10"/>
  <c r="N31" i="10"/>
  <c r="N23" i="10"/>
  <c r="N19" i="10"/>
  <c r="N11" i="10"/>
  <c r="E26" i="10"/>
  <c r="E22" i="10"/>
  <c r="E13" i="10"/>
  <c r="E18" i="10"/>
  <c r="E30" i="10"/>
  <c r="N25" i="10"/>
  <c r="N24" i="10"/>
  <c r="N21" i="10"/>
  <c r="E19" i="10"/>
  <c r="N16" i="10"/>
  <c r="N15" i="10"/>
  <c r="E32" i="10"/>
  <c r="N30" i="10"/>
  <c r="O30" i="10" s="1"/>
  <c r="N32" i="10"/>
  <c r="N29" i="10"/>
  <c r="E27" i="10"/>
  <c r="E29" i="10"/>
  <c r="E28" i="10"/>
  <c r="N26" i="10"/>
  <c r="E21" i="10"/>
  <c r="E20" i="10"/>
  <c r="N18" i="10"/>
  <c r="E16" i="10"/>
  <c r="E15" i="10"/>
  <c r="E11" i="10"/>
  <c r="O11" i="10" s="1"/>
  <c r="N28" i="10"/>
  <c r="O28" i="10" s="1"/>
  <c r="E23" i="10"/>
  <c r="N20" i="10"/>
  <c r="N17" i="10"/>
  <c r="E14" i="10"/>
  <c r="E31" i="10"/>
  <c r="E25" i="10"/>
  <c r="E24" i="10"/>
  <c r="N22" i="10"/>
  <c r="E17" i="10"/>
  <c r="N13" i="10"/>
  <c r="E12" i="10"/>
  <c r="E32" i="8"/>
  <c r="O32" i="8" s="1"/>
  <c r="E13" i="8"/>
  <c r="E33" i="8"/>
  <c r="N33" i="8"/>
  <c r="E31" i="8"/>
  <c r="O31" i="8" s="1"/>
  <c r="E30" i="8"/>
  <c r="E29" i="8"/>
  <c r="O29" i="8" s="1"/>
  <c r="E28" i="8"/>
  <c r="O28" i="8" s="1"/>
  <c r="N30" i="8"/>
  <c r="O30" i="8" s="1"/>
  <c r="E27" i="8"/>
  <c r="O27" i="8" s="1"/>
  <c r="O33" i="8"/>
  <c r="N26" i="8"/>
  <c r="E26" i="8"/>
  <c r="N13" i="8"/>
  <c r="O13" i="8" s="1"/>
  <c r="N11" i="8"/>
  <c r="E11" i="8"/>
  <c r="N12" i="8"/>
  <c r="O12" i="8" s="1"/>
  <c r="E12" i="8"/>
  <c r="N49" i="6"/>
  <c r="E48" i="6"/>
  <c r="N50" i="6"/>
  <c r="E50" i="6"/>
  <c r="E49" i="6"/>
  <c r="O49" i="6" s="1"/>
  <c r="N47" i="6"/>
  <c r="N48" i="6"/>
  <c r="E47" i="6"/>
  <c r="E21" i="6"/>
  <c r="N32" i="6"/>
  <c r="N26" i="6"/>
  <c r="N16" i="6"/>
  <c r="N30" i="6"/>
  <c r="E29" i="6"/>
  <c r="N24" i="6"/>
  <c r="E17" i="6"/>
  <c r="N12" i="6"/>
  <c r="N28" i="6"/>
  <c r="E25" i="6"/>
  <c r="N20" i="6"/>
  <c r="N18" i="6"/>
  <c r="N22" i="6"/>
  <c r="N14" i="6"/>
  <c r="E13" i="6"/>
  <c r="N21" i="6"/>
  <c r="O21" i="6" s="1"/>
  <c r="N19" i="6"/>
  <c r="E16" i="6"/>
  <c r="E15" i="6"/>
  <c r="E31" i="6"/>
  <c r="E26" i="6"/>
  <c r="N11" i="6"/>
  <c r="N25" i="6"/>
  <c r="N23" i="6"/>
  <c r="E20" i="6"/>
  <c r="E19" i="6"/>
  <c r="E14" i="6"/>
  <c r="E32" i="6"/>
  <c r="N29" i="6"/>
  <c r="O29" i="6" s="1"/>
  <c r="E30" i="6"/>
  <c r="E11" i="6"/>
  <c r="N27" i="6"/>
  <c r="E24" i="6"/>
  <c r="E23" i="6"/>
  <c r="E18" i="6"/>
  <c r="N13" i="6"/>
  <c r="N31" i="6"/>
  <c r="E28" i="6"/>
  <c r="E27" i="6"/>
  <c r="E22" i="6"/>
  <c r="N17" i="6"/>
  <c r="N15" i="6"/>
  <c r="E12" i="6"/>
  <c r="N56" i="5"/>
  <c r="N61" i="5"/>
  <c r="N57" i="5"/>
  <c r="N53" i="5"/>
  <c r="N62" i="5"/>
  <c r="N58" i="5"/>
  <c r="N54" i="5"/>
  <c r="N13" i="5"/>
  <c r="N12" i="5"/>
  <c r="E60" i="5"/>
  <c r="O60" i="5" s="1"/>
  <c r="E56" i="5"/>
  <c r="O56" i="5" s="1"/>
  <c r="E61" i="5"/>
  <c r="E57" i="5"/>
  <c r="E53" i="5"/>
  <c r="E62" i="5"/>
  <c r="O62" i="5" s="1"/>
  <c r="E58" i="5"/>
  <c r="E54" i="5"/>
  <c r="E63" i="5"/>
  <c r="O63" i="5" s="1"/>
  <c r="E59" i="5"/>
  <c r="O59" i="5" s="1"/>
  <c r="E55" i="5"/>
  <c r="O55" i="5" s="1"/>
  <c r="E26" i="5"/>
  <c r="E34" i="5"/>
  <c r="E38" i="5"/>
  <c r="E22" i="5"/>
  <c r="E18" i="5"/>
  <c r="N52" i="5"/>
  <c r="N19" i="5"/>
  <c r="E30" i="5"/>
  <c r="N17" i="5"/>
  <c r="N15" i="5"/>
  <c r="N14" i="5"/>
  <c r="N31" i="5"/>
  <c r="N27" i="5"/>
  <c r="N35" i="5"/>
  <c r="N23" i="5"/>
  <c r="E35" i="5"/>
  <c r="N33" i="5"/>
  <c r="N32" i="5"/>
  <c r="E27" i="5"/>
  <c r="N25" i="5"/>
  <c r="N24" i="5"/>
  <c r="E19" i="5"/>
  <c r="N16" i="5"/>
  <c r="N38" i="5"/>
  <c r="E17" i="5"/>
  <c r="E16" i="5"/>
  <c r="E15" i="5"/>
  <c r="N34" i="5"/>
  <c r="E32" i="5"/>
  <c r="E29" i="5"/>
  <c r="N26" i="5"/>
  <c r="O26" i="5" s="1"/>
  <c r="E24" i="5"/>
  <c r="E21" i="5"/>
  <c r="N18" i="5"/>
  <c r="N37" i="5"/>
  <c r="N36" i="5"/>
  <c r="E31" i="5"/>
  <c r="N29" i="5"/>
  <c r="O29" i="5" s="1"/>
  <c r="N28" i="5"/>
  <c r="E23" i="5"/>
  <c r="N21" i="5"/>
  <c r="O21" i="5" s="1"/>
  <c r="N20" i="5"/>
  <c r="E14" i="5"/>
  <c r="O14" i="5" s="1"/>
  <c r="E37" i="5"/>
  <c r="E36" i="5"/>
  <c r="E33" i="5"/>
  <c r="N30" i="5"/>
  <c r="E28" i="5"/>
  <c r="E25" i="5"/>
  <c r="N22" i="5"/>
  <c r="E20" i="5"/>
  <c r="E13" i="5"/>
  <c r="O13" i="5" s="1"/>
  <c r="E12" i="5"/>
  <c r="O12" i="5" s="1"/>
  <c r="E11" i="5"/>
  <c r="N11" i="5"/>
  <c r="F38" i="4"/>
  <c r="G38" i="4"/>
  <c r="H38" i="4"/>
  <c r="I38" i="4"/>
  <c r="J38" i="4"/>
  <c r="K38" i="4"/>
  <c r="L38" i="4"/>
  <c r="M38" i="4"/>
  <c r="F39" i="4"/>
  <c r="G39" i="4"/>
  <c r="H39" i="4"/>
  <c r="I39" i="4"/>
  <c r="J39" i="4"/>
  <c r="K39" i="4"/>
  <c r="L39" i="4"/>
  <c r="M39" i="4"/>
  <c r="F40" i="4"/>
  <c r="G40" i="4"/>
  <c r="H40" i="4"/>
  <c r="I40" i="4"/>
  <c r="J40" i="4"/>
  <c r="K40" i="4"/>
  <c r="L40" i="4"/>
  <c r="M40" i="4"/>
  <c r="F41" i="4"/>
  <c r="G41" i="4"/>
  <c r="H41" i="4"/>
  <c r="I41" i="4"/>
  <c r="J41" i="4"/>
  <c r="K41" i="4"/>
  <c r="L41" i="4"/>
  <c r="M41" i="4"/>
  <c r="D38" i="4"/>
  <c r="D39" i="4"/>
  <c r="D40" i="4"/>
  <c r="D41" i="4"/>
  <c r="C38" i="4"/>
  <c r="C39" i="4"/>
  <c r="C40" i="4"/>
  <c r="C41" i="4"/>
  <c r="B38" i="4"/>
  <c r="B39" i="4"/>
  <c r="B40" i="4"/>
  <c r="B41" i="4"/>
  <c r="A38" i="4"/>
  <c r="A39" i="4"/>
  <c r="A40" i="4"/>
  <c r="A41" i="4"/>
  <c r="M37" i="4"/>
  <c r="L37" i="4"/>
  <c r="K37" i="4"/>
  <c r="J37" i="4"/>
  <c r="I37" i="4"/>
  <c r="H37" i="4"/>
  <c r="G37" i="4"/>
  <c r="F37" i="4"/>
  <c r="D37" i="4"/>
  <c r="C37" i="4"/>
  <c r="B37" i="4"/>
  <c r="A37" i="4"/>
  <c r="A12" i="4"/>
  <c r="B12" i="4"/>
  <c r="C12" i="4"/>
  <c r="D12" i="4"/>
  <c r="F12" i="4"/>
  <c r="G12" i="4"/>
  <c r="H12" i="4"/>
  <c r="I12" i="4"/>
  <c r="J12" i="4"/>
  <c r="K12" i="4"/>
  <c r="L12" i="4"/>
  <c r="M12" i="4"/>
  <c r="A13" i="4"/>
  <c r="B13" i="4"/>
  <c r="C13" i="4"/>
  <c r="D13" i="4"/>
  <c r="F13" i="4"/>
  <c r="G13" i="4"/>
  <c r="H13" i="4"/>
  <c r="I13" i="4"/>
  <c r="J13" i="4"/>
  <c r="K13" i="4"/>
  <c r="L13" i="4"/>
  <c r="M13" i="4"/>
  <c r="A14" i="4"/>
  <c r="B14" i="4"/>
  <c r="C14" i="4"/>
  <c r="D14" i="4"/>
  <c r="F14" i="4"/>
  <c r="G14" i="4"/>
  <c r="H14" i="4"/>
  <c r="I14" i="4"/>
  <c r="J14" i="4"/>
  <c r="K14" i="4"/>
  <c r="L14" i="4"/>
  <c r="M14" i="4"/>
  <c r="A15" i="4"/>
  <c r="B15" i="4"/>
  <c r="C15" i="4"/>
  <c r="D15" i="4"/>
  <c r="F15" i="4"/>
  <c r="G15" i="4"/>
  <c r="H15" i="4"/>
  <c r="I15" i="4"/>
  <c r="J15" i="4"/>
  <c r="K15" i="4"/>
  <c r="L15" i="4"/>
  <c r="M15" i="4"/>
  <c r="A16" i="4"/>
  <c r="B16" i="4"/>
  <c r="C16" i="4"/>
  <c r="D16" i="4"/>
  <c r="F16" i="4"/>
  <c r="G16" i="4"/>
  <c r="H16" i="4"/>
  <c r="I16" i="4"/>
  <c r="J16" i="4"/>
  <c r="K16" i="4"/>
  <c r="L16" i="4"/>
  <c r="M16" i="4"/>
  <c r="A17" i="4"/>
  <c r="B17" i="4"/>
  <c r="C17" i="4"/>
  <c r="D17" i="4"/>
  <c r="F17" i="4"/>
  <c r="G17" i="4"/>
  <c r="H17" i="4"/>
  <c r="I17" i="4"/>
  <c r="J17" i="4"/>
  <c r="K17" i="4"/>
  <c r="L17" i="4"/>
  <c r="M17" i="4"/>
  <c r="A18" i="4"/>
  <c r="B18" i="4"/>
  <c r="C18" i="4"/>
  <c r="D18" i="4"/>
  <c r="F18" i="4"/>
  <c r="G18" i="4"/>
  <c r="H18" i="4"/>
  <c r="I18" i="4"/>
  <c r="J18" i="4"/>
  <c r="K18" i="4"/>
  <c r="L18" i="4"/>
  <c r="M18" i="4"/>
  <c r="A19" i="4"/>
  <c r="B19" i="4"/>
  <c r="C19" i="4"/>
  <c r="D19" i="4"/>
  <c r="F19" i="4"/>
  <c r="G19" i="4"/>
  <c r="H19" i="4"/>
  <c r="I19" i="4"/>
  <c r="J19" i="4"/>
  <c r="K19" i="4"/>
  <c r="L19" i="4"/>
  <c r="M19" i="4"/>
  <c r="A20" i="4"/>
  <c r="B20" i="4"/>
  <c r="C20" i="4"/>
  <c r="D20" i="4"/>
  <c r="F20" i="4"/>
  <c r="G20" i="4"/>
  <c r="H20" i="4"/>
  <c r="I20" i="4"/>
  <c r="J20" i="4"/>
  <c r="K20" i="4"/>
  <c r="L20" i="4"/>
  <c r="M20" i="4"/>
  <c r="A21" i="4"/>
  <c r="B21" i="4"/>
  <c r="C21" i="4"/>
  <c r="D21" i="4"/>
  <c r="F21" i="4"/>
  <c r="G21" i="4"/>
  <c r="H21" i="4"/>
  <c r="I21" i="4"/>
  <c r="J21" i="4"/>
  <c r="K21" i="4"/>
  <c r="L21" i="4"/>
  <c r="M21" i="4"/>
  <c r="A22" i="4"/>
  <c r="B22" i="4"/>
  <c r="C22" i="4"/>
  <c r="D22" i="4"/>
  <c r="F22" i="4"/>
  <c r="G22" i="4"/>
  <c r="H22" i="4"/>
  <c r="I22" i="4"/>
  <c r="J22" i="4"/>
  <c r="K22" i="4"/>
  <c r="L22" i="4"/>
  <c r="M22" i="4"/>
  <c r="A23" i="4"/>
  <c r="B23" i="4"/>
  <c r="C23" i="4"/>
  <c r="D23" i="4"/>
  <c r="F23" i="4"/>
  <c r="G23" i="4"/>
  <c r="H23" i="4"/>
  <c r="I23" i="4"/>
  <c r="J23" i="4"/>
  <c r="K23" i="4"/>
  <c r="L23" i="4"/>
  <c r="M23" i="4"/>
  <c r="A11" i="4"/>
  <c r="M11" i="4"/>
  <c r="L11" i="4"/>
  <c r="K11" i="4"/>
  <c r="J11" i="4"/>
  <c r="I11" i="4"/>
  <c r="H11" i="4"/>
  <c r="G11" i="4"/>
  <c r="F11" i="4"/>
  <c r="D11" i="4"/>
  <c r="C11" i="4"/>
  <c r="B11" i="4"/>
  <c r="M46" i="2"/>
  <c r="M47" i="2"/>
  <c r="M45" i="2"/>
  <c r="L46" i="2"/>
  <c r="L47" i="2"/>
  <c r="L45" i="2"/>
  <c r="K46" i="2"/>
  <c r="K47" i="2"/>
  <c r="K45" i="2"/>
  <c r="J46" i="2"/>
  <c r="J47" i="2"/>
  <c r="J45" i="2"/>
  <c r="I46" i="2"/>
  <c r="I47" i="2"/>
  <c r="I45" i="2"/>
  <c r="H46" i="2"/>
  <c r="H47" i="2"/>
  <c r="H45" i="2"/>
  <c r="G46" i="2"/>
  <c r="G47" i="2"/>
  <c r="G45" i="2"/>
  <c r="F47" i="2"/>
  <c r="F46" i="2"/>
  <c r="D47" i="2"/>
  <c r="D46" i="2"/>
  <c r="C47" i="2"/>
  <c r="C46" i="2"/>
  <c r="A47" i="2"/>
  <c r="B47" i="2"/>
  <c r="B46" i="2"/>
  <c r="A46" i="2"/>
  <c r="F45" i="2"/>
  <c r="D45" i="2"/>
  <c r="C45" i="2"/>
  <c r="B45" i="2"/>
  <c r="A45" i="2"/>
  <c r="A12" i="2"/>
  <c r="B12" i="2"/>
  <c r="C12" i="2"/>
  <c r="D12" i="2"/>
  <c r="F12" i="2"/>
  <c r="G12" i="2"/>
  <c r="H12" i="2"/>
  <c r="I12" i="2"/>
  <c r="J12" i="2"/>
  <c r="K12" i="2"/>
  <c r="L12" i="2"/>
  <c r="M12" i="2"/>
  <c r="A13" i="2"/>
  <c r="B13" i="2"/>
  <c r="C13" i="2"/>
  <c r="D13" i="2"/>
  <c r="F13" i="2"/>
  <c r="G13" i="2"/>
  <c r="H13" i="2"/>
  <c r="I13" i="2"/>
  <c r="J13" i="2"/>
  <c r="K13" i="2"/>
  <c r="L13" i="2"/>
  <c r="M13" i="2"/>
  <c r="A14" i="2"/>
  <c r="B14" i="2"/>
  <c r="C14" i="2"/>
  <c r="D14" i="2"/>
  <c r="F14" i="2"/>
  <c r="G14" i="2"/>
  <c r="H14" i="2"/>
  <c r="I14" i="2"/>
  <c r="J14" i="2"/>
  <c r="K14" i="2"/>
  <c r="L14" i="2"/>
  <c r="M14" i="2"/>
  <c r="A15" i="2"/>
  <c r="B15" i="2"/>
  <c r="C15" i="2"/>
  <c r="D15" i="2"/>
  <c r="F15" i="2"/>
  <c r="G15" i="2"/>
  <c r="H15" i="2"/>
  <c r="I15" i="2"/>
  <c r="J15" i="2"/>
  <c r="K15" i="2"/>
  <c r="L15" i="2"/>
  <c r="M15" i="2"/>
  <c r="A16" i="2"/>
  <c r="B16" i="2"/>
  <c r="C16" i="2"/>
  <c r="D16" i="2"/>
  <c r="F16" i="2"/>
  <c r="G16" i="2"/>
  <c r="H16" i="2"/>
  <c r="I16" i="2"/>
  <c r="J16" i="2"/>
  <c r="K16" i="2"/>
  <c r="L16" i="2"/>
  <c r="M16" i="2"/>
  <c r="A17" i="2"/>
  <c r="B17" i="2"/>
  <c r="C17" i="2"/>
  <c r="D17" i="2"/>
  <c r="F17" i="2"/>
  <c r="G17" i="2"/>
  <c r="H17" i="2"/>
  <c r="I17" i="2"/>
  <c r="J17" i="2"/>
  <c r="K17" i="2"/>
  <c r="L17" i="2"/>
  <c r="M17" i="2"/>
  <c r="A18" i="2"/>
  <c r="B18" i="2"/>
  <c r="C18" i="2"/>
  <c r="D18" i="2"/>
  <c r="F18" i="2"/>
  <c r="G18" i="2"/>
  <c r="H18" i="2"/>
  <c r="I18" i="2"/>
  <c r="J18" i="2"/>
  <c r="K18" i="2"/>
  <c r="L18" i="2"/>
  <c r="M18" i="2"/>
  <c r="A19" i="2"/>
  <c r="B19" i="2"/>
  <c r="C19" i="2"/>
  <c r="D19" i="2"/>
  <c r="F19" i="2"/>
  <c r="G19" i="2"/>
  <c r="H19" i="2"/>
  <c r="I19" i="2"/>
  <c r="J19" i="2"/>
  <c r="K19" i="2"/>
  <c r="L19" i="2"/>
  <c r="M19" i="2"/>
  <c r="A20" i="2"/>
  <c r="B20" i="2"/>
  <c r="C20" i="2"/>
  <c r="D20" i="2"/>
  <c r="F20" i="2"/>
  <c r="G20" i="2"/>
  <c r="H20" i="2"/>
  <c r="I20" i="2"/>
  <c r="J20" i="2"/>
  <c r="K20" i="2"/>
  <c r="L20" i="2"/>
  <c r="M20" i="2"/>
  <c r="A21" i="2"/>
  <c r="B21" i="2"/>
  <c r="C21" i="2"/>
  <c r="D21" i="2"/>
  <c r="F21" i="2"/>
  <c r="G21" i="2"/>
  <c r="H21" i="2"/>
  <c r="I21" i="2"/>
  <c r="J21" i="2"/>
  <c r="K21" i="2"/>
  <c r="L21" i="2"/>
  <c r="M21" i="2"/>
  <c r="A22" i="2"/>
  <c r="B22" i="2"/>
  <c r="C22" i="2"/>
  <c r="D22" i="2"/>
  <c r="F22" i="2"/>
  <c r="G22" i="2"/>
  <c r="H22" i="2"/>
  <c r="I22" i="2"/>
  <c r="J22" i="2"/>
  <c r="K22" i="2"/>
  <c r="L22" i="2"/>
  <c r="M22" i="2"/>
  <c r="A23" i="2"/>
  <c r="B23" i="2"/>
  <c r="C23" i="2"/>
  <c r="D23" i="2"/>
  <c r="F23" i="2"/>
  <c r="G23" i="2"/>
  <c r="H23" i="2"/>
  <c r="I23" i="2"/>
  <c r="J23" i="2"/>
  <c r="K23" i="2"/>
  <c r="L23" i="2"/>
  <c r="M23" i="2"/>
  <c r="A24" i="2"/>
  <c r="B24" i="2"/>
  <c r="C24" i="2"/>
  <c r="D24" i="2"/>
  <c r="F24" i="2"/>
  <c r="G24" i="2"/>
  <c r="H24" i="2"/>
  <c r="I24" i="2"/>
  <c r="J24" i="2"/>
  <c r="K24" i="2"/>
  <c r="L24" i="2"/>
  <c r="M24" i="2"/>
  <c r="A25" i="2"/>
  <c r="B25" i="2"/>
  <c r="C25" i="2"/>
  <c r="D25" i="2"/>
  <c r="F25" i="2"/>
  <c r="G25" i="2"/>
  <c r="H25" i="2"/>
  <c r="I25" i="2"/>
  <c r="J25" i="2"/>
  <c r="K25" i="2"/>
  <c r="L25" i="2"/>
  <c r="M25" i="2"/>
  <c r="A26" i="2"/>
  <c r="B26" i="2"/>
  <c r="C26" i="2"/>
  <c r="D26" i="2"/>
  <c r="F26" i="2"/>
  <c r="G26" i="2"/>
  <c r="H26" i="2"/>
  <c r="I26" i="2"/>
  <c r="J26" i="2"/>
  <c r="K26" i="2"/>
  <c r="L26" i="2"/>
  <c r="M26" i="2"/>
  <c r="A27" i="2"/>
  <c r="B27" i="2"/>
  <c r="C27" i="2"/>
  <c r="D27" i="2"/>
  <c r="F27" i="2"/>
  <c r="G27" i="2"/>
  <c r="H27" i="2"/>
  <c r="I27" i="2"/>
  <c r="J27" i="2"/>
  <c r="K27" i="2"/>
  <c r="L27" i="2"/>
  <c r="M27" i="2"/>
  <c r="A28" i="2"/>
  <c r="B28" i="2"/>
  <c r="C28" i="2"/>
  <c r="D28" i="2"/>
  <c r="F28" i="2"/>
  <c r="G28" i="2"/>
  <c r="H28" i="2"/>
  <c r="I28" i="2"/>
  <c r="J28" i="2"/>
  <c r="K28" i="2"/>
  <c r="L28" i="2"/>
  <c r="M28" i="2"/>
  <c r="A29" i="2"/>
  <c r="B29" i="2"/>
  <c r="C29" i="2"/>
  <c r="D29" i="2"/>
  <c r="F29" i="2"/>
  <c r="G29" i="2"/>
  <c r="H29" i="2"/>
  <c r="I29" i="2"/>
  <c r="J29" i="2"/>
  <c r="K29" i="2"/>
  <c r="L29" i="2"/>
  <c r="M29" i="2"/>
  <c r="A30" i="2"/>
  <c r="B30" i="2"/>
  <c r="C30" i="2"/>
  <c r="D30" i="2"/>
  <c r="F30" i="2"/>
  <c r="G30" i="2"/>
  <c r="H30" i="2"/>
  <c r="I30" i="2"/>
  <c r="J30" i="2"/>
  <c r="K30" i="2"/>
  <c r="L30" i="2"/>
  <c r="M30" i="2"/>
  <c r="A31" i="2"/>
  <c r="B31" i="2"/>
  <c r="C31" i="2"/>
  <c r="D31" i="2"/>
  <c r="F31" i="2"/>
  <c r="G31" i="2"/>
  <c r="H31" i="2"/>
  <c r="I31" i="2"/>
  <c r="J31" i="2"/>
  <c r="K31" i="2"/>
  <c r="L31" i="2"/>
  <c r="M31" i="2"/>
  <c r="M11" i="2"/>
  <c r="L11" i="2"/>
  <c r="K11" i="2"/>
  <c r="J11" i="2"/>
  <c r="I11" i="2"/>
  <c r="H11" i="2"/>
  <c r="G11" i="2"/>
  <c r="F11" i="2"/>
  <c r="D11" i="2"/>
  <c r="C11" i="2"/>
  <c r="B11" i="2"/>
  <c r="A11" i="2"/>
  <c r="D54" i="1"/>
  <c r="C54" i="1"/>
  <c r="B54" i="1"/>
  <c r="A54" i="1"/>
  <c r="A11" i="1"/>
  <c r="G41" i="1"/>
  <c r="H41" i="1"/>
  <c r="I41" i="1"/>
  <c r="J41" i="1"/>
  <c r="K41" i="1"/>
  <c r="L41" i="1"/>
  <c r="M41" i="1"/>
  <c r="M40" i="1"/>
  <c r="L40" i="1"/>
  <c r="K40" i="1"/>
  <c r="J40" i="1"/>
  <c r="I40" i="1"/>
  <c r="H40" i="1"/>
  <c r="G40" i="1"/>
  <c r="A40" i="1"/>
  <c r="F41" i="1"/>
  <c r="F40" i="1"/>
  <c r="D41" i="1"/>
  <c r="D40" i="1"/>
  <c r="C40" i="1"/>
  <c r="C41" i="1"/>
  <c r="A41" i="1"/>
  <c r="B41" i="1"/>
  <c r="B40" i="1"/>
  <c r="B11" i="1"/>
  <c r="M12" i="1"/>
  <c r="M13" i="1"/>
  <c r="M14" i="1"/>
  <c r="M15" i="1"/>
  <c r="M16" i="1"/>
  <c r="M17" i="1"/>
  <c r="M18" i="1"/>
  <c r="M19" i="1"/>
  <c r="M20" i="1"/>
  <c r="M21" i="1"/>
  <c r="M22" i="1"/>
  <c r="M23" i="1"/>
  <c r="M24" i="1"/>
  <c r="M25" i="1"/>
  <c r="M26" i="1"/>
  <c r="M11" i="1"/>
  <c r="L12" i="1"/>
  <c r="L13" i="1"/>
  <c r="L14" i="1"/>
  <c r="L15" i="1"/>
  <c r="L16" i="1"/>
  <c r="L17" i="1"/>
  <c r="L18" i="1"/>
  <c r="L19" i="1"/>
  <c r="L20" i="1"/>
  <c r="L21" i="1"/>
  <c r="L22" i="1"/>
  <c r="L23" i="1"/>
  <c r="L24" i="1"/>
  <c r="L25" i="1"/>
  <c r="L26" i="1"/>
  <c r="L11" i="1"/>
  <c r="K12" i="1"/>
  <c r="K13" i="1"/>
  <c r="K14" i="1"/>
  <c r="K15" i="1"/>
  <c r="K16" i="1"/>
  <c r="K17" i="1"/>
  <c r="K18" i="1"/>
  <c r="K19" i="1"/>
  <c r="K20" i="1"/>
  <c r="K21" i="1"/>
  <c r="K22" i="1"/>
  <c r="K23" i="1"/>
  <c r="K24" i="1"/>
  <c r="K25" i="1"/>
  <c r="K26" i="1"/>
  <c r="K11" i="1"/>
  <c r="J12" i="1"/>
  <c r="J13" i="1"/>
  <c r="J14" i="1"/>
  <c r="J15" i="1"/>
  <c r="J16" i="1"/>
  <c r="J17" i="1"/>
  <c r="J18" i="1"/>
  <c r="J19" i="1"/>
  <c r="J20" i="1"/>
  <c r="J21" i="1"/>
  <c r="J22" i="1"/>
  <c r="J23" i="1"/>
  <c r="J24" i="1"/>
  <c r="J25" i="1"/>
  <c r="J26" i="1"/>
  <c r="J11" i="1"/>
  <c r="I12" i="1"/>
  <c r="I13" i="1"/>
  <c r="I14" i="1"/>
  <c r="I15" i="1"/>
  <c r="I16" i="1"/>
  <c r="I17" i="1"/>
  <c r="I18" i="1"/>
  <c r="I19" i="1"/>
  <c r="I20" i="1"/>
  <c r="I21" i="1"/>
  <c r="I22" i="1"/>
  <c r="I23" i="1"/>
  <c r="I24" i="1"/>
  <c r="I25" i="1"/>
  <c r="I26" i="1"/>
  <c r="I11" i="1"/>
  <c r="H12" i="1"/>
  <c r="H13" i="1"/>
  <c r="H14" i="1"/>
  <c r="H15" i="1"/>
  <c r="H16" i="1"/>
  <c r="H17" i="1"/>
  <c r="H18" i="1"/>
  <c r="H19" i="1"/>
  <c r="H20" i="1"/>
  <c r="H21" i="1"/>
  <c r="H22" i="1"/>
  <c r="H23" i="1"/>
  <c r="H24" i="1"/>
  <c r="H25" i="1"/>
  <c r="H26" i="1"/>
  <c r="H11" i="1"/>
  <c r="G12" i="1"/>
  <c r="G13" i="1"/>
  <c r="G14" i="1"/>
  <c r="G15" i="1"/>
  <c r="G16" i="1"/>
  <c r="G17" i="1"/>
  <c r="G18" i="1"/>
  <c r="G19" i="1"/>
  <c r="G20" i="1"/>
  <c r="G21" i="1"/>
  <c r="G22" i="1"/>
  <c r="G23" i="1"/>
  <c r="G24" i="1"/>
  <c r="G25" i="1"/>
  <c r="G26" i="1"/>
  <c r="G11" i="1"/>
  <c r="F12" i="1"/>
  <c r="F13" i="1"/>
  <c r="F14" i="1"/>
  <c r="F15" i="1"/>
  <c r="F16" i="1"/>
  <c r="F17" i="1"/>
  <c r="F18" i="1"/>
  <c r="F19" i="1"/>
  <c r="F20" i="1"/>
  <c r="F21" i="1"/>
  <c r="F22" i="1"/>
  <c r="F23" i="1"/>
  <c r="F24" i="1"/>
  <c r="F25" i="1"/>
  <c r="F26" i="1"/>
  <c r="F11" i="1"/>
  <c r="D12" i="1"/>
  <c r="D13" i="1"/>
  <c r="D14" i="1"/>
  <c r="D15" i="1"/>
  <c r="D16" i="1"/>
  <c r="D17" i="1"/>
  <c r="D18" i="1"/>
  <c r="D19" i="1"/>
  <c r="D20" i="1"/>
  <c r="D21" i="1"/>
  <c r="D22" i="1"/>
  <c r="D23" i="1"/>
  <c r="D24" i="1"/>
  <c r="D25" i="1"/>
  <c r="D26" i="1"/>
  <c r="D11" i="1"/>
  <c r="C12" i="1"/>
  <c r="C13" i="1"/>
  <c r="C14" i="1"/>
  <c r="C15" i="1"/>
  <c r="C16" i="1"/>
  <c r="C17" i="1"/>
  <c r="C18" i="1"/>
  <c r="C19" i="1"/>
  <c r="C20" i="1"/>
  <c r="C21" i="1"/>
  <c r="C22" i="1"/>
  <c r="C23" i="1"/>
  <c r="C24" i="1"/>
  <c r="C25" i="1"/>
  <c r="C26" i="1"/>
  <c r="C11" i="1"/>
  <c r="B12" i="1"/>
  <c r="B13" i="1"/>
  <c r="B14" i="1"/>
  <c r="B15" i="1"/>
  <c r="B16" i="1"/>
  <c r="B17" i="1"/>
  <c r="B18" i="1"/>
  <c r="B19" i="1"/>
  <c r="B20" i="1"/>
  <c r="B21" i="1"/>
  <c r="B22" i="1"/>
  <c r="B23" i="1"/>
  <c r="B24" i="1"/>
  <c r="B25" i="1"/>
  <c r="B26" i="1"/>
  <c r="A12" i="1"/>
  <c r="A13" i="1"/>
  <c r="A14" i="1"/>
  <c r="A15" i="1"/>
  <c r="A16" i="1"/>
  <c r="A17" i="1"/>
  <c r="A18" i="1"/>
  <c r="A19" i="1"/>
  <c r="A20" i="1"/>
  <c r="A21" i="1"/>
  <c r="A22" i="1"/>
  <c r="A23" i="1"/>
  <c r="A24" i="1"/>
  <c r="A25" i="1"/>
  <c r="A26" i="1"/>
  <c r="N40" i="4" l="1"/>
  <c r="E39" i="4"/>
  <c r="O14" i="13"/>
  <c r="O29" i="13"/>
  <c r="O15" i="13"/>
  <c r="O12" i="13"/>
  <c r="O14" i="12"/>
  <c r="O13" i="12"/>
  <c r="O12" i="12"/>
  <c r="O11" i="12"/>
  <c r="O20" i="10"/>
  <c r="O50" i="10"/>
  <c r="O51" i="10"/>
  <c r="O12" i="10"/>
  <c r="O47" i="10"/>
  <c r="O53" i="10"/>
  <c r="O52" i="10"/>
  <c r="O54" i="10"/>
  <c r="O27" i="10"/>
  <c r="O48" i="10"/>
  <c r="O14" i="10"/>
  <c r="O18" i="10"/>
  <c r="O32" i="10"/>
  <c r="O46" i="10"/>
  <c r="O31" i="10"/>
  <c r="O23" i="10"/>
  <c r="O26" i="10"/>
  <c r="O19" i="10"/>
  <c r="O13" i="10"/>
  <c r="O22" i="10"/>
  <c r="O15" i="10"/>
  <c r="O21" i="10"/>
  <c r="O17" i="10"/>
  <c r="O16" i="10"/>
  <c r="O24" i="10"/>
  <c r="O29" i="10"/>
  <c r="O25" i="10"/>
  <c r="O26" i="8"/>
  <c r="O11" i="8"/>
  <c r="O31" i="6"/>
  <c r="O12" i="6"/>
  <c r="O18" i="6"/>
  <c r="O23" i="6"/>
  <c r="O30" i="6"/>
  <c r="O48" i="6"/>
  <c r="O47" i="6"/>
  <c r="O50" i="6"/>
  <c r="O15" i="6"/>
  <c r="O11" i="6"/>
  <c r="O16" i="6"/>
  <c r="O17" i="6"/>
  <c r="O20" i="6"/>
  <c r="O13" i="6"/>
  <c r="O22" i="6"/>
  <c r="O27" i="6"/>
  <c r="O32" i="6"/>
  <c r="O14" i="6"/>
  <c r="O25" i="6"/>
  <c r="O24" i="6"/>
  <c r="O26" i="6"/>
  <c r="O28" i="6"/>
  <c r="O19" i="6"/>
  <c r="O22" i="5"/>
  <c r="O23" i="5"/>
  <c r="O58" i="5"/>
  <c r="O61" i="5"/>
  <c r="O54" i="5"/>
  <c r="O57" i="5"/>
  <c r="O53" i="5"/>
  <c r="O34" i="5"/>
  <c r="O31" i="5"/>
  <c r="O27" i="5"/>
  <c r="E52" i="5"/>
  <c r="O52" i="5" s="1"/>
  <c r="O19" i="5"/>
  <c r="O17" i="5"/>
  <c r="O38" i="5"/>
  <c r="O30" i="5"/>
  <c r="O18" i="5"/>
  <c r="O35" i="5"/>
  <c r="O28" i="5"/>
  <c r="O37" i="5"/>
  <c r="O15" i="5"/>
  <c r="O32" i="5"/>
  <c r="O24" i="5"/>
  <c r="O20" i="5"/>
  <c r="O33" i="5"/>
  <c r="O16" i="5"/>
  <c r="O25" i="5"/>
  <c r="O36" i="5"/>
  <c r="O11" i="5"/>
  <c r="E41" i="4"/>
  <c r="N41" i="4"/>
  <c r="E40" i="4"/>
  <c r="O40" i="4" s="1"/>
  <c r="N38" i="4"/>
  <c r="N39" i="4"/>
  <c r="O39" i="4" s="1"/>
  <c r="E38" i="4"/>
  <c r="N25" i="2"/>
  <c r="N23" i="4"/>
  <c r="N19" i="4"/>
  <c r="E22" i="4"/>
  <c r="E20" i="4"/>
  <c r="N13" i="4"/>
  <c r="N21" i="4"/>
  <c r="N20" i="4"/>
  <c r="N17" i="4"/>
  <c r="N15" i="4"/>
  <c r="E18" i="4"/>
  <c r="E16" i="4"/>
  <c r="N16" i="4"/>
  <c r="N12" i="4"/>
  <c r="E17" i="4"/>
  <c r="N14" i="4"/>
  <c r="E23" i="4"/>
  <c r="E19" i="4"/>
  <c r="E21" i="4"/>
  <c r="E15" i="4"/>
  <c r="E14" i="4"/>
  <c r="N22" i="4"/>
  <c r="N18" i="4"/>
  <c r="O18" i="4" s="1"/>
  <c r="E13" i="4"/>
  <c r="E12" i="4"/>
  <c r="N18" i="2"/>
  <c r="N22" i="2"/>
  <c r="E13" i="2"/>
  <c r="E24" i="2"/>
  <c r="N11" i="2"/>
  <c r="E28" i="2"/>
  <c r="E17" i="2"/>
  <c r="N29" i="2"/>
  <c r="E21" i="2"/>
  <c r="N14" i="2"/>
  <c r="N12" i="2"/>
  <c r="N11" i="4"/>
  <c r="E11" i="4"/>
  <c r="N41" i="1"/>
  <c r="N46" i="2"/>
  <c r="E46" i="2"/>
  <c r="N47" i="2"/>
  <c r="E47" i="2"/>
  <c r="N45" i="2"/>
  <c r="E45" i="2"/>
  <c r="N15" i="2"/>
  <c r="N23" i="2"/>
  <c r="E31" i="2"/>
  <c r="N24" i="2"/>
  <c r="E23" i="2"/>
  <c r="E20" i="2"/>
  <c r="N17" i="2"/>
  <c r="E16" i="2"/>
  <c r="E15" i="2"/>
  <c r="E11" i="2"/>
  <c r="N31" i="2"/>
  <c r="O31" i="2" s="1"/>
  <c r="N30" i="2"/>
  <c r="E25" i="2"/>
  <c r="O25" i="2" s="1"/>
  <c r="N20" i="2"/>
  <c r="O20" i="2" s="1"/>
  <c r="E18" i="2"/>
  <c r="O18" i="2" s="1"/>
  <c r="N16" i="2"/>
  <c r="O16" i="2" s="1"/>
  <c r="E30" i="2"/>
  <c r="E29" i="2"/>
  <c r="N27" i="2"/>
  <c r="N26" i="2"/>
  <c r="E22" i="2"/>
  <c r="O22" i="2" s="1"/>
  <c r="N19" i="2"/>
  <c r="E14" i="2"/>
  <c r="O14" i="2" s="1"/>
  <c r="N28" i="2"/>
  <c r="O28" i="2" s="1"/>
  <c r="E27" i="2"/>
  <c r="E26" i="2"/>
  <c r="N21" i="2"/>
  <c r="E19" i="2"/>
  <c r="N13" i="2"/>
  <c r="E12" i="2"/>
  <c r="O12" i="2" s="1"/>
  <c r="E41" i="1"/>
  <c r="E54" i="1"/>
  <c r="N54" i="1"/>
  <c r="E15" i="1"/>
  <c r="E11" i="1"/>
  <c r="N11" i="1"/>
  <c r="N26" i="1"/>
  <c r="N25" i="1"/>
  <c r="N24" i="1"/>
  <c r="N23" i="1"/>
  <c r="N22" i="1"/>
  <c r="N21" i="1"/>
  <c r="N20" i="1"/>
  <c r="N19" i="1"/>
  <c r="N18" i="1"/>
  <c r="N17" i="1"/>
  <c r="N16" i="1"/>
  <c r="N15" i="1"/>
  <c r="N14" i="1"/>
  <c r="N13" i="1"/>
  <c r="N12" i="1"/>
  <c r="E23" i="1"/>
  <c r="E19" i="1"/>
  <c r="E26" i="1"/>
  <c r="E25" i="1"/>
  <c r="E24" i="1"/>
  <c r="E22" i="1"/>
  <c r="E21" i="1"/>
  <c r="E20" i="1"/>
  <c r="E18" i="1"/>
  <c r="E17" i="1"/>
  <c r="E16" i="1"/>
  <c r="E14" i="1"/>
  <c r="E13" i="1"/>
  <c r="E12" i="1"/>
  <c r="O41" i="4" l="1"/>
  <c r="O41" i="1"/>
  <c r="O38" i="4"/>
  <c r="O24" i="2"/>
  <c r="O45" i="2"/>
  <c r="O27" i="2"/>
  <c r="O29" i="2"/>
  <c r="O23" i="2"/>
  <c r="O23" i="4"/>
  <c r="O19" i="4"/>
  <c r="O22" i="4"/>
  <c r="O15" i="4"/>
  <c r="O13" i="4"/>
  <c r="O14" i="4"/>
  <c r="O20" i="4"/>
  <c r="O17" i="4"/>
  <c r="O21" i="4"/>
  <c r="O16" i="4"/>
  <c r="O12" i="4"/>
  <c r="O21" i="2"/>
  <c r="O17" i="2"/>
  <c r="O19" i="2"/>
  <c r="O11" i="2"/>
  <c r="O13" i="2"/>
  <c r="O15" i="2"/>
  <c r="O11" i="4"/>
  <c r="O54" i="1"/>
  <c r="O46" i="2"/>
  <c r="O47" i="2"/>
  <c r="O26" i="2"/>
  <c r="O30" i="2"/>
  <c r="O26" i="1"/>
  <c r="O24" i="1"/>
  <c r="O25" i="1"/>
  <c r="O13" i="1"/>
  <c r="O20" i="1"/>
  <c r="O16" i="1"/>
  <c r="O21" i="1"/>
  <c r="O12" i="1"/>
  <c r="O17" i="1"/>
  <c r="O15" i="1"/>
  <c r="O23" i="1"/>
  <c r="O11" i="1"/>
  <c r="O22" i="1"/>
  <c r="O19" i="1"/>
  <c r="O18" i="1"/>
  <c r="O14" i="1"/>
  <c r="N40" i="1" l="1"/>
  <c r="E40" i="1"/>
  <c r="O40" i="1" l="1"/>
  <c r="E37" i="4" l="1"/>
  <c r="N37" i="4"/>
  <c r="O37" i="4" l="1"/>
  <c r="E46" i="6" l="1"/>
  <c r="N46" i="6" l="1"/>
  <c r="O46" i="6" s="1"/>
</calcChain>
</file>

<file path=xl/sharedStrings.xml><?xml version="1.0" encoding="utf-8"?>
<sst xmlns="http://schemas.openxmlformats.org/spreadsheetml/2006/main" count="10775" uniqueCount="1582">
  <si>
    <t>UNIVERSIDAD AUTÓNOMA DE BAJA CALIFORNIA</t>
  </si>
  <si>
    <t>UNIDAD EJECUTORA</t>
  </si>
  <si>
    <t>2</t>
  </si>
  <si>
    <t>3</t>
  </si>
  <si>
    <t>4</t>
  </si>
  <si>
    <t>META ANUAL</t>
  </si>
  <si>
    <t>Ene-Mar</t>
  </si>
  <si>
    <t>Abr-Jun</t>
  </si>
  <si>
    <t>Jul-Sep</t>
  </si>
  <si>
    <t>Oct-Dic</t>
  </si>
  <si>
    <t>P</t>
  </si>
  <si>
    <t xml:space="preserve"> A</t>
  </si>
  <si>
    <t>A</t>
  </si>
  <si>
    <t xml:space="preserve">PROGRAMA </t>
  </si>
  <si>
    <t>DOCENCIA</t>
  </si>
  <si>
    <t>1</t>
  </si>
  <si>
    <t>AVANCE ACUMULADO</t>
  </si>
  <si>
    <t>GRADO DE CUMPLIMIENTO</t>
  </si>
  <si>
    <t>FAC. DE INGENIERÍA Y NEGOCIOS SAN QUINTÍN</t>
  </si>
  <si>
    <t>INVESTIGACIÓN</t>
  </si>
  <si>
    <t>FAC. DE CIENCIAS ADMVAS. Y SOCIALES ENS</t>
  </si>
  <si>
    <t>COMPONENTE</t>
  </si>
  <si>
    <t>ACTIVIDAD</t>
  </si>
  <si>
    <t>ACCIÓN GENERAL</t>
  </si>
  <si>
    <t>ACCIÓN ESPECIFICA</t>
  </si>
  <si>
    <t>PERIODO</t>
  </si>
  <si>
    <t>EXTENSIÓN DE LA CULTURA Y LOS SERVICIOS</t>
  </si>
  <si>
    <t xml:space="preserve">FACULTAD DE CIENCIAS </t>
  </si>
  <si>
    <t>FACULTAD DE CIENCIAS MARINAS</t>
  </si>
  <si>
    <t>Realización de prácticas de laboratorio y de campo para mejorar el desempeño y nivel de aprendizaje</t>
  </si>
  <si>
    <t>Propiciar proyectos de emprendedurismo por parte de los alumnos</t>
  </si>
  <si>
    <t>Atender necesidades de mantenimiento de edificios, aulas, laboratorios y equipos, así como de adquisición de materiales y equipo, para mejorar los niveles de aprendizaje</t>
  </si>
  <si>
    <t>Organizar actividades culturales, deportivas, artísticas y académicas en la semana de la Facultad</t>
  </si>
  <si>
    <t>FAC. DE INGENIERÍA, ARQUITECTURA Y DISEÑO</t>
  </si>
  <si>
    <t>Ofertar unidades de aprendizaje en idioma inglés</t>
  </si>
  <si>
    <t>INST. DE INVESTIGACIONES OCEANOLÓGICAS</t>
  </si>
  <si>
    <t>INST. DE INV. Y DESARROLLO EDUCATIVO</t>
  </si>
  <si>
    <t>ESCUELA DE CIENCIAS DE LA SALUD ENS</t>
  </si>
  <si>
    <t>Mantenimiento a infraestructura y reemplazo de equipo obsoleto</t>
  </si>
  <si>
    <t>Concurso de altar de muertos</t>
  </si>
  <si>
    <t>APOYO ADMINISTRATIVO</t>
  </si>
  <si>
    <t>INSTITUTO DE INVESTIGACIONES CULTURALES - MUSEO</t>
  </si>
  <si>
    <t>Atender las recomendaciones del CONACYT para permanencia en el PNPC</t>
  </si>
  <si>
    <t>Desarrollar un programa para la realización de trabajos de campo de los estudiantes de posgrado propiciando la realización de actividades en comunidades de aprendizaje.</t>
  </si>
  <si>
    <t>Impartición de curso y/o talleres de actualización en docencia e investigación.</t>
  </si>
  <si>
    <t>Mantenimiento y ampliación de las instalaciones educativas.</t>
  </si>
  <si>
    <t>Mantenimiento del equipamiento de oficina, cómputo y audiovisual.</t>
  </si>
  <si>
    <t>Realización de Exposiciones Museográficas en la UABC</t>
  </si>
  <si>
    <t>Publicación de libros relacionados con las LGAC de la UA.</t>
  </si>
  <si>
    <t>Realización de eventos de divulgación de la ciencia.</t>
  </si>
  <si>
    <t>Realización de talleres y actividades de fomento a la lecturaen niños y jóvenes en la FIL UABC.</t>
  </si>
  <si>
    <t>FACULTAD DE ARTES</t>
  </si>
  <si>
    <t>Adquisición de equipo para la operación de los programas educativos(Mexicali)</t>
  </si>
  <si>
    <t>Adquisición de equipo para la operación de los programas educativos(Tecate)</t>
  </si>
  <si>
    <t>Dar mantenimiento a los equipos de la FA para la operación de los programas educativos (Tecate)</t>
  </si>
  <si>
    <t>Adquisición de equipo para la operación de los programas educativos(Tijuana)</t>
  </si>
  <si>
    <t>Dar mantenimiento a los equipos de la FA para la operación de los programas educativos(Mexicali)</t>
  </si>
  <si>
    <t>Dar mantenimiento a las instalaciones de la FA(Tecate)</t>
  </si>
  <si>
    <t>Dar mantenimiento a las instalaciones de la FA(Mexicali)</t>
  </si>
  <si>
    <t>Suministrar materiales diversos para la operación de los programas educativos. (Tecate)</t>
  </si>
  <si>
    <t>Suministrar materiales diversos para la operación de los programas educativos. (Mexicali)</t>
  </si>
  <si>
    <t>Prestar servicios de producción audiovisual a terceros para obtener recursos propios(Mexicali)</t>
  </si>
  <si>
    <t>Operar el sistema ambiental de la FA (Mexicali)</t>
  </si>
  <si>
    <t>Operar el sistema ambiental de la FA (Ensenada)</t>
  </si>
  <si>
    <t>Operar el sistema ambiental de la FA (Tijuana)</t>
  </si>
  <si>
    <t>Realizar proyectos de investigación alineados con las LGAC y disciplinas de los PE(Mexicali)</t>
  </si>
  <si>
    <t>Realizar proyectos de investigación alineados con las LGAC y disciplinas de los PE(Tijuana)</t>
  </si>
  <si>
    <t>Promover la participación de los alumnos en actividades culturales, artísticas, deportivas y de investigación que contribuyan a fortalecer su formación integral.</t>
  </si>
  <si>
    <t>FACULTAD DE ENFERMERÍA</t>
  </si>
  <si>
    <t>FACULTAD DE IDIOMAS</t>
  </si>
  <si>
    <t>Proporcionar los suministros y servicios para la impartición de las unidades de aprendizaje de los programas educativos.</t>
  </si>
  <si>
    <t>Mantener la funcionalidad de la infraestructura para la operación de los programas educativos.</t>
  </si>
  <si>
    <t>FAC. DE PEDAGOGÍA E INNOVACIÓN EDUCATIVA</t>
  </si>
  <si>
    <t>FACULTAD DE ARQUITECTURA Y DISEÑO</t>
  </si>
  <si>
    <t xml:space="preserve">FACULTAD DE CIENCIAS HUMANAS      </t>
  </si>
  <si>
    <t xml:space="preserve">FACULTAD DE CIENCIAS SOCIALES Y POLÍTICAS   </t>
  </si>
  <si>
    <t>Mantener la mejora continua de la infraestructura</t>
  </si>
  <si>
    <t xml:space="preserve">FACULTAD DE CIENCIAS ADMINISTRATIVAS MEXICALI </t>
  </si>
  <si>
    <t xml:space="preserve">FACULTAD DE DERECHO MEXICALI </t>
  </si>
  <si>
    <t>Operación de los programas educativos</t>
  </si>
  <si>
    <t>Llevar a cabo el mantenimiento de los edificios de la Facultad de Derecho</t>
  </si>
  <si>
    <t>Prestación de servicios permanentes a la comunidad a través del Bufete Jurídico</t>
  </si>
  <si>
    <t xml:space="preserve">FACULTAD DE INGENIERÍA MEXICALI </t>
  </si>
  <si>
    <t xml:space="preserve">FACULTAD DE ODONTOLOGÍA MEXICALI   </t>
  </si>
  <si>
    <t>Impulsar la realización de proyectos de vinculación con valor en créditos</t>
  </si>
  <si>
    <t>Fomentar la participación de estudiantes en actividades de proyectos de investigación dirigidos por profesores de cuerpos académicos</t>
  </si>
  <si>
    <t>Organizar eventos de difusión de resultados de proyectos de investigación con productores locales</t>
  </si>
  <si>
    <t>Gestionar recursos para la modernización y mantenimiento de infraestructura de la unidad académica</t>
  </si>
  <si>
    <t>Apoyar a profesores investigadores para la publicación de resultados de investigación en revistas arbitradas nacionales o internacionales</t>
  </si>
  <si>
    <t>Fomentar la colaboración con instituciones e investigadores extranjeros</t>
  </si>
  <si>
    <t>Fomentar la participación de la ciudadanía en visitas guiadas al instituto para divulgar el conocimiento científico</t>
  </si>
  <si>
    <t>INSTITUTO DE INGENIERÍA</t>
  </si>
  <si>
    <t>INST. DE INV. EN CIENCIAS VETERINARIAS</t>
  </si>
  <si>
    <t>INSTITUTO DE INVESTIGACIONES SOCIALES</t>
  </si>
  <si>
    <t>Realizar actividades de mantenimiento preventivo de equipo, infraestructura e instalaciones</t>
  </si>
  <si>
    <t>CENTRO DE EDUCACIÓN ABIERTA Y A DISTANCIA</t>
  </si>
  <si>
    <t>Vigilar el correcto ejercicio de los recursos ordinarios y extraordinarios en apego a lo establecido en los convenios, reglas de operación y reglamentación aplicable</t>
  </si>
  <si>
    <t>Capacitación al personal de la UABC sobre criterios y políticas fiscales</t>
  </si>
  <si>
    <t>Capacitación y actualización de personal de la tesorería en lo referente a temas de contabilidad</t>
  </si>
  <si>
    <t>Dictamen actuarial a los fondos de pensiones y jubilaciones</t>
  </si>
  <si>
    <t>Capacitación y actualización al personal de la tesorería en materia fiscal</t>
  </si>
  <si>
    <t>Capacitación al personal de tesorería en el uso de sistemas informáticos</t>
  </si>
  <si>
    <t>Regularización de bienes inmuebles</t>
  </si>
  <si>
    <t>Revisar operatividad de los sistemas de control patrimonial y darles mantenimiento</t>
  </si>
  <si>
    <t>Dictaminar estados financieros</t>
  </si>
  <si>
    <t xml:space="preserve"> COORDINACIÓN GENERAL DE FORMACIÓN PROFESIONAL</t>
  </si>
  <si>
    <t>COORDINACIÓN DE EXTENSIÓN DE LA CULTURA Y DIVULGACIÓN DE LA CIENCIA</t>
  </si>
  <si>
    <t>COORDINACION GENERAL DE INFORMATICA Y BIBLIOTECAS</t>
  </si>
  <si>
    <t>COORDINACIÓN DE VINCULACIÓN Y COOPERACIÓN ACADÉMICA</t>
  </si>
  <si>
    <t>COORDINACION GENERAL DE INVESTIGACION Y POSGRADO</t>
  </si>
  <si>
    <t>COORDINACIÓN GENERAL DE RECURSOS HUMANOS</t>
  </si>
  <si>
    <t>Contratar servicios de seguridad y vigilancia externa para estacionamientos universitarios en edificios y eventos</t>
  </si>
  <si>
    <t>COORDINACIÓN GENERAL DE SERVICIOS ADMINISTRATIVOS</t>
  </si>
  <si>
    <t xml:space="preserve">COORDINACIÓN GENERAL DE SERVICIOS ESTUDIANTILES Y GESTIÓN ESCOLAR </t>
  </si>
  <si>
    <t xml:space="preserve">OFICINA DEL ABOGADO GENERAL   </t>
  </si>
  <si>
    <t>OFICINA DEL RECTOR</t>
  </si>
  <si>
    <t>OFICINA DEL ABOGADO EN LA CIUDAD DE MÉXICO</t>
  </si>
  <si>
    <t>OFICINA DEL SECRETARIO DEL RECTOR Y DE COMUNICACIÓN INSTITUCIONAL</t>
  </si>
  <si>
    <t>EDITAR GACETA UNIVERSITARIA</t>
  </si>
  <si>
    <t>ORGANIZAR Y REALIZAR EVENTOS INSTITUCIONALES DE ACUERDO A LOS LINEAMIENTOS DE PROTOCOLO Y CEREMONIAL</t>
  </si>
  <si>
    <t>PLANEAR, DISEÑAR E IMPLEMENTAR CAMPAÑAS PUBLICITARIAS QUE FORTALEZCAN LA IMAGEN INSTITUCIONAL</t>
  </si>
  <si>
    <t xml:space="preserve">SECRETARÍA GENERAL  </t>
  </si>
  <si>
    <t>Administración de los concursos de plazas (Méritos, Oposición Cerrado y Oposición Abierto).</t>
  </si>
  <si>
    <t>Administración del Programa de Reconocimiento al Desempeño del Personal Académico (PREDEPA).</t>
  </si>
  <si>
    <t>Comisiones y tareas encomendadas por el Rector.</t>
  </si>
  <si>
    <t>Administración del archivo general.</t>
  </si>
  <si>
    <t>Mantenimiento y actualización del sistema de digitalización laser fiche.</t>
  </si>
  <si>
    <t>Reuniones con las Comisiones Permanentes de Consejo Universitario.</t>
  </si>
  <si>
    <t>Realización de las sesiones de Consejo Universitario.</t>
  </si>
  <si>
    <t>Sesiones ordinarias y extraordinarias y reuniones de trabajo de Junta de Gobierno.</t>
  </si>
  <si>
    <t>Asistencia a informe de labores de directores.</t>
  </si>
  <si>
    <t xml:space="preserve">TESORERÍA </t>
  </si>
  <si>
    <t>DTT Atención de necesidades presupuestales del Campus Tijuana</t>
  </si>
  <si>
    <t>UNIDAD DE PRESUPUESTO Y FINANZAS</t>
  </si>
  <si>
    <t>ELABORAR EL PRESUPUESTO ANUAL DE LA INSTITUCIÓN</t>
  </si>
  <si>
    <t>EMISIÓN DE INFORMES Y REPORTES PRESUPUESTALES</t>
  </si>
  <si>
    <t>CONTROLAR, SUPERVISAR E INFORMAR SOBRE EL EJERCICIO PRESUPUESTAL</t>
  </si>
  <si>
    <t>EMISIÓN DE INFORMES Y REPORTES FINANCIEROS</t>
  </si>
  <si>
    <t>REGISTRO, CONTROL Y SEGUIMIENTO DE LOS DISTINTOS TIPOS DE INGRESOS DE LA INSTITUCIÓN</t>
  </si>
  <si>
    <t>APOYAR NECESIDADES EXTRAORDINARIAS DE U.A. Y D.A.</t>
  </si>
  <si>
    <t xml:space="preserve">VICERRECTORÍA CAMPUS MEXICALI    </t>
  </si>
  <si>
    <t>UNIDAD DE TRANSPARENCIA Y ACCESO A LA INFORMACIÓN PUBLICA</t>
  </si>
  <si>
    <t xml:space="preserve">COORDINACIÓN DE PROYECTOS DE GESTIÓN AMBIENTAL </t>
  </si>
  <si>
    <t>COORDINACIÓN DE SORTEOS UNIVERSITARIOS</t>
  </si>
  <si>
    <t xml:space="preserve">FACULTAD DE HUMANIDADES Y CIENCIAS SOCIALES </t>
  </si>
  <si>
    <t xml:space="preserve">FACULTAD DE TURISMO Y MERCADOTECNIA </t>
  </si>
  <si>
    <t>FAC. DE CIENCIAS QUÍMICAS E INGENIERÍA</t>
  </si>
  <si>
    <t>FACULTAD DE CONTADURÍA Y ADMINISTRACIÓN TIJ</t>
  </si>
  <si>
    <t>FACULTAD DE DERECHO TIJUANA</t>
  </si>
  <si>
    <t>FAC. DE ECONOMÍA Y RELACIONES INTERNACIONALES</t>
  </si>
  <si>
    <t>Brindar capacitación y asistencia técnica a microempresarios sociales mediante la metodología y los programas del Centro Yunus</t>
  </si>
  <si>
    <t>Mantener la acreditación de los programas educativos de Psicología y Médico</t>
  </si>
  <si>
    <t>Impulsar el programa de movilidad estudiantil nacional</t>
  </si>
  <si>
    <t>Privilegiar el apoyo a la movilidad estudiantil internacional</t>
  </si>
  <si>
    <t>Apoyar los viajes de estudio, ferias de la salud y redes internas y externas de apoyo a la comunidad</t>
  </si>
  <si>
    <t>Adecuar espacios físicos que apoyen las actividades de docencia, investigación y vinculación</t>
  </si>
  <si>
    <t>Mantenimiento a equipo de transporte</t>
  </si>
  <si>
    <t>Mantenimiento a equipo de cómputo, audiovisual y de laboratorio</t>
  </si>
  <si>
    <t xml:space="preserve">FACULTAD DE MEDICINA Y PSICOLOGÍA TIJUANA </t>
  </si>
  <si>
    <t>FACULTAD DE ODONTOLOGÍA TIJUANA</t>
  </si>
  <si>
    <t xml:space="preserve">INSTITUTO DE INVESTIGACIONES HISTÓRICAS   </t>
  </si>
  <si>
    <t>VICERRECTORÍA CAMPUS TIJUANA</t>
  </si>
  <si>
    <t>Programa Operativo Anual</t>
  </si>
  <si>
    <t xml:space="preserve">Avance Trimestral </t>
  </si>
  <si>
    <t>DETALLE DE CUMPLIMIENTO DE LOS PROGRAMA INSTITUCIONALES</t>
  </si>
  <si>
    <t>PROGRAMA</t>
  </si>
  <si>
    <t>OBJETIVO</t>
  </si>
  <si>
    <t>Asegurar la calidad de la oferta educativa de licenciatura y posgrado, adecuándola alas demandas de los sectores público, privado y social y al proyecto universitario.</t>
  </si>
  <si>
    <t>Generar, aplicar y difundir conocimientos en los distintos campos disciplinares, que contribuyan al desarrollo regional, nacional e internacional.</t>
  </si>
  <si>
    <t>Contribuir al desarrollo regional y nacional mediante el fortalecimiento de las relaciones de la universidad con los sectores público, privado y social, con base en la divulgación de
los conocimientos científicos, humanísticos y tecnológicos, así como de la cultura, las artes y las
actividades deportivas.</t>
  </si>
  <si>
    <t>Impulsar una gestión eficiente y eficaz que garantice el cumplimiento de las funciones sustantivas de la universidad.</t>
  </si>
  <si>
    <t>DADI Realizar los trámites administrativos relativos al convenio con la UANL como apoyo al Doctorado en Contaduría</t>
  </si>
  <si>
    <t>1.6.2.2 Fortalecer la formación de investigadores con esquemas de acompañamiento que contribuyan al desarrollo y consolidación de las trayectorias académicas.</t>
  </si>
  <si>
    <t>1.6.2 Promover esquemas de formación y actualización del personal académico, con base en rutas diferenciadas en función de su experiencia, antigüedad y tipo de contratación.</t>
  </si>
  <si>
    <t>1.6 Desarrollo académico</t>
  </si>
  <si>
    <t>1. Docencia</t>
  </si>
  <si>
    <t>Difusión de la Oferta Educativa de la UABC Campus Tijuana</t>
  </si>
  <si>
    <t>1.1.1.1 Diversificar la oferta de programas de licenciatura en diferentes modalidades y áreas del conocimiento que contribuya al desarrollo regional y nacional.</t>
  </si>
  <si>
    <t>1.1.1 Fortalecer la oferta educativa de licenciatura y posgrado.</t>
  </si>
  <si>
    <t>1.1 Calidad y pertinencia de la oferta  educativa</t>
  </si>
  <si>
    <t>Aplicación de examen psicometrico a alumnos de nuevo ingreso</t>
  </si>
  <si>
    <t>1.2.2.1 Establecer condiciones institucionales para que todos los estudiantes tengan las mismas oportunidades de ingreso, permanencia y egreso.</t>
  </si>
  <si>
    <t>1.2.2 Fortalecer las trayectorias escolares de los alumnos para asegurar la conclusión exitosa de sus estudios.</t>
  </si>
  <si>
    <t>1.2 Proceso formativo</t>
  </si>
  <si>
    <t>Impartir curso de inducción a alumnos de nuevo ingreso</t>
  </si>
  <si>
    <t>1.8.2.1 Realizar actividades que propicien la convivencia de la comunidad universitaria en un marco donde se privilegien los principios, valores y logros institucionales.</t>
  </si>
  <si>
    <t>1.8.2 Fomentar el sentido de pertenencia e identidad en la comunidad universitaria.</t>
  </si>
  <si>
    <t>1.8 Comunicación e identidad universitaria</t>
  </si>
  <si>
    <t>Realización de Evento de Bienvenida a Alumnos de Nuevo Ingreso</t>
  </si>
  <si>
    <t>Desarrollar campañas y cursos que promuevan estilos de vida saludable en el CT</t>
  </si>
  <si>
    <t>1.11.2.2 Impulsar iniciativas para la promoción de estilos de vida saludable en la comunidad universitaria.</t>
  </si>
  <si>
    <t>1.11.2 Propiciar experiencias de formación, actualización y capacitación en la comunidad universitaria, orientadas al cuidado del medio ambiente y al desarrollo sostenible.</t>
  </si>
  <si>
    <t>1.11 Cuidado al medio ambiente</t>
  </si>
  <si>
    <t>Facilitar procesos administrativos que contribuyan a la protección, transferencia e innovación del conocimiento generado en el CT.</t>
  </si>
  <si>
    <t>2.3.3.2 Fortalecer las condiciones institucionales para proteger, transferir e innovar el conocimiento generado en la universidad.</t>
  </si>
  <si>
    <t>2.3.3 Impulsar la distribución social del conocimiento en los distintos contextos para su uso y aplicación.</t>
  </si>
  <si>
    <t>2.3 Investigación, desarrollo tecnológico e Innovación</t>
  </si>
  <si>
    <t>2. Investigación</t>
  </si>
  <si>
    <t>Asistir a eventos de representación</t>
  </si>
  <si>
    <t>4.12.1.3 Fortalecer las relaciones de colaboración con los organismos gubernamentales   y no gubernamentales en el campo de la educación superior, la ciencia y la tecnología.</t>
  </si>
  <si>
    <t>4.12.1 Fortalecer  la gobernanza  universitaria  en la conducción  y  funcionamiento  de la institución.</t>
  </si>
  <si>
    <t>4.12 Gobernanza universitaria, transparencia y rendición de cuentas</t>
  </si>
  <si>
    <t>4. Apoyo administrativo</t>
  </si>
  <si>
    <t>PI-FB Brindar asesoría y acompañamiento a las UA para la gestión de proyectos de investigación, desarrollo tecnológico e innovación.</t>
  </si>
  <si>
    <t>2.3.1.1 Asegurar la pertinencia de la investigación, el desarrollo tecnológico y la innovación que se realiza en la institución, a fin de contribuir a la resolución de problemas y al mejoramiento de la calidad de vida de la población.</t>
  </si>
  <si>
    <t>2.3.1 Fortalecer la investigación, el desarrollo tecnológico y la innovación para contribuir al desarrollo regional, nacional e internacional.</t>
  </si>
  <si>
    <t>Brindar servicios de asesoramiento jurídico a las dependencias y UA del CT</t>
  </si>
  <si>
    <t>4.12.1.7 Actualizar integralmente el marco normativo de la universidad que responda a las necesidades de desarrollo institucional.</t>
  </si>
  <si>
    <t>Propiciar espacios para la colaboración del CT con organismos gubernamentales y ONG.</t>
  </si>
  <si>
    <t>Realizar actividades de interacción entre dependencias que propicien el mejoramiento del clima organizacional</t>
  </si>
  <si>
    <t>4.10.1.4 Fortalecer los canales de comunicación interna y generar un clima organizacional propicios para el cumplimiento de los propósitos institucionales.</t>
  </si>
  <si>
    <t>4.10.1 Mejorar el funcionamiento de la universidad con base en la adecuación de su estructura organizacional.</t>
  </si>
  <si>
    <t>4.10 Organización y gestión administrativa</t>
  </si>
  <si>
    <t>Colaborar en la organización de eventos universitarios de responsabilidad social y de intervención comunitaria.</t>
  </si>
  <si>
    <t>3.4.1.7 Promover la participación de los universitarios en actividades de extensión de los servicios que brinda la uabc, y de intervención comunitaria orientadas a sectores sociales en condiciones de vulnerabilidad.</t>
  </si>
  <si>
    <t>3.4.1 Fortalecer la presencia de la universidad en la sociedad a través de la divulgación del conocimiento y la promoción de la cultura y el deporte.</t>
  </si>
  <si>
    <t>3.4 Extensión y vinculación</t>
  </si>
  <si>
    <t>3. Extensión de la cultura y los servicios</t>
  </si>
  <si>
    <t>Ofertar actividades culturales, artísticas y de extensión de los servicios del CT</t>
  </si>
  <si>
    <t>3.4.1.3 Promover la formación de públicos para el arte, la ciencia y las humanidades, tanto entre los universitarios como entre la comunidad en general.</t>
  </si>
  <si>
    <t>Operar el Almacén Temporal de residuos.</t>
  </si>
  <si>
    <t>1.11.1.3 Fomentar una cultura de prevención de accidentes y eliminación de riesgos en las actividades cotidianas de la institución.</t>
  </si>
  <si>
    <t>1.11.1 Fortalecer las medidas institucionales que promuevan la protección del medio ambiente y de desarrollo sostenible.</t>
  </si>
  <si>
    <t>Supervisar las instalaciones para prevenir y corregir eventualidades</t>
  </si>
  <si>
    <t>1.9.3.3 Fortalecer el funcionamiento del Sistema integral de seguridad universitaria.</t>
  </si>
  <si>
    <t>1.9.3 Establecer y aplicar reglamentos, lineamientos y protocolos orientados a preservar la integridad física, psicológica y material de la comunidad universitaria.</t>
  </si>
  <si>
    <t>1.9 Infraestructura, equipamiento y seguridad</t>
  </si>
  <si>
    <t>Organizar eventos en el Campus Tijuana que promuevan las diversas modalidades de aprendizaje</t>
  </si>
  <si>
    <t>1.2.1.1 Estimular la participación de los estudiantes en las diversas modalidades de aprendizaje consideradas en el modelo educativo.</t>
  </si>
  <si>
    <t>1.2.1 Formar integralmente profesionistas competentes, con sentido colaborativo, capacidad de liderazgo, de emprendimiento y conscientes y comprometidos con su entorno.</t>
  </si>
  <si>
    <t>Organizar eventos que impulsen la movilidad estudiantil.</t>
  </si>
  <si>
    <t>1.5.1.1 Promover actividades en materia de intercambio y cooperación académica propiciando la colaboración con pares y redes académicas de otras instituciones educativas del país y del extranjero.</t>
  </si>
  <si>
    <t>1.5.1 Fortalecer la internacionalización de la universidad mediante una mayor vinculación y cooperación académica con instituciones de educación superior de reconocido prestigio.</t>
  </si>
  <si>
    <t>1.5 Internacionalización</t>
  </si>
  <si>
    <t>PII Campaña de sensibilización dirigida a los estudiantes en materia de educación ambiental.</t>
  </si>
  <si>
    <t>1.11.2.1 Incidir en el proceso formativo de los estudiantes sensibilizándolos en torno a la problemática ambiental y la importancia de la conservación de los recursos naturales.</t>
  </si>
  <si>
    <t>FPVU Organizar eventos de difusión de la oferta laboral de empleadores.</t>
  </si>
  <si>
    <t>3.4.2.5 Fortalecer la inserción laboral de los egresados a través de la vinculación de la universidad con su entorno.</t>
  </si>
  <si>
    <t>3.4.2 Consolidar los esquemas de vinculación institucional con los sectores público, privado y social.</t>
  </si>
  <si>
    <t>FPVU Participación en reuniones y eventos de organismos empresariales y otros empleadores.</t>
  </si>
  <si>
    <t>3.4.2.4 Promover el desarrollo de esquemas eficaces para el diálogo y la vinculación con agentes y representantes de los diversos sectores de la sociedad.</t>
  </si>
  <si>
    <t>Diseñar un plan de acción para la  mejora de la infraestructura de  telecomunicaciones en el Campus Tijuana</t>
  </si>
  <si>
    <t>1.9.2.2 Disponer de sistemas y servicios informáticos modernos, funcionales e interconectados que atiendan las diversas demandas institucionales.</t>
  </si>
  <si>
    <t>1.9.2 Modernizar la infraestructura tecnológica de la universidad acorde con los requerimientos de las funciones sustantivas y de gestión.</t>
  </si>
  <si>
    <t>DIA Actualizar la oferta de los servicios bibliotecarios conforme a los planes de estudio vigentes</t>
  </si>
  <si>
    <t>1.9.2.4 Ampliar y actualizar el acervo de recursos de información físicos y digitales en beneficio de la comunidad universitaria y del público en general.</t>
  </si>
  <si>
    <t>DIA Ejecutar mejoras del servicio de la red inalámbrica del CT</t>
  </si>
  <si>
    <t>1.9.2.3 Optimizar las redes inalámbricas y mejorar el servicio de Internet que se proporciona a la comunidad universitaria.</t>
  </si>
  <si>
    <t>DIA Establecer un programa de capacitación sobre los servicios informáticos que ofrece el campus Tijuana</t>
  </si>
  <si>
    <t>DIA Reemplazar los equipos de cómputo a cargo del Departamento de Información Académica y Bibliotecas de Tijuana</t>
  </si>
  <si>
    <t>1.9.2.1 Gestionar la modernización, optimización y uso del equipamiento tecnológico de que dispone la universidad.</t>
  </si>
  <si>
    <t>PI-FB Brindar asesoría y acompañamiento a las Unidades Académicas en la modificación y actualización de los planes de estudios de licenciatura y posgrado.</t>
  </si>
  <si>
    <t>1.1.3.1 Modificar y actualizar los planes y programas de estudio de licenciatura y posgrado que respondan a los requerimientos del entorno regional, nacional e internacional.</t>
  </si>
  <si>
    <t>1.1.3 Asegurar la pertinencia de la oferta educativa.</t>
  </si>
  <si>
    <t>FB-PI Organizar eventos internos y externos de promoción profesiográfica de licenciatura y posgrado.</t>
  </si>
  <si>
    <t>3.4.1.2 Fomentar el desarrollo de vocaciones científicas y tecnológicas en estudiantes de educación básica y media superior de la entidad.</t>
  </si>
  <si>
    <t>SEGE Implementar y dar seguimiento a los protocolos institucionales en las Unidades Académicas para casos de hostigamiento, acoso sexual, discriminación y violencia de género.</t>
  </si>
  <si>
    <t>1.2.3.3 Adoptar e instrumentar protocolos para casos de hostigamiento, acoso sexual y discriminación, así como para la violencia de género.</t>
  </si>
  <si>
    <t>1.2.3 Promover el respeto y el reconocimiento de la diversidad y la diferencia en todas sus expresiones y los ámbitos de la vida universitaria.</t>
  </si>
  <si>
    <t>FB Realizar campañas, exposiciones y coloquios que fomenten los valores universitarios a través de la Red Institucional de Valores (REDIV Tijuana) en las Unidades Académicas.</t>
  </si>
  <si>
    <t>1.2.1.9 Fomentar los valores universitarios e incidir en la formación ciudadana de los estudiantes.</t>
  </si>
  <si>
    <t>PI-FB Brindar asesoría y acompañamiento a las Unidades Académicas en la diversificación de las distintas modalidades de los Planes de Estudios de Licenciatura y Posgrado.</t>
  </si>
  <si>
    <t>1.1.1.2 Diversificar la oferta de programas de posgrado con orientación profesionalizante en distintas modalidades para atender la demanda de los sectores público, privado y social.</t>
  </si>
  <si>
    <t xml:space="preserve"> PI Realizar eventos externos que difundan el trabajo científico, humanístico y tecnológico al Campus Tijuana .</t>
  </si>
  <si>
    <t>2.3.2.3 Visibilizar el conocimiento científico, humanístico y tecnológico generado en la universidad, mediante diversos mecanismos.</t>
  </si>
  <si>
    <t>2.3.2 Difundir y divulgar los resultados de la investigación a través de los diferentes formatos y canales que permitan consolidar la capacidad académica de la institución.</t>
  </si>
  <si>
    <t>SP Replicar y ampliar campañas dirigidas a la comunidad universitaria sobre identidad cimarrona.</t>
  </si>
  <si>
    <t>1.8.2.3 Promover el uso y adopción de símbolos oficiales como elementos reforzadores de la identidad cimarrona.</t>
  </si>
  <si>
    <t>SP - Difundir las actividades académicas, culturales y deportivas del CT en medios audiovisuales e impresos.</t>
  </si>
  <si>
    <t>1.8.1.1 Difundir las actividades universitarias derivadas del cumplimiento de sus funciones sustantivas a través de los medios de comunicación institucionales y de los que dispone la propia entidad.</t>
  </si>
  <si>
    <t>1.8.1 Informar a la comunidad universitaria y a la sociedad en general sobre las actividades realizadas por la universidad como parte de su quehacer institucional.</t>
  </si>
  <si>
    <t>CIIA Organizar y/o asistir a reuniones con organizaciones, embajadas y asociaciones de carácter internacional y nacional que incrementen el número de convenios institucionales.</t>
  </si>
  <si>
    <t>SA Ejecutar solicitudes de adquisiciones</t>
  </si>
  <si>
    <t>4.10.1.3 Implementar los procesos y procedimientos en congruencia con la estructura organizacional que contribuyan al cumplimiento de las funciones sustantivas de la institución.</t>
  </si>
  <si>
    <t>SA Ejecutar solicitudes de mantenimiento, obras y servicios</t>
  </si>
  <si>
    <t>1.9.1.3 Atender los requerimientos institucionales específicos asociados con el mantenimiento de edificios, aulas, espacios comunes, laboratorios, instalaciones deportivas y recintos culturales.</t>
  </si>
  <si>
    <t>1.9.1 Propiciar que la institución cuente con la infraestructura y equipamiento requeridos para el cumplimiento de sus funciones sustantivas y de gestión.</t>
  </si>
  <si>
    <t>SA Ejecutar proyectos de conservación de  las instalaciones así como el mejoramiento y modernización en infraestructura y áreas comunes.</t>
  </si>
  <si>
    <t>1.9.1.1 Impulsar actividades orientadas a la ampliación, conservación, mejoramiento y modernización de la infraestructura física y equipamiento de que dispone la institución.</t>
  </si>
  <si>
    <t>SEGE Campaña de difusión de la convocatoria de becas a estudiantes en condiciones de vulnerabilidad.</t>
  </si>
  <si>
    <t>1.2.2.2 Canalizar becas y apoyos específicos a estudiantes en condiciones de vulnerabilidad que estimule su ingreso, tránsito y egreso de la institución.</t>
  </si>
  <si>
    <t>FB-PI Brindar asesoría y acompañamiento a los grupos de trabajo de las Unidades Académicas en los procesos de evaluación y acreditación nacional e internacional.</t>
  </si>
  <si>
    <t>1.1.2.2 Participar en los procesos de evaluación y acreditación nacional e internacional que contribuyan al mejoramiento de la calidad de oferta educativa.</t>
  </si>
  <si>
    <t>1.1.2 Garantizar que la oferta educativa sea de calidad en congruencia y coherencia con el proyecto universitario</t>
  </si>
  <si>
    <t>SEGE Facilitar los procesos administrativos y realización de eventos para el ingreso, permanencia y egreso de los estudiantes de licenciatura y posgrado,</t>
  </si>
  <si>
    <t>PII Realizar campañas y cursos que favorezcan la cultura de prevención de accidentes y eliminación de riesgos a la comunidad universitaria del CT.</t>
  </si>
  <si>
    <t>SP Organizar eventos de seguimiento y evaluación de los indicadores institucionales correspondientes al CT.</t>
  </si>
  <si>
    <t>RH Otorgar credenciales a los empleados académicos, administrativos y de servicios.</t>
  </si>
  <si>
    <t>RH Seguimiento al proyecto de digitalización del archivo y actualización de expedientes físicos.</t>
  </si>
  <si>
    <t>4.12.2.3 Crear el sistema institucional de archivos físicos y digitales para el registro y resguardo de documentos oficiales de las dependencias universitarias.</t>
  </si>
  <si>
    <t>4.12.2 Reforzar los mecanismos institucionales en materia de transparencia y rendición de cuentas.</t>
  </si>
  <si>
    <t>RH Elaborar y ofertar cursos de capacitación para mandos medios y directivos.</t>
  </si>
  <si>
    <t>4.10.2.2 Establecer un programa de capacitación para mandos medios y directivos con temáticas relacionadas con la gestión administrativa, liderazgo y función directiva.</t>
  </si>
  <si>
    <t>4.10.2 Fortalecer los esquemas de capacitación del personal administrativo y de servicios.</t>
  </si>
  <si>
    <t>RH Ofertar cursos de capacitación pertinentes a las actividades del personal administrativo y de servicios.</t>
  </si>
  <si>
    <t>4.10.2.1 Asegurar la capacitación oportuna y pertinente del personal administrativo y de ser- vicios, que les permita desarrollarse en los planos personal, laboral y profesional.</t>
  </si>
  <si>
    <t>UR  Operar la conservación de instalaciones así como ejecutar el mejoramiento y modernización en infraestructura y áreas comunes.</t>
  </si>
  <si>
    <t>PII Rediseñar y operar el portal web de la Vicerrectoría Tijuana.</t>
  </si>
  <si>
    <t>1.8.1.3 Rediseñar el portal web a fin de fortalecer la imagen institucional y difundir el acontecer universitario.</t>
  </si>
  <si>
    <t>Promover y apoyar la movilidad estudiantil</t>
  </si>
  <si>
    <t>1.2.1.6 Promover la participación de los estudiantes en experiencias de movilidad nacional e internacional.</t>
  </si>
  <si>
    <t>Capacitar a los docentes sobre temas de transparencia y protección de información</t>
  </si>
  <si>
    <t>2.3.3.1 Fomentar la cultura y la protección de la propiedad intelectual entre la comunidad universitaria.</t>
  </si>
  <si>
    <t>Dar seguimiento al Programa Universitario de Cuidado Ambiental mediante la difusión de estrategias y acciones pertinentes</t>
  </si>
  <si>
    <t>1.11.1.1 Promover una agenda institucional en materia ambiental acorde a los objetivos del desarrollo sostenible (ods), que favorezca procesos y enfoques trans e interdisciplinarios para la solución de problemas ambientales.</t>
  </si>
  <si>
    <t>Capacitación y actualización para el personal administrativo en atención y servicios</t>
  </si>
  <si>
    <t>3.4.2.2 Simplificar y mejorar los procesos administrativos para la gestión, seguimiento y evaluación de las actividades de vinculación en sus diversas modalidades.</t>
  </si>
  <si>
    <t>Capacitar a la comunidad universitaria sobre contingencias y protocolos de prevención de daños</t>
  </si>
  <si>
    <t>1.9.3.2 Actualizar los esquemas institucionales de protección civil aplicables a situaciones ordinarias y extraordinarias de operación.</t>
  </si>
  <si>
    <t>Adaptar y equipar las instalaciones e infraestructura para atención inclusiva</t>
  </si>
  <si>
    <t>1.9.1.4 Asegurar que las instalaciones físicas y el equipamiento de la institución se orienten por los principios de accesibilidad universal.</t>
  </si>
  <si>
    <t>Continuar habilitación de laboratorios, bioterio y hospital virtual para que todos los PE tengan acceso y utilicen las instalaciones</t>
  </si>
  <si>
    <t>Llevar a cabo la semana FACISALUD donde se incluyan actividades académicas, deportivas y culturales que propicien la participación de los 4 PE</t>
  </si>
  <si>
    <t>Apoyar a docentes para que continúen con su formación académica y docente favoreciendo en particular el desarrollo de habilidades y competencias tecnológicas digitales</t>
  </si>
  <si>
    <t>1.6.2.1 Fortalecer los esquemas de formación y actualización docente para el mejorar las capacidades disciplinarias y didácticas  del personal académico de tiempo completo y  de asignatura.</t>
  </si>
  <si>
    <t>Fomentar la participación de la comunidad universitaria en actividades de atención comunitaria</t>
  </si>
  <si>
    <t>Promover en niveles educativos inferiores la oferta educativa de la Facultad mediante la participación en Expo-Profesiones</t>
  </si>
  <si>
    <t>Realizar acciones que apoyen el incremento de la productividad de los CA existentes que permitan elevar el grado de consolidación</t>
  </si>
  <si>
    <t>2.3.1.2 Estimular la creación y consolidación de los grupos de investigación en las diversas áreas del conocimiento que cultiva la universidad.</t>
  </si>
  <si>
    <t>Organizar eventos de educación continua de impacto nacional e internacional</t>
  </si>
  <si>
    <t>3.4.3.3 Reformular los esquemas institucionales de educación continua a fin de que representen una fuente significativa de ingresos propios para la universidad.</t>
  </si>
  <si>
    <t>3.4.3 Impulsar mecanismos para la generación de ingresos propios a través de la vinculación con el entorno social y productivo.</t>
  </si>
  <si>
    <t>Formalizar el comité de atención de Violencia y acoso y dar difusión del mismo a la comunidad universitaria a través de medios electrónicos</t>
  </si>
  <si>
    <t>Fortalecer la promoción y el ejercicio de los valores de los universitarios a través de la práctica docente</t>
  </si>
  <si>
    <t>Realizar acciones con egresados que fomenten el emprendimiento, la innovación y el liderazgo</t>
  </si>
  <si>
    <t>1.2.2.9 Realizar estudios de seguimiento de egresados que permitan conocer la contribución de la formación recibida al ejercicio de su profesión.</t>
  </si>
  <si>
    <t>Fortalecer la vinculación con instituciones públicas y privadas para realizar prácticas, estancias, proyectos y movilidades</t>
  </si>
  <si>
    <t>1.2.1.2 Promover experiencias de aprendizaje para los estudiantes en entornos reales.</t>
  </si>
  <si>
    <t>Participar en la actualización y/o modificación de planes y programas de estudio de Licenciatura</t>
  </si>
  <si>
    <t>Atender y dar seguimiento a las recomendaciones de los organismos acreditadores</t>
  </si>
  <si>
    <t>1.1.2.4 Sistematizar los procesos asociados con la evaluación y acreditación de los programas educativos.</t>
  </si>
  <si>
    <t>Realizar jornadas de salud entre la comunidad de la Facultad.</t>
  </si>
  <si>
    <t>Organizar eventos de concientización sobre el cuidado ambiental a favor de la región.</t>
  </si>
  <si>
    <t>Organizar eventos de concientización sobre la prevención de accidentes y eliminación de riesgos en la actividades cotidianas de la facultad.</t>
  </si>
  <si>
    <t>Dar seguimiento al reciclaje de residuos sólidos generados en la UA.</t>
  </si>
  <si>
    <t>1.11.1.2 Asegurar la reducción del impacto ambiental en el desarrollo, proyección, diseño y construcción de obras y edificios e instalaciones universitarias, considerando un enfoque de sustentabilidad.</t>
  </si>
  <si>
    <t>Rehabilitar áreas verdes de bajo mantenimiento y consumo de agua..</t>
  </si>
  <si>
    <t>Conservación a las instalaciones y equipo de la unidad académica.</t>
  </si>
  <si>
    <t>Publicar en la página web, redes sociales y el boletín FCITEC notas donde se reconozcan los logros de los docentes y alumnos.</t>
  </si>
  <si>
    <t>1.8.2.2 Reconocer la trayectoria académica y profesional de la comunidad universitaria.</t>
  </si>
  <si>
    <t>Organizar evento anual de egresados de todos los PE, empleadores y proyectos empresariales.</t>
  </si>
  <si>
    <t>Organizar ceremonia de reconocimiento de logros de la FCITEC.</t>
  </si>
  <si>
    <t>Organizar "Expo Cultura Digital" orientado a la promoción de acciones internas que utilicen tecnologías digitales para el aprendizaje y la mejora en los procesos académico-administrativos.</t>
  </si>
  <si>
    <t>1.7.2.3 Diseñar modelos, materiales y experiencias de aprendizaje que incorporen el uso de tecnologías digitales.</t>
  </si>
  <si>
    <t>1.7.2 Propiciar la formación y actualización de la comunidad universitaria en el uso de las tecnologías digitales.</t>
  </si>
  <si>
    <t>1.7 Cultura digital</t>
  </si>
  <si>
    <t>Diseñar material didáctico basado en plataformas digitales en línea.</t>
  </si>
  <si>
    <t>Automatizar procesos administrativos y docentes a través del uso de tecnología en la nube para reducir el uso de papel.</t>
  </si>
  <si>
    <t>1.7.1.1 Consolidar las capacidades humanas, técnicas, organizacionales y de infraestructura asociadas al desarrollo de la cultura digital, mediante una agenda institucional orientada por criterios de selectividad, orden, relevancia y optimización.</t>
  </si>
  <si>
    <t>1.7.1 Favorecer el uso de tecnologías digitales en el desarrollo de las funciones sustantivas y de gestión de la universidad.</t>
  </si>
  <si>
    <t>Difundir las actividades de la cultura digital desarrolladas en la FCITEC.</t>
  </si>
  <si>
    <t>Impulsar la obtención de grados de doctor de los PTC.</t>
  </si>
  <si>
    <t>Realizar eventos binacionales de colaboración académica, empleando recursos de la FCITEC, cuerpos académicos y convocatorias externas.</t>
  </si>
  <si>
    <t>1.5.2.2 Establecer acuerdos, redes y alianzas estratégicas de colaboración con instituciones extranjeras de educación superior para el desarrollo de proyectos de colaboración e intercambio académico</t>
  </si>
  <si>
    <t>1.5.2 Ampliar el posicionamiento y visibilidad de la institución en el contexto internacional.</t>
  </si>
  <si>
    <t>Participar en eventos de inserción laboral.</t>
  </si>
  <si>
    <t>Realizar la Semana FCITEC.</t>
  </si>
  <si>
    <t>3.4.1.6 Promover y reconocer a los talentos artísticos, culturales y deportivos entre la comunidad universitaria.</t>
  </si>
  <si>
    <t>Participar en la Expo Profesiones.</t>
  </si>
  <si>
    <t>Incrementar el número de publicaciones arbitradas y/o indexadas.</t>
  </si>
  <si>
    <t>2.3.2.2 Generar condiciones para que los académicos publiquen en revistas que se caractericen por su rigor científico.</t>
  </si>
  <si>
    <t>Presentación de ponencias por parte de docentes, estudiantes de licenciatura y de posgrado en eventos nacionales e internacionales.</t>
  </si>
  <si>
    <t>2.3.2.1 Fortalecer la difusión y divulgación de los resultados de la investigación.</t>
  </si>
  <si>
    <t>Realizar acciones de sensibilización a profesores y alumnos sobre problemáticas hostigamiento, acoso sexual y discriminación, así como para la violencia de género.</t>
  </si>
  <si>
    <t>Realizar acciones de sensibilización a profesores y alumnos sobre la inclusión, equidad y respeto a la diversidad.</t>
  </si>
  <si>
    <t>1.2.3.1 Estimular la participación de los universitarios en actividades orientadas a la generación de ambientes de aprendizaje y de convivencia inclusivos, equitativos y respetuosos de la diversidad.</t>
  </si>
  <si>
    <t>Impulsar la participación de los estudiantes en movilidad nacional e internacional.</t>
  </si>
  <si>
    <t>Impulsar las certificaciones de competencias profesionales para los programas educativos.</t>
  </si>
  <si>
    <t>1.2.1.3 Impulsar la certificación de competencias profesionales en los estudiantes.</t>
  </si>
  <si>
    <t>Realizar acciones de vinculación con niveles educativos previos para promover la oferta educativa de la FCITEC.</t>
  </si>
  <si>
    <t>Seguimiento a la actividad de investigacion de estudiantes de la Maestria y  Doctorado en Historia</t>
  </si>
  <si>
    <t>2.3.1.5 Consolidar el vínculo entre la investigación y la docencia mediante estrategias diferenciadas que incidan en las distintas etapas del proceso formativo de los estudiantes.</t>
  </si>
  <si>
    <t>Realizar las XV Jornadas Académicas de Historia, Patrimonio y Frontera, con participación de Redes Academicas.</t>
  </si>
  <si>
    <t>2.3.1.3 Fortalecer y consolidar las redes de colaboración en materia de investigación con académicos de otras instituciones de educación superior y centros de investigación de los ámbitos regional, nacional e internacional.</t>
  </si>
  <si>
    <t>Ofertar un diplomado  tematico en historia</t>
  </si>
  <si>
    <t>3.4.3.2 Promover la realización de proyectos de investigación vinculada que generen recursos extraordinarios para la institución.</t>
  </si>
  <si>
    <t>Elaborar la propuesta temática y presupuestal de un diplomado que ofertará el IIH.</t>
  </si>
  <si>
    <t xml:space="preserve"> Participación de académicos del IIH en eventos de divulgación dirigidos al público en general.</t>
  </si>
  <si>
    <t>Conferencias de miembros del IIH en el ciclo anual de conferencias Historia de Baja California, organizado con el Centro Cultural Tijuana y el IIH.</t>
  </si>
  <si>
    <t>Edición y publicación de la revista Meyibó</t>
  </si>
  <si>
    <t>2.3.2.4 Fortalecer el proyecto editorial de la universidad en los distintos campos del conocimiento.</t>
  </si>
  <si>
    <t>Presentación de ponencias con avances de investigación alcanzados por académicos del IIH.</t>
  </si>
  <si>
    <t>Realizar el IX Congreso Internacional de la Red para el Estudio de las Izquierdas en América Latina (REIAL).</t>
  </si>
  <si>
    <t>Primer encuentro de egresados del (programa de maestria y doctorado en historia) PMDH.</t>
  </si>
  <si>
    <t>Realizar estudio de seguimiento de egresados de los programas de Maestría y Doctorado en Historia</t>
  </si>
  <si>
    <t>Presentacion de examen de grado en apoyo al incremento de eficiencia terminal en la Maestría en Historia</t>
  </si>
  <si>
    <t>Evaluación del Doctorado en Historia ante el CONACYT</t>
  </si>
  <si>
    <t>Ofertar a la comunidad en general diplomados</t>
  </si>
  <si>
    <t>Ampliar los horarios de atención en clínicas de enseñanza</t>
  </si>
  <si>
    <t>3.4.3.1 Ampliar y diversificar la oferta de productos y servicios que ofrece la institución hacia los sectores público, social y privado.</t>
  </si>
  <si>
    <t>Realizar convenios de colaboración con instituciones públicas y privadas</t>
  </si>
  <si>
    <t>3.4.2.1 Establecer convenios que promuevan la relación con los sectores público, priva- do y social, y supervisar su adecuado funcionamiento.</t>
  </si>
  <si>
    <t>Aumentar la participación de alumnos en los diferentes programas de atención comunitaria de la unidad académica</t>
  </si>
  <si>
    <t>Realizar semana científica y cultural de la Facultad de odontología</t>
  </si>
  <si>
    <t>Realizar talleres que fomenten la publicación de proyectos de investigación y tesis</t>
  </si>
  <si>
    <t>Alumnos de licenciatura involucrados en actividades definidas en los proyectos de investigación</t>
  </si>
  <si>
    <t>Establecer comisión para monitorizar convocatorias externas</t>
  </si>
  <si>
    <t>2.3.1.4 Gestionar recursos externos para financiar proyectos de investigación, desarrollo tecnológico e innovación.</t>
  </si>
  <si>
    <t>Estadía de investigadores de renombre en nuestra Institución</t>
  </si>
  <si>
    <t>Promover la formación y fortalecimiento de redes de colaboración</t>
  </si>
  <si>
    <t>Modificar los protocolos de tratamientos realizados en las clínicas, basados en los resultados de las investigaciones realizadas en los PE de posgrado</t>
  </si>
  <si>
    <t>Dar difusión al programa cero residuos</t>
  </si>
  <si>
    <t>Participación en cursos de manejo adecuado de residuos peligrosos</t>
  </si>
  <si>
    <t>Reemplazo de equipo obsoleto de las clínicas y laboratorios</t>
  </si>
  <si>
    <t>Elaborar un programa de conservación de la infraestructura  existente</t>
  </si>
  <si>
    <t>1.9.1.2 Vigilar el cumplimiento de las normas y estándares de calidad vigentes para la ampliación, conservación, mejoramiento y modernización de la infraestructura física y equipamiento.</t>
  </si>
  <si>
    <t>Elaboración de proyecto de financiamiento para infraestructura</t>
  </si>
  <si>
    <t>Trabajar de forma colegiada para la modificación del plan de estudios 2010-1</t>
  </si>
  <si>
    <t>Realizar evento orgullo cimarrón para reconocer a los alumnos con mejores promedios</t>
  </si>
  <si>
    <t>Rediseñar y actualizar el portal web de la Facultad</t>
  </si>
  <si>
    <t>Ofertar talleres de evaluación del aprendizaje en línea y blackboar ultra</t>
  </si>
  <si>
    <t>1.7.2.2 Fortalecer los programas de formación y actualización dirigidos al personal académico, administrativo y de servicios en materia de cultura digital.</t>
  </si>
  <si>
    <t>Ofertar unidades de aprendizaje virtuales utilizando las plataforma blackbord ultra</t>
  </si>
  <si>
    <t>1.7.2.1 Fomentar en los alumnos el uso de tecnologías digitales y de plataformas educativas con contenido globales y en formatos actuales de entrega.</t>
  </si>
  <si>
    <t>Gestionar recursos para el apoyo de PTC en el área de investigación</t>
  </si>
  <si>
    <t>Organizar cursos de actualización docente</t>
  </si>
  <si>
    <t>Realizar eventos a distancia con IES extranjeras</t>
  </si>
  <si>
    <t>Participar  de alumnos en movilidad en IES extranjeras</t>
  </si>
  <si>
    <t>Diseñar evaluación colegiada por área de conocimiento</t>
  </si>
  <si>
    <t>1.2.2.8 Establecer mecanismos que permitan conocer el nivel de dominio de las competencias comprometidas en los planes y programas de estudio durante las etapas de formación y en el egreso de los estudiantes.</t>
  </si>
  <si>
    <t>Implementar un programa de asesoría academica</t>
  </si>
  <si>
    <t>1.2.2.6 Diseñar e implementar programas institucionales de apoyo y atención a estudiantes en riesgo de rezago escolar.</t>
  </si>
  <si>
    <t>Establecer un programa de formación de tutores</t>
  </si>
  <si>
    <t>1.2.2.4 Fortalecer los servicios institucionales de tutoría, orientación psicopedagógica y asesoría académica.</t>
  </si>
  <si>
    <t>Actualizar manual de tutorias</t>
  </si>
  <si>
    <t>Establecer actividades de campo en unidades de aprendizaje de etapa basica en entornos reales con valor en créditos</t>
  </si>
  <si>
    <t>Diversificar las opciones de ayudantias docentes y ayudantías de investiación para la obtención de creditos</t>
  </si>
  <si>
    <t>Trabajar de forma colegiada con  UA's de la institución que ofertan el PE de cirujano dentista para la modificación del plan de estudios 2010-1</t>
  </si>
  <si>
    <t>Desarrollar un programa permanente por parte del comité de valores de la unidad académica para promover el desarrollo de los valores universidarios</t>
  </si>
  <si>
    <t>Ofertar unidades de aprendizaje en un segundo idioma</t>
  </si>
  <si>
    <t>1.2.1.5 Fortalecer los esquemas institucionales para el aprendizaje y dominio del idioma inglés.</t>
  </si>
  <si>
    <t>Cumplir con las recomendaciones emitidas por el consejo acreditador del PE de licenciatura</t>
  </si>
  <si>
    <t>Incrementar la participación de los alumnos de licenciatura y posgrado en actividades comunitarias</t>
  </si>
  <si>
    <t>Impulsar actividades que reconozcan las aportaciones culturales y sociales</t>
  </si>
  <si>
    <t>Habilitar espacios y accesos universales e incluyentes en las instalaciones de la Unidad Académica</t>
  </si>
  <si>
    <t>Apoyar proyectos de investigación que se realicen entre CA's y la problemática de áreas estratégicas</t>
  </si>
  <si>
    <t>Apoyar a académicos para la movilidad nacional e internacional, e invitar a profesores de instituciones de prestigio internacional</t>
  </si>
  <si>
    <t>3.4.2.3 Fortalecer las modalidades de aprendizaje que promueven la vinculación de los alumnos con los sectores público, privado y social.</t>
  </si>
  <si>
    <t>Reforzar las actividades de educación continua mediante cursos, diplomados y conferencias dirigidas a la comunidad universitaria y a la población en general</t>
  </si>
  <si>
    <t>Participar en reuniones de CEIFRHIS para la toma de decisiones con sobre las carreras de Médico y Psicología</t>
  </si>
  <si>
    <t>Sostener los PE del posgrado en el PNPC del CONACYT</t>
  </si>
  <si>
    <t>Lograr la acreditación internacional del PE de Licenciatura en Economía  y Reacreditar el PE de Relaciones Internacionales</t>
  </si>
  <si>
    <t>Realizar eventos deportivos que ayuden a concretar la formación integral de los estudiantes</t>
  </si>
  <si>
    <t>Organizar eventos artísticos y culturales formativos para los estudiantes</t>
  </si>
  <si>
    <t>Promover la participación de profesores en las convocatorias de fondos nacionales e internacionales</t>
  </si>
  <si>
    <t>Continuar con la promoción y aplicación del programa de cero residuos</t>
  </si>
  <si>
    <t>Promover la participación de profesores e investigadores en eventos académicos nacionales e internacionales que permitan la difusión del conocimiento y la generación de redes de colaboración con pares académicos.</t>
  </si>
  <si>
    <t>Asignar estudiantes del último semestre de los 3 PE de licenciatura a Proyectos de Vinculación con Valor en Créditos que facilite su inserción al mercado laboral</t>
  </si>
  <si>
    <t>Incentivar la producción científica (libros, capítulos de libros y artículos), que ayuden a mantener e incrementar la competitividad de la planta académica</t>
  </si>
  <si>
    <t>Incentivar la movilidad estudiantil a instituciones de prestigio internacional y de preferencia a países de habla no hispana</t>
  </si>
  <si>
    <t>Desarrollar actividades para fortalecer las competencias de liderazgo y emprendimiento en los jóvenes en sus procesos formativos</t>
  </si>
  <si>
    <t>1.2.1.4 Promover el emprendimiento, la innovación y las habilidades de liderazgo en los estudiantes a lo largo del proceso formativo.</t>
  </si>
  <si>
    <t>Dar seguimiento a los resultados del examen EGEL y aplicar medidas que ayuden a mejorar este indicador</t>
  </si>
  <si>
    <t>Adaptar protocolos de atención a victimas de acoso sexual y violencia de genero e instalar comités de prevención que ayuden a minimizar riesgos.</t>
  </si>
  <si>
    <t>Asignar profesores con amplia trayectoria académica y de investigación en la etapa básica de formación de los estudiantes</t>
  </si>
  <si>
    <t>1.2.1.7 Promover habilidades de lectura y argumentación en los estudiantes para el desarrollo del pensamiento crítico.</t>
  </si>
  <si>
    <t>Actualizar la formación docente en temas actuales como responsabilidad social, valore, equidad de genero entre otros</t>
  </si>
  <si>
    <t>Ofertar un diplomado oratoria y liderazgo para fortalecer y actualizar competencias de los egresados de la Unidad Académica y de otras Instituciones.</t>
  </si>
  <si>
    <t>Apoyar a estudiantes en la obtención de becas y apoyos específicos</t>
  </si>
  <si>
    <t>Elaboración de programas que promueva la participación  de estudiantes en las diversas modalidades de aprendizaje</t>
  </si>
  <si>
    <t>Realización de campañas de concientización sobre el tabaquismo</t>
  </si>
  <si>
    <t>Realización de campañas de cero residuos</t>
  </si>
  <si>
    <t>Llevar acciones de mantenimiento de edificios de la Unidad Académica</t>
  </si>
  <si>
    <t>Promover la realización de estancias de académicos de otras IES</t>
  </si>
  <si>
    <t>Apoyos para estancias de invetigación de miembros de cuerpos académicos</t>
  </si>
  <si>
    <t>Realización de proyectos con enfoques multidisciplinarios que atiendan a resolver problemas del desarrollo del país</t>
  </si>
  <si>
    <t>Apoyo al personal académico para la obtención del grado</t>
  </si>
  <si>
    <t>1.6.1.3 Propiciar condiciones para la participación de los académicos en los programas externos de desarrollo y reconocimiento profesional.</t>
  </si>
  <si>
    <t>1.6.1 Fortalecer las trayectorias académicas y docentes para el ingreso, promoción, permanencia, retiro y relevo generacional.</t>
  </si>
  <si>
    <t>Fortalecer los programas de movilidad estudiantil</t>
  </si>
  <si>
    <t>Promover la realización de prácticas profesionales, servicio social y prácticas escolares para fomnentar experiencias de aprendizaje en entornos reales</t>
  </si>
  <si>
    <t>Fomentar que los docentes participen en actividades de formación, actualización  y superación académica</t>
  </si>
  <si>
    <t>Promover la participación de profesores visitantes en apoyo áreas disciplinarias del derecho</t>
  </si>
  <si>
    <t>Proveer del material necesario para la correcta operación del programa educativo</t>
  </si>
  <si>
    <t>1.1.2.1 Propiciar las condiciones institucionales para la adecuada operación de los programas educativos y el mejoramiento de su calidad.</t>
  </si>
  <si>
    <t>Apoyar a profesores para la realización de actividades de intercambio y movilidad  académica nacional e internacional</t>
  </si>
  <si>
    <t>Fortalecer el proyecto de invernadero y huertos urbanos</t>
  </si>
  <si>
    <t>actualizacion,acreditacion y evaluacion de la operacion de los P.E de la FCA.</t>
  </si>
  <si>
    <t>Proceso de Acreditación Nacional e Internacional de las licenciaturas de Administración, Contaduría, Informática y Negocios Internacionales</t>
  </si>
  <si>
    <t>Gestionar recursos a consejo de Desarrollo Económico de Tijuana para infraestructura de Investigación y Posgrado</t>
  </si>
  <si>
    <t>Ampliación y mejoramiento de la infraestructura de la UA para dar alojamiento al Centro de Estudios China-Baja California</t>
  </si>
  <si>
    <t>Actualización de Planes de Estudio de las licenciaturas de licenciaturas de Administración, Contaduría, Informática y Negocios Internacionales</t>
  </si>
  <si>
    <t>Creación del Centro de Estudios de la Complejidad</t>
  </si>
  <si>
    <t>Intercambio académico dde estudiantes de licenciatura y posgrado</t>
  </si>
  <si>
    <t>Fortalecer equipamiento y espacios de laboratorio para ampliar la oferta de servicios profesionales en acciones de vinculación</t>
  </si>
  <si>
    <t>Promover la participación de estudiantes en campañas de extensión de servicios que fomenten los valores universitarios</t>
  </si>
  <si>
    <t>Promover la vocación científica, tecnológica entre estudiantes de bachillerato y secundaria mediante campañas de difusión de la ciencia</t>
  </si>
  <si>
    <t>Programa de equipamientos de espacio de investigación que promueva el trabajo colaborativo y la conformación de CA</t>
  </si>
  <si>
    <t>Formular e incoporar a unidades de aprendizaje, instrumentos de aprendizaje que fomenten el programa de gestión ambiental</t>
  </si>
  <si>
    <t>Ampliar los alcances de las acciones del Programa de Composta</t>
  </si>
  <si>
    <t>Actualizar y fortalecer las acciones y alcances de la Unidad Interna de Protección Civil</t>
  </si>
  <si>
    <t>Formular plan de trabajo de manejo y reducción de riesgos de la Comisión de Higiene y Seguridad</t>
  </si>
  <si>
    <t>Ampliar la capacidad operativa y de servicios de los laboratorios para cumplir con requerimientos de acreditación</t>
  </si>
  <si>
    <t>Mantenimientos de instrumentos y equipos que prestan servicios a PEs de Lic.</t>
  </si>
  <si>
    <t>Actualización y fortalecimiento de salas de cómputo que sirven a los PEs de Lic.</t>
  </si>
  <si>
    <t>Ampliar la disponibilidad de las salas de cómputo que atenderán los nuevos PEs de Ingeniería</t>
  </si>
  <si>
    <t>Actualizar y reforzar la figura y actividades de la Comisión de Higiene y Seguridad de la Facultad</t>
  </si>
  <si>
    <t>Incorporar el reconocimiento al desempeño ejemplar de docente, alumno, apoyo y colaborar de la Facultad</t>
  </si>
  <si>
    <t>Incorporar a la página web de la Facultad información dirigida a las audiencias externas a la universidad para fines de difusión</t>
  </si>
  <si>
    <t>Difundir las actividades que realiza la UA a audiencias del entorno social.</t>
  </si>
  <si>
    <t>Actualizar procedimiento e instrumentos de regsitro y seguimiento de "Plan Semestral de Actividades" del personal docente</t>
  </si>
  <si>
    <t>1.6.2.3 Fortalecer los esquemas de evaluación docente existentes y asegurar su articulación con los esquemas de formación y actualización del personal académico.</t>
  </si>
  <si>
    <t>Actualizar página web de la Facultad, incluyendo versión en ingles de la misma</t>
  </si>
  <si>
    <t>1.5.2.1 Evaluar el desempeño de la institución en función de estándares e indicadores que comparten instituciones educativas de prestigio internacional.</t>
  </si>
  <si>
    <t>Promover la impartición de cursos disciplinarios en idioma ingles en PEs de Lic.</t>
  </si>
  <si>
    <t>Organizar grupos docentes para la formulación de evaluación colegiada en unidades de aprendizaje integrados</t>
  </si>
  <si>
    <t>Fortalecer habilitación de docentes con herramientas para la evaluación de competencias</t>
  </si>
  <si>
    <t>Fortalecer las actividades de tutoría, curso de inducción y psicopedagógico para la detección temprana de alumnos en vulnerabilidad económica.</t>
  </si>
  <si>
    <t>Promover la participación de alumnos en acciones de movilidad nacional y en el extranjero en países de habla no-hispana</t>
  </si>
  <si>
    <t>Promover el desarrollo de instrumentos didácticos que empleen el idioma ingles en cursos de PEs de Lic.</t>
  </si>
  <si>
    <t>Actualización de docentes en el empleo del ingles en cursos de PE de licenciatura</t>
  </si>
  <si>
    <t>1.5.1.5  Impulsar procesos de formación y certificación en el dominio del idioma inglés en el personal académico.</t>
  </si>
  <si>
    <t>Formular programa de promoción transdisciplinaria del emprendurismo asociado a los PEs de la UA</t>
  </si>
  <si>
    <t>Estudio de factibilidad para incorporar Certificación de competencias en la optatividad de los PEs de licenciatura</t>
  </si>
  <si>
    <t>Promover la participación de alumnos en Modalidades Alternativas de aprendizaje consideradas en el modelo de flexibilización curricular</t>
  </si>
  <si>
    <t>Someter a evalaución para reacreditación de PEs de licenciatura</t>
  </si>
  <si>
    <t>Desarrollo de infraestructura informática para el análisis y evaluación del tránsito académico de los estudiantes</t>
  </si>
  <si>
    <t>1.2.2.7 Implementar esquemas de seguimiento y atención a la trayectoria escolar de los estudiantes.</t>
  </si>
  <si>
    <t>Estudio de factibilidad sobre oferta de programa de Posgrado profesionalizante</t>
  </si>
  <si>
    <t>Estudio de factibilidad para incorporar TSU a PEs de licenciatura orientado a alumnos con carrera trunca</t>
  </si>
  <si>
    <t>Presentar propuestas de proyectos de investigación a convocatorias con financiamiento externo.</t>
  </si>
  <si>
    <t>Apoyos complementarios de movilidad académica para invitar investigadores de CAs consolidades con fines de formalizar redes de colaboración</t>
  </si>
  <si>
    <t>Gestión de recursos para gastos de publicación de artículos en revistas indizadas de alto impacto</t>
  </si>
  <si>
    <t>Promover la incorporación de alumnos en Proyectos de Vinculación con Valor en Créditos</t>
  </si>
  <si>
    <t>Promover la incorporación de estudiantes de licenciatura en actividades de investigación bajo las modalidades de becario de investigación, ayudantía de investigación o ejercicio investigativo</t>
  </si>
  <si>
    <t>Promover convenios con unidades receptoras para la incorporación de alumnos en experiencias de aprendizaje extramuros</t>
  </si>
  <si>
    <t>Estudio/encuesta de satisfacción del egresado y sondeo de áreas emergentes en el ejercicio profesional</t>
  </si>
  <si>
    <t>Mantenimiento y actualización de la base de datos de egresados</t>
  </si>
  <si>
    <t>Formalizar procedimiento e instrumentos de evaluación colegiada de docentes de nueva contratación</t>
  </si>
  <si>
    <t>1.6.1.1 Asegurar la pertinencia de los procesos de ingreso, promoción, retiro y relevo gene- racional de la planta académica.</t>
  </si>
  <si>
    <t>Programa de capacitación docente de sensibilización e identificación de casos de intervención psicopedagógica</t>
  </si>
  <si>
    <t>Organizar coloquio/taller de Tutorias Académicas y foro de discusión</t>
  </si>
  <si>
    <t>Analisis y Foro de discusión de resultados de evaluaciones colegiadas</t>
  </si>
  <si>
    <t>1.1.2.3 Establecer mecanismos de autoevaluación para la mejora de la calidad de la oferta educativa.</t>
  </si>
  <si>
    <t>Organizar Coloquio de Experiencias en Proyectos de Vinculación con Valor en Créditos</t>
  </si>
  <si>
    <t>Organizar Coloquio de Experiencias en "Modalidades Alternativas de Acreditación"</t>
  </si>
  <si>
    <t>Registro y promoción de cursos de Educación Continua</t>
  </si>
  <si>
    <t>Implementar y promover Programa de Actividades deportivas</t>
  </si>
  <si>
    <t>3.4.1.4 Promover el deporte y la adopción de estilos de vida saludable en la comunidad universitaria y la sociedad bajacaliforniana.</t>
  </si>
  <si>
    <t>Reunion y sesión de trabajo con Consejo de Vinculación y Grupos de Interes de los PEs</t>
  </si>
  <si>
    <t>Elaborar análisis de resultados EGEL-CENEVAL y plan de acción asociado a PE</t>
  </si>
  <si>
    <t>Desarrollar Informe anual de la gestión administrativa y de mantenimiento de la infraestructura para la docencia.</t>
  </si>
  <si>
    <t>Elaborar un informe anual de los Servicios a Estudiantes</t>
  </si>
  <si>
    <t>Desarrollar Informe anual de la Evaluaciones Colegiadas</t>
  </si>
  <si>
    <t>Elaborar Informe anual del estado de calidad educativa y acreditación</t>
  </si>
  <si>
    <t>Desarrollar Informe anual de avances del Plan de Desarrollo de los Programas de Estudio de Licenciatura</t>
  </si>
  <si>
    <t>Desarrollar Informe anual de indicadores de productividad y calidad de los PEs de posgrado alineados al marco de referencia del PNPC del Conacyt</t>
  </si>
  <si>
    <t>1.1.3.2 Sistematizar los procesos asociados con la modificación y actualización de planes de estudio.</t>
  </si>
  <si>
    <t>Cursos de habilitación en el idioma ingles con fines de certificación</t>
  </si>
  <si>
    <t>Formular plan de actividades para fomentar espacios inclusivos, equitativos y respetuosos de la diversidad</t>
  </si>
  <si>
    <t>Mantener la habilitación de investigación de los PTC.</t>
  </si>
  <si>
    <t>Ampliar la oferta de cursos de educación continua de la facultad</t>
  </si>
  <si>
    <t>Actualizar y operar el consejo de vinculación de la facultad</t>
  </si>
  <si>
    <t>Realizar un programa de asesorías que beneficie a micro empresas de la ciudad.</t>
  </si>
  <si>
    <t>3.4.1.1 Impulsar la apropiación social de la ciencia, las humanidades, la tecnología y la in- novación entre los diversos sectores de la sociedad.</t>
  </si>
  <si>
    <t>Crear un programa de actividades deportivas que fomente la participación de la comunidad de la facultad.</t>
  </si>
  <si>
    <t>Ofertar cursos para la publicación en revistas científicas.</t>
  </si>
  <si>
    <t>Promover la participación de los PTC en revistas indexadas de alto impacto.</t>
  </si>
  <si>
    <t>Generar un encuentro de investigación interna, dirigida a estudiantes para incentivar las participación de estudiantes en proyectos de investigación</t>
  </si>
  <si>
    <t>Incentivar la participación de CA y PTC en redes de colaboración.</t>
  </si>
  <si>
    <t>Incentivar el trabajo colaborativo entre CA de la facultad en trabajos de investigación y eventos académicos.</t>
  </si>
  <si>
    <t>Vincular los proyectos de investigación con usuario potencia .</t>
  </si>
  <si>
    <t>Generar un programa de sensibilización para disminuir el uso de papel</t>
  </si>
  <si>
    <t>1.11.2.3 Fortalecer los esquemas de formación docente y de capacitación del personal administrativo y de servicios en temas medioambientales y de sustentabilidad.</t>
  </si>
  <si>
    <t>Instalar internet en las aulas de la Facultad</t>
  </si>
  <si>
    <t>Actualizar el equipo tecnológico de las aulas.</t>
  </si>
  <si>
    <t>Realizar y operar un programa de mantenimiento de instalaciones.</t>
  </si>
  <si>
    <t>Realizar un evento para reconocer la trayectoria académica y profesional de los docentes.</t>
  </si>
  <si>
    <t>Rediseñar la pagina web de la Facultad para que funcione como canal de comunicación oficial y facilite tramites académicos y administrativos.</t>
  </si>
  <si>
    <t>Ofrecer cursos de capacitación para diseño de materiales didácticos digitales</t>
  </si>
  <si>
    <t>Capacitar a docente y administrativo en el uso de plataformas digitales.</t>
  </si>
  <si>
    <t>Continuar fortaleciendo la impartición de cursos semipresenciales en tronco común y programas de licenciatura.</t>
  </si>
  <si>
    <t>Generar un programa de capacitación profesional en las áreas de turismo y mercadotecnia.</t>
  </si>
  <si>
    <t>Continuar impartiendo la materia homologada con SDSU</t>
  </si>
  <si>
    <t>1.5.1.4 Impartir cursos homologados en licenciatura y posgrado en colaboración con otras IES extranjeras.</t>
  </si>
  <si>
    <t>Promover el programa de asesorías académicas entre estudiantes con riesgo académico.</t>
  </si>
  <si>
    <t>Capacitar a tutores en temas que mejoren la función de tutoría</t>
  </si>
  <si>
    <t>Diseño e implementación de programa de conferencias que estimulen el desarrollo de habilidades socioemocionales.</t>
  </si>
  <si>
    <t>1.2.1.8 Estimular el desarrollo de habilidades socioemocionales (softskills) mediante experiencias formales e informales de aprendizaje.</t>
  </si>
  <si>
    <t>Continuar con la difusión de información del programa de movilidad nacional e internacional.</t>
  </si>
  <si>
    <t>Ofrecer cursos y asesorías para reforzar el dominio del idioma inglés.</t>
  </si>
  <si>
    <t>Continuar promoviendo la participación de estudiantes en proyectos de vinculación con valor en créditos.</t>
  </si>
  <si>
    <t>Fomentar la participación de estudiantes en diversas modalidades de aprendizaje.</t>
  </si>
  <si>
    <t>Generar un programa de sistematización de datos para los procesos de acreditación de la Lic. en Mercadotecnia y Gestión Turística.</t>
  </si>
  <si>
    <t>Generar un plan de trabajo para la acreditación internacional de la Lic. en Gestión Turística.</t>
  </si>
  <si>
    <t>Desarrollar procesos que permitan estandarizar las actividades académicas y administrativas cotidianas que permitan mantener la mejora continua.</t>
  </si>
  <si>
    <t>Iniciar el proceso de acreditación internacional del programa educativo de Lic. en Mercadotecnia.</t>
  </si>
  <si>
    <t>Creación y operación del comité de actualización curricular</t>
  </si>
  <si>
    <t>Iniciar trabajo colegiado para la modificación de los planes de estudio de los programas de gestión turística y mercadotecnia.</t>
  </si>
  <si>
    <t>Realizar estudio de viabilidad para ampliar la oferta de posgrado profesionalizante.</t>
  </si>
  <si>
    <t>Realizar acciones de manteniemiento y conservación de la infraestructura académica de la facultad</t>
  </si>
  <si>
    <t>Apoyar las actividades del programa de vinculación social Humanidades en la Comunidad</t>
  </si>
  <si>
    <t>Producir un programa de televisión sobre divulgación de la ciencia y la cultura</t>
  </si>
  <si>
    <t>Apoyar la publicación de libros</t>
  </si>
  <si>
    <t>Implementar un proyecto que promueva el reciclaje de papel</t>
  </si>
  <si>
    <t>Diseñar un plan de mantenimiento y conservación del equipo de cómputo</t>
  </si>
  <si>
    <t>Difundir mediante el portal web de la facultad las diversas actividades institucionales</t>
  </si>
  <si>
    <t>Desarrollar el proyecto de investigación sobre alfabetización mediática en entornos escolares</t>
  </si>
  <si>
    <t>1.7.2.4 Establecer una agenda institucional de investigación y desarrollo, que tenga como objeto de estudio el uso y apropiación de tecnologías digitales en entornos de aprendizaje.</t>
  </si>
  <si>
    <t>Organizar seminario de actualización disciplinar para las licenciaturas en humanidades y ciencias sociales</t>
  </si>
  <si>
    <t>Impartir curso homologado con SDSU sobre comunicación comunitaria</t>
  </si>
  <si>
    <t>Constituir el comité para prevenir el hostigamiento, acoso sexual, discriminación y la violencia de género</t>
  </si>
  <si>
    <t>Asignar docentes como asesores académicos a estudiantes en riesgo de rezago escolar</t>
  </si>
  <si>
    <t>Ofrecer servicios psicológicos que atiendan estudiantes en riesgo psicosocial</t>
  </si>
  <si>
    <t>1.2.2.5 Formalizar la oferta de servicios psicológicos para la atención de estudiantes en riesgo psicosocial.</t>
  </si>
  <si>
    <t>Realizar un estudio de seguimiento de egresados de la facultad</t>
  </si>
  <si>
    <t>Ofrecer talleres de capacitación a tutores</t>
  </si>
  <si>
    <t>Apoyar la realización de actividades del Comité de Valores</t>
  </si>
  <si>
    <t>Ofertar cursos propedéuticos sobre comprensión lectora y pensamiento crítico</t>
  </si>
  <si>
    <t>Ofrecer apoyos económicos a estudiantes de licenciatura para que realicen intercambio en universidades nacionales y extranjeras</t>
  </si>
  <si>
    <t>Ofertar cursos sobre emprendimiento y liderazgo</t>
  </si>
  <si>
    <t>modificar los planes de estudio de licenciartura en Sociología, Ciencias de la Comunicación</t>
  </si>
  <si>
    <t>proponer la creación del programa de licenciatura en trabajo social</t>
  </si>
  <si>
    <t>FOMENTAR LA PARTICIPACIóN DE LOS DOCENTES EN CURSOS DISCIPLINARIOS</t>
  </si>
  <si>
    <t>CREAR EL LOGOTIPO DE LA FACULTAD INCLUYENDO A LA COMUNIDAD ESTUDIANTIL</t>
  </si>
  <si>
    <t>REALIZAR EVENTOS DONDE SE PROMUEVA LA PARTICIPACION DE SECTORES EDUCATIVOS PREVIOS A FIN DE ESTABLECER UN VINCULO CON NUESTROS PE OFERTADOS</t>
  </si>
  <si>
    <t>Promover la creación de un curso para la formación del idioma inglés del personal académico</t>
  </si>
  <si>
    <t>Elaborar acciones de mantenimiento de edificios, aulas, laboratorios e instalaciones deportivas</t>
  </si>
  <si>
    <t>Ofertar cursos de acuerdo con las necesidades del entorno social y productivo</t>
  </si>
  <si>
    <t>Realizar eventos con invitados extranjeros  que impacten en la formación del alumno</t>
  </si>
  <si>
    <t>1.5.1.2 Impulsar el Programa de Internacionalización en Casa.</t>
  </si>
  <si>
    <t>Promover la publicación de resultados de investigación  en libros, revistas indexadas y/o capítulos de libros</t>
  </si>
  <si>
    <t>Establecer las condiciones necesarias para la permanencia y seguimiento de los estudiantes  al proveer de materiales y servicios necesarios para la operación de los PE de la Facultad a fin de brindarles una mejor atención</t>
  </si>
  <si>
    <t>Creación de cursos orientados a la curricula que cumplan con los estándares de certificación</t>
  </si>
  <si>
    <t>Modificar el plan de estudios de licenciado en administración de empresas</t>
  </si>
  <si>
    <t>Modificar el plan de estudios de licenciado en contaduría.</t>
  </si>
  <si>
    <t>Obtener la acreditación internacional del PE de ingeniero industrial por CACEI</t>
  </si>
  <si>
    <t>Fomentar y apoyar la participación de los alumnos en convocatorias de movilidad nacional o internacional</t>
  </si>
  <si>
    <t>Fomentar los concursos y rectos con actividades relacionadas al emprendimiento, innovación y liderazgo</t>
  </si>
  <si>
    <t>Realizar los sorteos universitarios (Verano e Invierno)</t>
  </si>
  <si>
    <t>4.12.1.2 Gestionar ante el gobierno federal y estatal el financiamiento anual que corresponde a la institución, así como aquellos recursos procedentes de fondos extraordinarios.</t>
  </si>
  <si>
    <t>Cumplimiento de las funciones que la normatividad establece</t>
  </si>
  <si>
    <t>4.12.1.5 Estimular una mayor participación de la comunidad universitaria en la toma de decisiones mediante su implicación en los distintos cuerpos colegiados de la institución.</t>
  </si>
  <si>
    <t>Realizar en forma conjunta con la Coordinación General de Recursos Humanos  cursos de primeros auxilios y manejo de extintores en los tres Campus Universitarios.</t>
  </si>
  <si>
    <t>Realizar en forma conjunta con la Coordinación General de Recursos Humanos  simulacros de sismos en los tres Campus Universitarios</t>
  </si>
  <si>
    <t xml:space="preserve">   Modificación de alcances del proyecto ejecutivo para que se incluyan los conceptos de diseño de arquitectura sustentable en el documento de Políticas, Bases y Lineamientos del Reglamento de Obras y Servicios Relacionados con las Mismas de la UABC.</t>
  </si>
  <si>
    <t>Desarrollar proyectos de reutilización de aguas residuales en la Unidades Académicas que cuentan con planta de tratamiento de cada Campus Universitario</t>
  </si>
  <si>
    <t>Desarrollar el programa de areas verdes mediante el uso de especies nativas de cada región en los tres Campus Universitarios</t>
  </si>
  <si>
    <t>Formacion de auditores internos en cumplimiento de las regulaciones de la Procuraduría Federal de Protección al Ambiente PROFEPA por Campus.</t>
  </si>
  <si>
    <t>Realizar en forma conjunta con la Coordinación General de Recursos Humanos cursos de nutrición en los tres Campus Universitarios</t>
  </si>
  <si>
    <t>Realizar cursos de actividad física laboral en la jornada de trabajo en coordinación con la Facultad de Deportes de cada Campus</t>
  </si>
  <si>
    <t>Capacitar al grupo de responsables ambientales en el programa cero residuos por Facultad y Campus</t>
  </si>
  <si>
    <t>Operar el programa de Cero residuos</t>
  </si>
  <si>
    <t>Crear herramientas estándar que favorezcan a la rendición de cuentas</t>
  </si>
  <si>
    <t>4.12.2.4 Implementar mecanismos de difusión orientados a dar cuenta del uso de los recursos y de su contribución al cumplimiento de las funciones sustantivas.</t>
  </si>
  <si>
    <t>Atender las solicitudes de derechos ARCO</t>
  </si>
  <si>
    <t>4.12.2.5 Garantizar la protección de los datos personales al resguardo de la institución y fomentar esta práctica en los integrantes de la comunidad universitaria.</t>
  </si>
  <si>
    <t>Impartir cursos, talleres, conferencias y demás relativos a la protección de datos personales.</t>
  </si>
  <si>
    <t>Impartir cursos de capacitación a la comunidad universitaria.</t>
  </si>
  <si>
    <t>Implementar estrategias de gestión documental que coadyuven a  la salvaguarda de la memoria institucional.</t>
  </si>
  <si>
    <t>Atender las solicitudes de acceso a la información pública</t>
  </si>
  <si>
    <t>4.12.2.1 Promover la cultura de la transparencia y la rendición de cuentas en la comunidad universitaria, para incentivar su utilidad social e importancia en la toma de decisiones.</t>
  </si>
  <si>
    <t>Actualizar la información pública en la Plataforma Nacional de Transparencia y Portal de transparencia.</t>
  </si>
  <si>
    <t xml:space="preserve"> Impartir cursos, talleres, conferencias y demás relativos a la cultura de la transparencia.</t>
  </si>
  <si>
    <t>Apoyar a la CSEGE, en la organización y logística para la aplicación del examen EGEL-CENEVAL, para determinar las competencias de los alumnos potenciales a egresar. (DSEGE)</t>
  </si>
  <si>
    <t>Impulsar la comunicación interna y externa con la comunidad universitaria y la sociedad, mediante la atención de reuniones y eventos internos, externos y de representatividad.(VICE)</t>
  </si>
  <si>
    <t>Apoyar en la difusión de los programas de doble titulación que oferta la UABC, establecidos con otras IES nacionales e internacionales. (DCIIA)</t>
  </si>
  <si>
    <t>1.5.1.3 Promover programas de doble titulación y doble grado, en asociación con instituciones educativas del extranjero de reconocido prestigio, que proporcionen ventajas competitivas a nuestros egresados.</t>
  </si>
  <si>
    <t>Realizar actividades para difundir las experiencias de los estudiantes que participan en los eventos de intercambio y cooperación internacional (DCIIA)</t>
  </si>
  <si>
    <t>Coordinar la impartición del curso de inducción que proporciona información de los programas y servicios de la UABC. (DFB)</t>
  </si>
  <si>
    <t>Aplicar examen psicométrico a los aspirantes. (DFB)</t>
  </si>
  <si>
    <t>Realizar reuniones de seguimiento con resp. de servicio social comunitario de las UA del campus para fortalecer la formación humanistica, ética y ciudadana de los prestadores de serv. soc. comunt. (DFB)</t>
  </si>
  <si>
    <t>Coadyuvar con la CGSESE en la preparación, logística y atención del evento de inscripción de alumnos de nuevo ingreso.</t>
  </si>
  <si>
    <t>Realizar informes del programa operativo anual del Campus Mexicali para dar cumplimiento en materia de transparencia y rendición de cuentas (VICE)</t>
  </si>
  <si>
    <t>Mantener actualizada la información de medios electrónicos de la Vicerrectoría Campus Mexicali . (VICE)</t>
  </si>
  <si>
    <t>4.12.2.2 Mejorar los mecanismos institucionales de transparencia y rendición de cuentas poniendo en práctica herramientas tecnológicas que permitan la sistematización de la información.</t>
  </si>
  <si>
    <t>Realizar informes anuales de las actividades del Campus Mexicali para dar cumplimiento en materia de transparencia y rendición de cuentas. (VICE)</t>
  </si>
  <si>
    <t>Atender las solicitudes de información pública recibidas mediante la Plataforma Nacional de Transparencia, que solicita la comunidad universitaria. (VICE)</t>
  </si>
  <si>
    <t>Promover y difundir actividades de fomento a la cultura física, que promuevan un estilo de vida saludable, dirigidas al personal académico y administrativo. (DRH)</t>
  </si>
  <si>
    <t>Mantener el tratamiento de agua residual y el uso de agua morada. (DSA)</t>
  </si>
  <si>
    <t>Coadyuvar a la Coordinación de Gestión Ambiental con el programa de Cero Residuos, para preservar el medio ambiente. (DSA)</t>
  </si>
  <si>
    <t>Incentivar la formación, actualización y capacitación permanente del personal administrativo y de servicios de acuerdo los requerimientos institucionales. (DRH)</t>
  </si>
  <si>
    <t>Atender el proceso de reinsccripcion, de acreditacion  y de equivalencias y/o de reingreso de alumnos.(DSEGE)</t>
  </si>
  <si>
    <t>Apoyar a los DA del campus en la actualización y revisión del manual de organización y procedimientos. (DPII)</t>
  </si>
  <si>
    <t>Implementar acciones para reforzar el servicio de seguridad y vigilancia que contribuyan al bienestar y seguridad de la comunidad universitaria, así como de sus instalaciones. (DRH)</t>
  </si>
  <si>
    <t>Actualizar y difundir los protocolos de protección civil para informara la comunidad universitaria, las recomendaciones generales en caso de emergencia. (DPII)</t>
  </si>
  <si>
    <t>Fortalecer el programa de protección civil, realizando visitas para evaluar que las UA y DA, cuenten con la infraestructura requerida en materia de protección civil. (DPII)</t>
  </si>
  <si>
    <t>Realizar actividades para fomentar la cultura de la protección civil y evaluar que los miembros de la comunidad universitaria se encuentran preparados en caso de siniestro. (DPII)</t>
  </si>
  <si>
    <t>Intensificar la capacitación a los grupos conformados para las Comisiones de Seguridad e Higiene en el Trabajo y Brigadas de Protección Civil. (DRH)</t>
  </si>
  <si>
    <t>Adquirir el acervo bibliográfico en beneficio de la comunidad universitaria y del público. (DIA)</t>
  </si>
  <si>
    <t>Analizar los contenidos y la usabilidad del acervo electrónico, con el objetivo de obtener indicadores que permitan mantener y/o acrecentar las colecciones que demanda la comunidad. (DIA)</t>
  </si>
  <si>
    <t>Revisión de la bibliografía, para verificar que cumplan las necesidades de los programas educativos de licenciatura y posgrado. (DIA)</t>
  </si>
  <si>
    <t>Apoyar a las unidades académicas para evaluar el servicio de red inalámbrica, con el fin de optimizar la cobertura. (DIA)</t>
  </si>
  <si>
    <t>Coadyuvar con la CGIA para solicitar las actualizaciones de los sistemas informáticos. (DIA)</t>
  </si>
  <si>
    <t>Coadyuvar con la CGSEGE, en la organización de eventos que propicien la convivencia de la comunidad universitaria. (DSEGE)</t>
  </si>
  <si>
    <t>Promover la convivencia de los estudiantes visitantes de otras IES nacionales e internacionales con la comunidad universitaria. (DCIIA)</t>
  </si>
  <si>
    <t>Capacitar al personal académico y administrativo en el uso de los servicios electrónicos que presta el Campus Mexicali. (DIA)</t>
  </si>
  <si>
    <t>Difundir los nuevos servicios digitales a la comunidad universitaria del campus Mexicali.  (DIA)</t>
  </si>
  <si>
    <t>Coadyuvar en la impartición de cursos sobre diseño curricular para mantener capacitado al personal académico. (DFB)</t>
  </si>
  <si>
    <t>Apoyar a la CGPI en el registro y seguimiento de PTC que participan en la convocatoria de reconocimiento del SNI. (DPI)</t>
  </si>
  <si>
    <t>Apoyar a la CGPI en el registro y seguimiento de PTC que participan en las convocatorias de PRODEP. (DPI)</t>
  </si>
  <si>
    <t>Actualizar los movimientos del personal académico, de acuerdo con los requerimientos de las unidades académicas.(DRH)</t>
  </si>
  <si>
    <t>Difundir a través de diversas campañas el programa de internacionalización en casa, para la enseñanza y el aprendizaje de lenguas extranjeras. (DCIIA)</t>
  </si>
  <si>
    <t>Impulsar en las UA la participación de académicos visitantes provenientes de otras IES nacionales e internacionales y centros de investigación de reconocido prestigio. (DCIIA)</t>
  </si>
  <si>
    <t>Rediseñar el sitio web de Vicerrectoría con un administrador de contenidos que permita de manera práctica el flujo de información por parte de los responsables de comunicación de cada UA y DA (ORP)</t>
  </si>
  <si>
    <t>Mantener informada a la comunidad en general de las diferentes actividades y eventos universitarios a través de los medios de comunicación institucionales. (ORP)</t>
  </si>
  <si>
    <t>Invitar a los medios de comunicación de la entidad a las diferentes actividades universitarias que se realizan en el campus con el fin de que les den difusión. (ORP)</t>
  </si>
  <si>
    <t>Atención de solicitudes de trámites de documentos de alumnos y egresados.(DSEGE)</t>
  </si>
  <si>
    <t>Registrar los programas de educación continua ofertados en las UA. (DFPVU)</t>
  </si>
  <si>
    <t>Impartir talleres de empleabilidad a alumnos de último semestre para orientarlos en el manejo de la Bolsa de Trabajo de UABC. (DFPVU)</t>
  </si>
  <si>
    <t>Apoyar en la difusion de y trámite de seguro facultativo y seguro escolar  en atención a los servicios estudiantiles.(DSEGE)</t>
  </si>
  <si>
    <t>Apoyar y dar seguimiento en la firma de convenios entre las UA y los sectores público, privado y social. (DFPVU)</t>
  </si>
  <si>
    <t>Fomentar la participación de los alumnos en programas de SSC que contemplen actividades de contacto directo con comunidades vulnerables.(DFB)</t>
  </si>
  <si>
    <t>Organizar evento (Expo UABC) para difundir información profesiográfica a los aspirantes a ingresar a UABC. (DFB)</t>
  </si>
  <si>
    <t>Apoyar y dar seguimiento a estudiantes que participan en el Programa de verano de la investigación científica y la tecnológica del pacifico (DELFIN). (DPI)</t>
  </si>
  <si>
    <t>Coadyuvar con CGPI en el registro y seguimiento de proyectos de investigación y desarrollo tecnológico que incluyan financiamiento externo. (DPI)</t>
  </si>
  <si>
    <t>Apoyar y dar seguimiento a los cuerpos académicos para su formación, evaluación y cambio de estatus.  (DPI)</t>
  </si>
  <si>
    <t>Apoyar y dar seguimiento en el registro de proyectos de investigación. (DPI)</t>
  </si>
  <si>
    <t>Coadyuvar en las acciones implementadas por las unidades académicas para fortalecer los servicios de tutorías.  (DFB)</t>
  </si>
  <si>
    <t>Fortalecer la capacitación a los orientadores para el mejoramiento de los servicios de orientación psicopedagógica. (DFB)</t>
  </si>
  <si>
    <t>Apoyar a las Unidades Académicas, dependencias administrativas y alumnos en la gestión para la asignación de becas. (DSEGE)</t>
  </si>
  <si>
    <t>Coadyuvar con la CGFB en las acciones implementadas para el desarrollo de habilidades socioemocionales. (DFB)</t>
  </si>
  <si>
    <t>Apoyar y dar seguimiento a las UA del Campus Mexicali mediante la realización de reuniones para difundir las convocatorias de intercambio estudiantil en sus diferentes modalidades. (DCIIA)</t>
  </si>
  <si>
    <t>Impulsar la realización del servicio social profesional con los diversos sectores de la sociedad. (DFPVU)</t>
  </si>
  <si>
    <t>Apoyar y dar seguimiento en la firma de convenios entre las UA y los sectores público, privado y social para que los alumnos realicen su SSP, PP o PV.  (DFPVU)</t>
  </si>
  <si>
    <t>Registrar las diversas modalidades de acreditación y de obtención de créditos a solicitud de las unidades académicas, con la finalidad de fortalecer la oferta educativa. (DFPVU)</t>
  </si>
  <si>
    <t>Asesorar metodológicamente a las Unidades Académicas en los procesos de actualización, modificación y creación de planes y programas de estudio para asegurar su pertinencia. (DFPVU)</t>
  </si>
  <si>
    <t>Coadyuvar en los procesos de actualización, modificación y creación de planes y programas de estudio de licenciatura acorde a las necesidades del entorno. (DFB)</t>
  </si>
  <si>
    <t>Apoyar y dar seguimiento a programas de posgrado que se encuentren en proceso de evaluación ante PNPC, asegurando que se cumpla con los parámetros establecidos por CONACYT. (DPI)</t>
  </si>
  <si>
    <t>Coadyuvar en los procesos de evaluación por organismos acreditadores que contribuyan al mejoramiento de la calidad los programas educativos. (DFB)</t>
  </si>
  <si>
    <t>Dar seguimiento al registro de nuevos programas educativos y unidades de aprendizaje de posgrado. (DPI)</t>
  </si>
  <si>
    <t>Coadyuvar con la CGSESE en la preparación, logística y validación académica para la aplicación del examen de selección. (DSEGE)</t>
  </si>
  <si>
    <t>Atender y apoyar las solicitudes de adquisiciones de las UA y DA, con estricta observancia a la normatividad y procesos de transparencia (DSA-MXL)</t>
  </si>
  <si>
    <t>Atender las solicitudes de servicio de hospedaje para funcionarios y académicos en la casa de huéspedes (DSA-MXL)</t>
  </si>
  <si>
    <t>Atender las solicitudes de servicio de transporte del Campus Mexicali (DSA-MXL)</t>
  </si>
  <si>
    <t>Atender las solicitudes de mantenimiento de equipo de transporte. (DSA-MXL)</t>
  </si>
  <si>
    <t>Atender las solicitudes de comisiones con estricta observancia a la normatividad y procesos de transparencia (DSA-MXL)</t>
  </si>
  <si>
    <t>Dotar de instalaciones necesarias para que los alumnos y maestros realicen sus actividades sustantivas dentro del Campus Mexicali (DSA-MXL)</t>
  </si>
  <si>
    <t>Administración y mantenimiento del Centro Comunitrio y cafeterias del Campus Mexicali</t>
  </si>
  <si>
    <t>ATENCIÓN A SOLICITUDES DE PAGO</t>
  </si>
  <si>
    <t>DSE Organización de Sesiones del Patronato Universitario</t>
  </si>
  <si>
    <t>4.10.3.3 Asegurar el equilibrio y salud financiera para el cumplimiento adecuado de las funciones universitarias.</t>
  </si>
  <si>
    <t>4.10.3 Asegurar mecanismos institucionales para el uso racional, responsable y transparente de los recursos de que dispone la universidad.</t>
  </si>
  <si>
    <t>DSE Administrar del Sistema de Gestión de Calidad</t>
  </si>
  <si>
    <t>FUABC Coadyuvar con la UABC en la recaudación de ingresos</t>
  </si>
  <si>
    <t>TES Estados Financieros y Presupuesto autorizado por Consejo Universitario</t>
  </si>
  <si>
    <t>TES Administrar y gestionar los recursos financieros de la UABC</t>
  </si>
  <si>
    <t>DTE Controlar y resguardar el activo fijo del Campus Ensenada</t>
  </si>
  <si>
    <t>DTE Mantener actualizada y depurada la contabilidad</t>
  </si>
  <si>
    <t>DTE Atender las necesidades presupuestales del Campus Ensenada</t>
  </si>
  <si>
    <t>DTE Atender las necesidades financieras del Campus Ensenada</t>
  </si>
  <si>
    <t>DTM Controlar y resguardar el activo fijo del Campus Mexicali</t>
  </si>
  <si>
    <t>DTM Mantener actualizada y depurada la contabilidad</t>
  </si>
  <si>
    <t>DTM Atender las necesidades presuestales del Campus Mexicali</t>
  </si>
  <si>
    <t>DTM Atender las necesidades financieras del Campus Mexicali</t>
  </si>
  <si>
    <t>DTT Controlar y resguardar el activo fijo del Campus Tijuana</t>
  </si>
  <si>
    <t>DTT Mantener actualizada y depurada la contabilidad de la institución</t>
  </si>
  <si>
    <t>DTT Atención de las necesidades financieras del CampusTijuana</t>
  </si>
  <si>
    <t>Asistencia a ceremonias, eventos académicos y administrativos</t>
  </si>
  <si>
    <t>Auscultaciones</t>
  </si>
  <si>
    <t>Designación de director (a)</t>
  </si>
  <si>
    <t>1.6.1.4 Actualizar los programas institucionales de estímulo y reconocimiento del personal académico.</t>
  </si>
  <si>
    <t>Apoyar con el diseño de impresiones elaboradas con recursos propios de logística museográfica para eventos UABC  con proveedores externos</t>
  </si>
  <si>
    <t>Apoyar con el diseño y entrega de impresiones elaboradas con recursos propios de papelería institucional de la UABC con proveedores externos</t>
  </si>
  <si>
    <t>Apoyar con el diseño y entrega de impresiones de logística editorial con elaboradas con recursos propios para eventos de la UABC con proveedores externos</t>
  </si>
  <si>
    <t>Realizar el  diseño de herramientas museográfiacas (Lonas, cicloramas, stands, etc.) para eventos de la UABC</t>
  </si>
  <si>
    <t>Realizar el diseño de papelería institucional para la UABC</t>
  </si>
  <si>
    <t>Realizar el diseño de material impreso para eventos de la UABC promoviendo que se apeguen al manual de identidad gráfica UABC</t>
  </si>
  <si>
    <t>Apoyar en los procesos de Gestión Académica y Administrativas en la ciudad de México, tanto en la administración central como a las vicerrectorías.</t>
  </si>
  <si>
    <t>4.12.1.1 Fomentar la colaboración con los órdenes de gobierno federal y estatal en el marco de la autonomía universitaria.</t>
  </si>
  <si>
    <t>Representar legalmente a la Universidad fortaleciendo la gobernanza universitaria</t>
  </si>
  <si>
    <t>Redactar escritos de argumentación jurídica, relacionados con procesos de actualización normativa conforme al PDI.</t>
  </si>
  <si>
    <t>Tramitar y asesorar en los procedimientos de investigación, sustanciación y resolución derivados de notificación de informes de probable responsabilidad administrativa</t>
  </si>
  <si>
    <t>4.10.3.5 Aplicar la normatividad vigente sobre las atribuciones y responsabilidades de los servidores universitarios.</t>
  </si>
  <si>
    <t>Capacitar a los funcionarios y autoridades universitarias en temas jurídicos relacionados con la gestión y competencia.</t>
  </si>
  <si>
    <t>Asesorar a la comisión permanente de legislación del Consejo Universitario.</t>
  </si>
  <si>
    <t>4.10.1.2 Realizar las adecuaciones necesarias al marco normativo para institucionalizar los cambios a la estructura organizacional.</t>
  </si>
  <si>
    <t>4.10.1.1 Evaluar de manera permanente la estructura organizacional de la institución y realizar aquellas adecuaciones que resulten pertinentes.</t>
  </si>
  <si>
    <t>Elaboración de Calendario de Acividades Escolares</t>
  </si>
  <si>
    <t>Instalación de Módulos de servicios para estudiantes (Kioscos para que los alumnos puedan realizar pagos de reinscripción, constancias, historial académico etc.)</t>
  </si>
  <si>
    <t>Realizar el registro de planes de estudio de licenciatura y posgrado ante al Dirección General de Profesiones</t>
  </si>
  <si>
    <t>Registro y elaboración de titulos profesionales (licenciatura y posgrado)</t>
  </si>
  <si>
    <t>Realizar el concurso de selección a PE de Licenciatura</t>
  </si>
  <si>
    <t xml:space="preserve"> Mantener  la certificación de los procesos administrativos</t>
  </si>
  <si>
    <t>Poner en funcionamiento la aplicación No Más</t>
  </si>
  <si>
    <t>Elaborar el  protocolo para la atención y prevención de la violencia de género.</t>
  </si>
  <si>
    <t xml:space="preserve"> Conformar la Comisión para la atención y prevención de la violencia de género.</t>
  </si>
  <si>
    <t xml:space="preserve"> Otorgar las becas a los alumnos</t>
  </si>
  <si>
    <t>Integrar los diferentes sistemas informáticos de becas en uno solo (sibecas.uabc.mx)</t>
  </si>
  <si>
    <t>Capacitar a los responsables de becas de las Unidades Académicas en la implementación del programa institucional de becas</t>
  </si>
  <si>
    <t>Elaborar el protocolo institucional para la atención de alumnos con discapacidad</t>
  </si>
  <si>
    <t xml:space="preserve"> Realizar la reestructuración del examen psicométrico</t>
  </si>
  <si>
    <t>Publicar las convocatorias de becas</t>
  </si>
  <si>
    <t xml:space="preserve"> Realizar eventos para el fortalecimiento de los servicios de tutorías y de orientación educativa y psicopedagógica</t>
  </si>
  <si>
    <t>Diseñar el programa institucional de asesorías académicas.</t>
  </si>
  <si>
    <t>Realizar actividades con las sociedades de alumnos que propicien la sana convivencia entre la comunidad estudiantil</t>
  </si>
  <si>
    <t>Atender las solicitudes de préstamo de transporte</t>
  </si>
  <si>
    <t>Auditar los procesos existentes (Compras, Servicios y Comisiones)</t>
  </si>
  <si>
    <t>Atender los trámites adminstrativos disminuyendo los tiempos de respuesta en aención de requerimientos a través del Sistema eCompras y eServicios</t>
  </si>
  <si>
    <t>Atender solicitudes de mantenimiento de instalaciones a satisfacción de los usuarios</t>
  </si>
  <si>
    <t>Realizar y presentar informe de avance de obras y proyectos en sesiones del Comité de Obras</t>
  </si>
  <si>
    <t>Realizar el Programa Anual de Obra</t>
  </si>
  <si>
    <t>1.9.3.1 Promover la emisión de reglamentos y lineamientos en materia de seguridad y establecer protocolos específicos de actuación.</t>
  </si>
  <si>
    <t>Aplicación de la normatividad en materia de recursos humanos de personal administrativo</t>
  </si>
  <si>
    <t>Procesamiento de la Nómina del fondo de ahorro anual del personal académico y administrativo</t>
  </si>
  <si>
    <t>Procesamiento de las nóminas de becas PREDEPA mensuales del personal académico</t>
  </si>
  <si>
    <t>Procesamiento de las nóminas de sueldos catorcenales del personal jubilado académico y administrativo</t>
  </si>
  <si>
    <t>Otorgar al personal universitario las prestaciones que le correspondan</t>
  </si>
  <si>
    <t>Elaboación y proceso para el pago de prima vacacional del personal administrativo</t>
  </si>
  <si>
    <t>Procesamiento de las nóminas de vales de despensa catorcenales del personal académico y administrativo</t>
  </si>
  <si>
    <t>Elaboracón y proceso para el estimulo al desempeño del personal administrativo</t>
  </si>
  <si>
    <t>Procesamiento de nóminas de sueldos cartorcenales  del personal académico, administrativo y funcionarios</t>
  </si>
  <si>
    <t>Elaborar movimientos administrativos</t>
  </si>
  <si>
    <t>Elaboracion y procesos para el pago de prima vacacional  administrativo</t>
  </si>
  <si>
    <t>Plan de acción orientado a la transferencia del conocimiento para la comercialización de patentes, diseños industriales y modelos de utilidad</t>
  </si>
  <si>
    <t>2.3.3.4 Promover la comercialización de derechos de propiedad industrial como patentes, diseños industriales y modelos de utilidad, derivados de los proyectos de investigación, desarrollo tecnológico e innovación.</t>
  </si>
  <si>
    <t>Solicitudes de propiedad intelectual realizadas ante las instancias correspondientes</t>
  </si>
  <si>
    <t>2.3.3.3 Proporcionar el acompañamiento institucional en los procesos para la protección de la propiedad intelectual.</t>
  </si>
  <si>
    <t>Plan de acción institucional orientado a generar las condiciones institucionales requeridas para la protección y transferencia del conocimiento generado en la universidad</t>
  </si>
  <si>
    <t>Cursos, talleres, conferencias o asesorías impartidas en materia de cultura y protección intelectual</t>
  </si>
  <si>
    <t>Divulgación de la ciencia y tecnología para alumnos de los distintos niveles educativos</t>
  </si>
  <si>
    <t>Realizar un encuentro de jóvenes investigadores.</t>
  </si>
  <si>
    <t>Difusión y seguimiento de estancias interinstitucionales relacionadas con la participación de alumnos en actividades de investigación</t>
  </si>
  <si>
    <t>Organizar evento de presentación de resultados de investigación por parte de los académicos</t>
  </si>
  <si>
    <t>Generar, difundir y ejecutar la convocatoria interna de apoyo a la investigación</t>
  </si>
  <si>
    <t>Talleres o asesorías informativos de las convocatorias externas relacionadas con la investigación, y su seguimiento</t>
  </si>
  <si>
    <t>Seguimiento a las tareas para la actualización y modificación de los programas educativos de posgrado.</t>
  </si>
  <si>
    <t>Acompañamiento a las tareas relacionadas con la evaluación, seguimiento y acreditación de los programas educativos.</t>
  </si>
  <si>
    <t>Seguimiento a las tareas para la creación de programas educativos de posgrado</t>
  </si>
  <si>
    <t>Difundir entre la comunidad universitaria las políticas institucionales, y todos aquellos lineamientos  y normataividad establecida para el cumplimiento de las funciones sustantivas</t>
  </si>
  <si>
    <t>Actualizar el Sistema Institucional de Planeación, Programación y Presupuestación (SIPPP)</t>
  </si>
  <si>
    <t>Atender las disposiciones que en materia de evaluación del desempeño se desprendan de la normatividad vigente</t>
  </si>
  <si>
    <t>Proporcionar asesoría a las Unidades académicas en la elaboración de sus planes de desarrollo</t>
  </si>
  <si>
    <t>Gestionar las certificaciones de los procesos de las dependencias administrativas</t>
  </si>
  <si>
    <t>Organizar foros y actividades académicas con temas relacionados con las tendencias y desafíos de la educación superior</t>
  </si>
  <si>
    <t>4.12.1.6 Crear espacios colegiados donde la comunidad universitaria analice y discuta las tendencias y desafíos de la educación superior y sus posibles impactos en la uabc.</t>
  </si>
  <si>
    <t>Elaborar el informe anual de actividades de la gestión rectoral</t>
  </si>
  <si>
    <t>Revisión y liberación de manuales de organización y de procedimientos en congruencia con la nuetra estructura organizacional</t>
  </si>
  <si>
    <t>Gestionar y dar seguimiento a proyectos apoyados con fondos extraordinarios (PFCE, PROFEXCE, PADESm FAM, Etc)</t>
  </si>
  <si>
    <t>Capacitar a funcionarios  y directores de UA en materia de gestión de riesgos</t>
  </si>
  <si>
    <t>Desarrollar sistemas informáticos que soporten el desarrollo de estudios y proyectos institucionales</t>
  </si>
  <si>
    <t>Proporcionar soporte técnico, infraestructura y mantenimiento para el funcionamiento del portal web institucional</t>
  </si>
  <si>
    <t>Consolidad el Sistema Institucional de Indicadores</t>
  </si>
  <si>
    <t>Participar en reuniones locales, regionales y nacionales en materia de planeación y desarrollo institucional</t>
  </si>
  <si>
    <t>Realizar reuniones de trabajo para el seguimiento y evaluación del Plan de Desarrollo Institucional 2019-2023</t>
  </si>
  <si>
    <t>Gestionar y dar seguimiento a la operación de los convenios de colaboración celebrados entre la Universidad y los sectores privado, público y social</t>
  </si>
  <si>
    <t>Supervisar y dar seguimiento a la integración y funcionamiento de los consejos de vinculaciónde las unidades académicas</t>
  </si>
  <si>
    <t>Fomentar la oferta de educación continua en las unidades académicas, a través de la elaboración de un diagnóstico de servicios disponibles que puedan ofertar e integrar a un catálogo de servicios.</t>
  </si>
  <si>
    <t>Gestionar la firma de convenios específicos de vinculación dirigidos a la promoción de proyectos de investigación con los diferentes sectores productivos, así como el sector privado, público y social.</t>
  </si>
  <si>
    <t>Fomentar con apoyo de la Coordinación General de Investigación y Posgrado proyectos de investigación vinculada en beneficios de los programas educativos.</t>
  </si>
  <si>
    <t>Impulsar la investigación vinculada en las unidades académicas.</t>
  </si>
  <si>
    <t>Informar y asesorar a los responsables de educación contiunua de las unidades académicas sobre los lineamientos y operación de eduación continua.</t>
  </si>
  <si>
    <t>Analizar, evaluar y rediseñar los lineamientos y procedimientos de educación continua.</t>
  </si>
  <si>
    <t>Asesorar a los responsables de educación continua de las unidades académicas, en la elaboración y pertinencia de las propuestas académica y financiera para educación continua.</t>
  </si>
  <si>
    <t>Fomentar la oferta de educación continua en las unidades académicas, a través de la elaboración de un diagnostico de servicios disponibles, que puedan ofertar e integrar a un catalogo de servicios.</t>
  </si>
  <si>
    <t>Unificar las bases de datos de egresados para la creación de un mecanismo de acercamiento con los mismos.</t>
  </si>
  <si>
    <t>Gestionar y coordinar la firma de convenios de colaboración entre la universidad y los sectroes, privado, público y social.</t>
  </si>
  <si>
    <t>Buscar acercamiento con comités, cámaras, colegios y demás organismos públicos, privado y sociales.</t>
  </si>
  <si>
    <t xml:space="preserve"> Promover, gestionar y supervisar la actualización, tanto de metodologías como de los sistemas de información que se usan para el registro, seguimiento y evaluación de las diferentes modalidades de aprendizaje.</t>
  </si>
  <si>
    <t>Dar seguimiento a la operación de los convenios de colaboración celebrados entre la universidad y los sectroes, privado, público y social.</t>
  </si>
  <si>
    <t>Refrendar los convenios y contratos de vinculación vencidos.</t>
  </si>
  <si>
    <t>Dar seguimiento al buen funcionamiento de convenios y contratos de vinculación de las empresas con las UABC.</t>
  </si>
  <si>
    <t>Ofrecer oportunidades de empleo a alumnos y egresados de la UABC, a través de un sistema único de bolsa de trabajo.</t>
  </si>
  <si>
    <t>Dar seguimiento a la realización de sesiones de los consejos de vinculación de cada unidad académica.</t>
  </si>
  <si>
    <t>Buscar el acercamiento con el sector productivo, a fin de promover los proyectos de vinculación que desarrolle la Coordinación en beneficio de los estudiantes.</t>
  </si>
  <si>
    <t>Coadyuvar con la Coordinación General de Formación Profesional, en la Convocatoria anual de proyectos de servicio social.</t>
  </si>
  <si>
    <t>Propiciar la realización de servicio social y prácticas profesionales, en unidades receptoras vinculadas mediante convenio.</t>
  </si>
  <si>
    <t>Vincular a las unidades académicas con los sectores público, privado y social, interesados crear proyectos de vinculación con valor en créditos.</t>
  </si>
  <si>
    <t>Gestionar, coordinar y supervisar la vinculación entre los diversoso sectores de nuestra sociedad y los estudiantes, con el fin de proveer a estos últimos, experiencias que refuercen sus capacidades.</t>
  </si>
  <si>
    <t>Supervisar y dar seguimiento a las unidades académicas, en el incremento de los indicadores, tanto en cantidad como en calidad, de las diferentes modalidades de aprendizaje.</t>
  </si>
  <si>
    <t>Brindar capacitación y asesoría en materia de emprendimiento a unidades académicas a través de la incubadora de negocios Cimarrones Emprendedores.</t>
  </si>
  <si>
    <t>Supervisar que las unidades académicas promuevan la creación de proyectos de vinculación con valor en créditos, con el sector productivo.</t>
  </si>
  <si>
    <t>Promover los servicios de la incubadora de negocios Cimarrones Emprendedores a egresados, a fin de promover el emprendimiento como fuente de empleo.</t>
  </si>
  <si>
    <t>Supervisar y dar seguimiento a la integración de los Consejos de Vinculación de las unidades académicas de la UABC.</t>
  </si>
  <si>
    <t>Promover y dar seguimiento a la integración de los consejos de vinculación de los PE de las unidades académicas de la UABC integrados con representantes de la sociedad.</t>
  </si>
  <si>
    <t>Organizar eventos de vinculación y cooperación académica con proyección nacional e internacional.</t>
  </si>
  <si>
    <t>Refrendar los convenios de colaboración vencidos con universidades nacionales e internacionales.</t>
  </si>
  <si>
    <t>Promover el programa de la AMEXCID en las unidades académicas.</t>
  </si>
  <si>
    <t>Certificar profesores con un examen internacional en el dominio del idioma inglés.</t>
  </si>
  <si>
    <t>Diseñar el Programa de Español para Extranjeros en la UABC</t>
  </si>
  <si>
    <t>Fomentar incorporación de alumnos extranjeros en los programas educativos de la UABC.</t>
  </si>
  <si>
    <t>Instaurar un consejo consultivo de internacionalización en la UABC.</t>
  </si>
  <si>
    <t>1.5.2.3 Instaurar un consejo consultivo que asesore a la institución en la toma de decisiones y en la formalización de estrategias y acciones orientadas a su internacionalización.</t>
  </si>
  <si>
    <t>Establecer mecanismos de evaluación de desempeño de los convenios y contratos firmados en la UABC.</t>
  </si>
  <si>
    <t>Asegurar los contenidos de la página electrónica de la CGVCA en inglés.</t>
  </si>
  <si>
    <t>Capacitar a los profesores de nuevo ingreso sobre la política de Internacionalización de la UABC.</t>
  </si>
  <si>
    <t>Organizar conferencias del Programa de Internacionalización en Casa con el apoyo de las unidades académicas.</t>
  </si>
  <si>
    <t>Participar en reuniones de alianzas de universidades nacionales e internacionales.</t>
  </si>
  <si>
    <t>Participar en actividades de vinculación y cooperación académica establecidas por organizaciones nacionales e internacionales.</t>
  </si>
  <si>
    <t>Participar en ferias educativas nacionales e internacionales para promover los programas de la UABC.</t>
  </si>
  <si>
    <t>Refrendar afiliación en consorcios nacionales e internacionales y promover a la UABC en las ferias educativas para promover a los programas educativos de la UABC a nivel internacional.</t>
  </si>
  <si>
    <t>Promover el intercambio estudiantil en la UABC a través de coloquios.</t>
  </si>
  <si>
    <t>Capacitar profesores con metodología de desarrollo profesional y mejoramiento en lengua extranjera.</t>
  </si>
  <si>
    <t>Fomentar la certificación del inglés a nivel internacional con un instrumento estandarizado.</t>
  </si>
  <si>
    <t>Promover en la comunidad estudiantil los cursos homologados por áreas del conocimiento.</t>
  </si>
  <si>
    <t>Capacitar a los profesores para el establecimientos de lineamientos de cursos homologados.</t>
  </si>
  <si>
    <t>Brindar asesoría a todo alumno interesado en emprender un negocio.</t>
  </si>
  <si>
    <t>Fomentar la cooperación académica a través de reuniones de trabajo con universidades fronterizas.</t>
  </si>
  <si>
    <t>Promover cursos homologados con universidades fronterizas.</t>
  </si>
  <si>
    <t>Supervisar los programas de doble titulación y doble grado existentes en la UABC.</t>
  </si>
  <si>
    <t>Impulsar la doble titulación de la Facultad de Idiomas y la Facultad de Traducción y Documentación de la USAL.</t>
  </si>
  <si>
    <t>Impulsar la firma del convenio de colaboración de doble titulación del Instituto de Investigaciones Oceanológicas con la Universidad de Cádiz.</t>
  </si>
  <si>
    <t>Difundir convocatoria de Disney World, Corp.</t>
  </si>
  <si>
    <t>Fomentar el programa de doble titulación y doble grado en las unidades académicas.</t>
  </si>
  <si>
    <t>Capacitar a los directores de unidades académicas sobre la internacionalización solidaria.</t>
  </si>
  <si>
    <t>Capacitar a los responsables de vinculación y cooperación académica sobre la Internacionalización Solidaria.</t>
  </si>
  <si>
    <t>Capacitar a los jefes de departamentos sobre la Internacionalización Solidaria.</t>
  </si>
  <si>
    <t>Invitar académicos de reconocido prestigio para impulsar el Programa Internacionalización en Casa.</t>
  </si>
  <si>
    <t>Informar a los directivos sobre las acciones de Internacionalización en Casa en la UABC.</t>
  </si>
  <si>
    <t>Capacitar profesores sobre el Programa de Internacionalización en Casa (PIC).</t>
  </si>
  <si>
    <t>Promover el Programa de Internacionalización en Casa (PIC) en las unidades académicas.</t>
  </si>
  <si>
    <t>Difundir convocatoria de estancias cortas nacionales.</t>
  </si>
  <si>
    <t>Difundir convocatoria de estancias corta a países de habla no hispana.</t>
  </si>
  <si>
    <t>Difundir la convocatoria de intercambio estudiantil DAAD.</t>
  </si>
  <si>
    <t>Difundir la convocatoria de intercambio estudiantil MEXFITEC.</t>
  </si>
  <si>
    <t>Difundir la convocatoria de posgrado de estancias cortas.</t>
  </si>
  <si>
    <t>Difundir convocatorias de prácticas profesionales internacionales.</t>
  </si>
  <si>
    <t>Apoyar a las unidades académicas en la promoción de la modalidad 'Programa de emprendedores universitarios'</t>
  </si>
  <si>
    <t>Difundir convocatoria de estancias cortas nacionales</t>
  </si>
  <si>
    <t>Difundir convocatoria de estancias cortas a países de habla no hispana.</t>
  </si>
  <si>
    <t>Difundir las convocatorias de intercambio estudiantil semestrales.</t>
  </si>
  <si>
    <t>Establecimiento de redes de colaboración con pares nacionales e internacionales.</t>
  </si>
  <si>
    <t>Difundir convocatorias de movilidad académica.</t>
  </si>
  <si>
    <t>[DTR] Actualizar y mantener operando los equipos de comunicaciones de las dorsales de FO y redes inalámbricas</t>
  </si>
  <si>
    <t>[DTR] Mantener en operación los servicios de Internet, Conectividad WAN y la infraestructura de Telecomunicaciones para los accesos a los Sistemas Institucionales.</t>
  </si>
  <si>
    <t>Desarrollar y actualizar sistemas informáticos funcionales, asegurando que atiendan las diversas  demandas institucionales.</t>
  </si>
  <si>
    <t>[DSI] Mantener la operación y modernización de la infraestructura tecnológica de los procesos centrales</t>
  </si>
  <si>
    <t>[SB] Administrar el acervo de recursos de información físicos y digitales en beneficio de la comunidad universitaria.</t>
  </si>
  <si>
    <t>[CGIA] Coordinar la modernización tecnológica para los procesos centrales y campus universitarios</t>
  </si>
  <si>
    <t>Mantener en operación y actualizar los sistemas de cómputo asegurando que atiendan las necesidades actuales de los usuarios</t>
  </si>
  <si>
    <t>Participación en encuentros y coloquios editoriales</t>
  </si>
  <si>
    <t>Ciclo de presentaciones de ciencia y tecnología en instituciones de educación media superior</t>
  </si>
  <si>
    <t>Realizar la Brigada Universitaria UABC Contigo</t>
  </si>
  <si>
    <t>Implementar convocatoria de talentos artísticos universitarios</t>
  </si>
  <si>
    <t>Implementar módulo de campaña dedicado a promoción de la salud.</t>
  </si>
  <si>
    <t>Colaborar con Coord. Gral. de Inv. y Posgrado en programa "Cimarrones en ciencia y la tecnología"</t>
  </si>
  <si>
    <t>Promoción y difusión de eventos de arte, ciencia y humanidades.</t>
  </si>
  <si>
    <t>Campaña de divulgación de la ciencia en medios internos y externos (cápsulas, notas, spots)..</t>
  </si>
  <si>
    <t>Implementar módulo de campaña de promoción de la inclusión y la diversidad</t>
  </si>
  <si>
    <t>Implementar campaña de promoción de valores</t>
  </si>
  <si>
    <t>Implementar módulo de campaña para el desarrollo de habilidades socioemocionales</t>
  </si>
  <si>
    <t>Impartir talleres de capacitación en habilidades socioemocionales (para universitarios).</t>
  </si>
  <si>
    <t>Llevar a cabo el Concurso Universitario de Argumentación y Debate</t>
  </si>
  <si>
    <t>Impartir talleres de argumentación para estudiantes.</t>
  </si>
  <si>
    <t>Promover la lectura entre los estudiantes.</t>
  </si>
  <si>
    <t>Publicación de Revista UABC</t>
  </si>
  <si>
    <t>Producción radiofónica para la difusión del deporte y la vida saludable.</t>
  </si>
  <si>
    <t>Producción audiovisual para la difusión del arte, la ciencia y las humanidades.</t>
  </si>
  <si>
    <t>Producción radiofónica para la difusión del arte, la ciencia y las humanidades.</t>
  </si>
  <si>
    <t>Llevar a cabo los festivales y encuentros universitarios tradicionales (de teatro, jazz y de cine).</t>
  </si>
  <si>
    <t>Intervenciones artísticas, culturales, de fomento a la lectura y de divulgación de la ciencia</t>
  </si>
  <si>
    <t>Llevar a cabo la Feria Internacional del Libro UABC</t>
  </si>
  <si>
    <t>Edición de colecciones y coediciones universitarias</t>
  </si>
  <si>
    <t>Producción editorial resultado de la convocatoria anual del libro universitario</t>
  </si>
  <si>
    <t>Ferias y presentaciones de libros</t>
  </si>
  <si>
    <t>Diseñar una propuesta para la evaluación/seguimiento de la operación de planes de estudio</t>
  </si>
  <si>
    <t>Diseñar una propuesta de evaluación de tutores</t>
  </si>
  <si>
    <t>Asesorar y acompañar a las unidades académicas en diseño de estrategias para la evaluación de egreso.</t>
  </si>
  <si>
    <t>Asesorar y acompañar a las unidades académicas en la implementación de las evaluaciones departamentales</t>
  </si>
  <si>
    <t>Actualizar la estrategia de evaluación de la docencia de licenciatura</t>
  </si>
  <si>
    <t>Diseñar y ofertar programas de formación didáctica para los académicos</t>
  </si>
  <si>
    <t>Definir una estrategia de avaluación de los aprendizajes que aporte evidencia del avance de los estudiantes en sus trayectos formativos.</t>
  </si>
  <si>
    <t>Acompañar y asesorar a las unidades académicas en la instrumentación de esquemas de formación y promoción de los valores .</t>
  </si>
  <si>
    <t>Desarrollar estrategias formativos para los estudiantes en el desarrollo de habilidades sociemocionales</t>
  </si>
  <si>
    <t>Acompañamiento a las unidades académicas en los proceso de acreditación de sus programas educativos.</t>
  </si>
  <si>
    <t>Capacitación de personal académico en diseño y evaluación curricular</t>
  </si>
  <si>
    <t>Asesorar y acompañar a las unidades académicas en la creación/modificación/actualización de sus planes de estudio.</t>
  </si>
  <si>
    <t>Establecer el proceso institucional de evaluación y acreditación de programas educativos de licenciatura. (primera parte)</t>
  </si>
  <si>
    <t>Establecer el mecanismo institucional de seguimiento a los indicadores básicos de acreditación orientados a la autoevaluación. ( primera parte)</t>
  </si>
  <si>
    <t>Asesaría y seguimiento a la autoevaluación de programas educativos en vías acreditación o reconocimiento de buena calidad</t>
  </si>
  <si>
    <t>Definir las necesidades de la unidad académica para asegurar la calidad de los programas educativos que oferta</t>
  </si>
  <si>
    <t>Elaborar estudios para la creación de nuevos programas educativos de licenciatura</t>
  </si>
  <si>
    <t>1.1.3.3 Elaborar estudios institucionales que orienten la toma de decisiones en materia de diversificación y pertinencia de la oferta educativa.</t>
  </si>
  <si>
    <t>Diseñar el modulo de sistama informático para el seguimiento de la operación de Unidades de aprendizaje ( primera parte)</t>
  </si>
  <si>
    <t>Asesorar y acompañar a las unidades académicas en la evaluación de sus planes de estudio</t>
  </si>
  <si>
    <t>Capacitación al personal de la UABC en el uso del SUCOP</t>
  </si>
  <si>
    <t>Publicación de estados financieros aprobados por el consejo universitarios en los periódicos de mayor circulación del Estado</t>
  </si>
  <si>
    <t>4.10.3.2 Difundir de manera oportuna el uso responsable y transparente de los recursos asignados a la institución.</t>
  </si>
  <si>
    <t>Asesorias de los despachos externos en lo referente a obligaciones fiscales</t>
  </si>
  <si>
    <t>Apoyo a la comision permanente de presupuestos en el recorrido para realizar trabajos de revisión de los estados financieros dictaminados para que se emita informe y dictamen</t>
  </si>
  <si>
    <t>Dictamen financiero al fondo de pensiones y jubilaciones</t>
  </si>
  <si>
    <t>Dictamen sobre cuotas al imss</t>
  </si>
  <si>
    <t>Capacitar al personal de la UABC sobre criterios y politicas contables</t>
  </si>
  <si>
    <t>Revisar operatividad de los sistemas de contaduría y proponer mantenimientos</t>
  </si>
  <si>
    <t>Revisar operatividad de los sistemas de apoyo informático., paquete poliza, consulta de mayor, caja permanente y seguimiento al sistema de cuentas por cobrar.</t>
  </si>
  <si>
    <t>Vigilar el manejo de los fondos y valores</t>
  </si>
  <si>
    <t>Vigilar el correcto ejercicio del presupuesto,verificar el cumplimiento de lo establecido en manuales y control interno, así como verificar el apego a la reglamentación tanto interna como externaa</t>
  </si>
  <si>
    <t>Coordinar la integración de una agenda institucional de investigación y desarrollo que tenga por objeto de estudio el uso y apropiación de tecnologías digitales en el aprendizaje así como su capitalización hacia soluciones institucionales.</t>
  </si>
  <si>
    <t>Promover el diseño de modelos, materiales y experiencias de aprendizaje que incorporen el uso de tecnologías digitales.</t>
  </si>
  <si>
    <t>Llevar a cabo eventos académicos, talleres, cursos y acciones de difusión para promover la cultura digital entre personal académico, administrativo y de servicio.</t>
  </si>
  <si>
    <t>Llevar a cabo eventos académicos, talleres, cursos y acciones de difusión para promover la cultura digital entre los alumnos</t>
  </si>
  <si>
    <t>Promover la aplicación del principio de accesibilidad universal en los procesos de diseño de aplicaciones, adquisición y operación de equipos, desarrollo de sistemas de información y entornos de aprendizaje.</t>
  </si>
  <si>
    <t>1.7.1.2 Aplicar el principio de accesibilidad universal en todos los procesos relativos al diseño de aplicaciones, adquisición y operación de equipos, desarrollo de sistemas de información y entornos de aprendizaje.</t>
  </si>
  <si>
    <t>Promover la diversificación de oferta de programas de posgrado y cursos a modalidad no presencial.</t>
  </si>
  <si>
    <t>Promover la diversificación de oferta de programas de licenciatura y cursos a modalidades mixta (semipresencial)  y no presencial</t>
  </si>
  <si>
    <t>ADQUIRIR MATERIAL Y EQUIPO DE PROCESAMIENTO DE DATOS, ASÍ COMO DE TECNOLOGÍA DE LA INFORMACIÓN Y COMUNICACIÓN.</t>
  </si>
  <si>
    <t>ATENDER RECOMENDACIONES EN MATERIA AMBIENTAL (Marco normativo de Profepa).</t>
  </si>
  <si>
    <t>ATENDER LAS NECESIDADES Y REQUERIMIENTOS DE AULAS, LABORATORIOS Y ÁREA ADMINISTRATIVA.</t>
  </si>
  <si>
    <t>IMPULSAR EL PROGRAMA DE MANTENIMIENTO DE LAS INSTALACIONES Y LOS EQUIPOS.</t>
  </si>
  <si>
    <t>Fortalecer y reorganizar los grupos colegiados integrados por profesores de asignaturas comunes del tronco común.</t>
  </si>
  <si>
    <t>Habilitar un espacio para la implementación del laboratorio de investigación que permita el desarrollo y la consolidación colegiada de biología celular</t>
  </si>
  <si>
    <t>Habilitar un segundo Laboratorio de Biofísica para el desarrollo de las actividades prácticas que permitan el cumplimiento de las competencias descritas en el programa de la unidad de aprendizaje para biofísica funcional.</t>
  </si>
  <si>
    <t>Implementar talleres de capacitación, para alumnos,  en el uso de plataformas digitales de apoyo a las actividades presenciales y semipresenciales de los cursos del primero y segundo semestre.</t>
  </si>
  <si>
    <t>Diseño e implementación de exámenes en línea para verificar el avance y logro de las competencias descritas en la unidad de aprendizaje de los cursos del tronco común.</t>
  </si>
  <si>
    <t>Actualización e implementación de exámenes diagnostico a alumnos promovidos al segundo semestre</t>
  </si>
  <si>
    <t>Diseñar e implementar curso propedéutico a alumnos del primer semestre para homologar conocimiento y habilidades específicas en alumnos de nuevo ingreso.</t>
  </si>
  <si>
    <t>Realizar platicas para fomentar  la cultura ambiental y actividades de forestación</t>
  </si>
  <si>
    <t>Difundir la generación y aplicación del conocimiento del académico.</t>
  </si>
  <si>
    <t>Fomentar la vinculación con la comunidad a través de programa de servicio social, prácticas académicas y  profesionales.</t>
  </si>
  <si>
    <t>Realizar eventos para fomentar la movilidad estudiantil.</t>
  </si>
  <si>
    <t>Realizar eventos para impulsar el emprendimiento y/o liderazgo</t>
  </si>
  <si>
    <t>Publicación de artículos de la Revista Estudios Fronterizos versión electrónica</t>
  </si>
  <si>
    <t>Realización de proyectos de Investigación que contribuyan al fortalecimiento de PE, al progreso científico, humanístico y tecnológico</t>
  </si>
  <si>
    <t>Apoyo a los académicos para la asistencia a eventos académicos nacionales e internacionales, así como la participación en convocatorias de financiamiento a proyectos de investigación de alcance nacional e interncional</t>
  </si>
  <si>
    <t>Presentación al Sector Productivo sobre resultados de investigación, desarrollo tecnológico y transferencia tecnológica.</t>
  </si>
  <si>
    <t>Promover prácticas de campo en beneficio del sector social productivo y la comunidad</t>
  </si>
  <si>
    <t>Adquisición de materiales e insumos que permitan desarrollar los productos y servicios que ofrece el Instituto, así como contar con provisión de materiales para las practicas y atenciones de las áreas de producción.</t>
  </si>
  <si>
    <t>Promover la carrera en MVZ en las distintas unidades académicas y eventos relacionados</t>
  </si>
  <si>
    <t>Llevar a cabo brigadas UABC relacionadas al ámbito MVZ en comunidades vulnerables</t>
  </si>
  <si>
    <t>Publicar proyectos de investigación/extensión en Gaceta Universitaria</t>
  </si>
  <si>
    <t>Cumplir con recomendaciones de PROFEPA en ámbito ambiental y desarrollar proyectos que favorezcan el medio ambiente</t>
  </si>
  <si>
    <t>Consulta grupal con el Sector Productivo sobre necesidades de investigación, desarrollo tecnológico y transferencia tecnológica.</t>
  </si>
  <si>
    <t>Llevar a cabo reparaciones y mantenimiento que permita el cumplimiento adecuado de las instalaciones</t>
  </si>
  <si>
    <t>Llevar a cabo actividades de Conservación de la infraestructura y equipamiento del Instituto con el objetivo de activar el potencial de las distintas áreas y sus respectiva funcionalidad</t>
  </si>
  <si>
    <t>Portal web actualizado del IICV</t>
  </si>
  <si>
    <t>Actualizar al personal del Instituto en la cultura de la digitalización y optimización de recursos para el buen uso y manejo de las TIC´S</t>
  </si>
  <si>
    <t>Actualizar el Manual de Funciones del Instituto</t>
  </si>
  <si>
    <t>1.6.1.2 Actualizar la normatividad relacionada con las funciones y atribuciones del personal académico de la institución.</t>
  </si>
  <si>
    <t>Apoyar a Profesores del Instituto para que realicen practicas, estancias y participen en eventos de actualización disciplinaria y pedagógica, en beneficio del programa educativo MVZ</t>
  </si>
  <si>
    <t>Realizar un programa con acciones que permitan el impulso del desarrollo ético y la formación ciudadana de los alumnos,</t>
  </si>
  <si>
    <t>Realizar Cursos para reforzar las actividades de educación en el idioma ingles para el desarrollo competente de los alumnos</t>
  </si>
  <si>
    <t>Acreditación del programa educativo de Licenciatura de Médico Veterinario Zootecnista, por el organismo Acreditador Nacional.</t>
  </si>
  <si>
    <t>Fortalecer la protección de propiedad intelectual mediante el registro de obras e invenciones.</t>
  </si>
  <si>
    <t>Realizar tesis asociada a proyectos de investigación con impacto social</t>
  </si>
  <si>
    <t>Realizar visitas de campo en el Delta del Río Colorado para concientizar sobre la importantacia del cuidado del acuifero</t>
  </si>
  <si>
    <t>Contratar a personal académico con el perfil pertinente en congruencia con las LGAC</t>
  </si>
  <si>
    <t>Promover cursos de formación y actualización docente para la impartición de asignaturas en idioma inglés</t>
  </si>
  <si>
    <t>Realizar curso sobre primeros auxilios</t>
  </si>
  <si>
    <t>Mantener actualizado los contenidos del sitio WEB del Instituto de IngenerIa.</t>
  </si>
  <si>
    <t>Apoyar a los alumnos de posgrado del Instituto de Ingeniería que sean invitados por  instituciones educativas de  de prestigio.</t>
  </si>
  <si>
    <t>Atender las recomendaciones del Comite Evaluador del CONACYT para mantener el programa de Maestria y Doctorado en ciancias e Ingenieria (MYDCI) en el padron Nacional de Posgrados de Calidad.</t>
  </si>
  <si>
    <t>Mantener la investigación vinculada con el sector productivo y los diferentes sectores de la sociedad para resolver sus problemáticas.</t>
  </si>
  <si>
    <t>Continuar con la implementacion de Ferias de Ciencia, Tecnología, Ingeniería, Matemáticas y Artes (STEAM+A) con atención a los niveles educativos previos (básico, medio y medio suprior) que incluya grupos vulnerables de Mexicali.</t>
  </si>
  <si>
    <t>Mantener en optimas condiciones el elevador del Instituto de Ingeniería.</t>
  </si>
  <si>
    <t>Fortalecer la infraestructura fisica del Instituto de Ingenieria en apoyo a las actividades de investigación y docencia.</t>
  </si>
  <si>
    <t>Celebrar convenios con instituciones altamente reconocidas para desarrollo de proyectos de investigación.</t>
  </si>
  <si>
    <t>Fomentar el trabajo de los cuerpos académicos  consolidados  en redes nacionales y extranjeras.</t>
  </si>
  <si>
    <t>Publicación de articulo en revista indexada</t>
  </si>
  <si>
    <t>Promover la participación de estudiantes, trabajadores y docentes en la Feria Internacional del Libro</t>
  </si>
  <si>
    <t>Mantener debidamente señalizadas y en condiciones óptimas, las rampas de acceso a personas con capacidades diferentes</t>
  </si>
  <si>
    <t>Promover la participación de estudiantes extranjeros en programas educativos del instituto</t>
  </si>
  <si>
    <t>Ofrecer servicios de análisis de suelo, alimento, agua, microbiología, entre otros.</t>
  </si>
  <si>
    <t>Fortalecer la vinculación entre UABC y el sector productivo mediante visitas guiadas a empresas de relevancia local</t>
  </si>
  <si>
    <t>Involucrar a los estudiantes en programas de servicio social comunitario que incluya una formación humanistica, ética y ecológica.</t>
  </si>
  <si>
    <t>Ofertar cursos culturales, artísticos y deportivos</t>
  </si>
  <si>
    <t>Organizar semestralmente la Feria de Emprendedores</t>
  </si>
  <si>
    <t>Incentivar la participación de los maestros en cursos de capacitación y actualización</t>
  </si>
  <si>
    <t>Someter los programas educativos de licenciatura a evaluación por organismos externos para lograr el refrendo de la acreditación de la calidad de los mismos</t>
  </si>
  <si>
    <t>Realizar un estudio que contribuya a la mejora continua de la calidad de los programas educativos del instituto.</t>
  </si>
  <si>
    <t>Promover la mejora continua de las instalaciones para la realización de actividades deportivas, artísticas y culturales</t>
  </si>
  <si>
    <t>Implementar un plan de trabajo con los Consejos de Vinculación para retroalimentar y fortalecer los programas educativos del Instituto</t>
  </si>
  <si>
    <t>Impulsar la formación integral, mediante la participación de los estudiantes en proyectos de vinculación con valor en créditos, prácticas profesionales, servicio social profesional, con estancias en los sectores publico, social y empresarial</t>
  </si>
  <si>
    <t>Fomentar la participación de los alumnos en ayudantías para fortalecer su formación integral</t>
  </si>
  <si>
    <t>Realizar tutorías grupales</t>
  </si>
  <si>
    <t>Realizar una jornada de tutorías a los estudiantes semestral</t>
  </si>
  <si>
    <t>Publicación de resultados de los proyectos de investigación</t>
  </si>
  <si>
    <t>Realizar mantenimiento preventivo y correctivo de instalaciones</t>
  </si>
  <si>
    <t>Brindar atención a la población en general en las clínicas odontológicas, fortaleciendo la vinculación de la facultad de odontología con el sector social</t>
  </si>
  <si>
    <t>Realizar brigadas comunitarias fortaleciendo la vinculación de la Facultad de Odontología con el sector social</t>
  </si>
  <si>
    <t>Realizar campañas de salud bucal en comunidades marginadas, fortaleciendo la vinculación de la facultad de odontología con el sector social</t>
  </si>
  <si>
    <t>Reforzar el programa de movilidad estudiantil de alumnos de licenciatura para su participación en diversas actividades académicas que contribuyan a su formación integral y buen desempeño académico</t>
  </si>
  <si>
    <t>Reforzar el programa de movilidad estudiantil apoyando a los alumnos de posgrado en asistencia a congresos nacionales e internacionales</t>
  </si>
  <si>
    <t>Realizar la semana de aniversario de la FOM con el fin de promover la participación de los alumnos en actividades culturales, artísticas, deportivas y de investigación que fortalezca su formación integral.</t>
  </si>
  <si>
    <t>Brindar tutorias, orientacion psicopedagógica  y asesrías académicas para fortalecer la tryectoria escolar de los alumnos</t>
  </si>
  <si>
    <t>Realizar seminario de investigación con la participación de profesores invitados para la mejora continua de la práctica docente y de investigación</t>
  </si>
  <si>
    <t>Desarrollar proyectos cuyas lineas de investigación impacten en la salud bucal</t>
  </si>
  <si>
    <t>Apoyar a personal académico para la asistencia a congresos</t>
  </si>
  <si>
    <t>Actualización del Plan de estudios del PE de Cirujano Dentista tomando en cuenta las tendencias internacionales y las necesidades de desarrollo de la entidad</t>
  </si>
  <si>
    <t>Asistencia a cursos sobre estrategias y desarrollo de habilidades pedagógicas de la planta docente para la mejora continua en el proceso de enseñanza.</t>
  </si>
  <si>
    <t>Asistencia en actividades de capacitación y actualización en materia de cultura digital</t>
  </si>
  <si>
    <t>Consolidar el trabajo del consejo de vinculación.</t>
  </si>
  <si>
    <t>Apoyo para la publicación de artículos científicos.</t>
  </si>
  <si>
    <t>Apoyar el desarollo y la actualización docente.</t>
  </si>
  <si>
    <t>Iniciar los trabajos de Actualización o Modificación del plan de estudios del PE de Médico.</t>
  </si>
  <si>
    <t>Apertura del Hospital de Simulación.</t>
  </si>
  <si>
    <t>Iniciar operaciones del programa de maestría y doctorado en ciencias en biomedicina</t>
  </si>
  <si>
    <t>Mantenimiento preventivo y correctivo al equipo audiovisual de la facultad.</t>
  </si>
  <si>
    <t>Apoyar a los alumnos en estancias de investigación y de movilidad académica nacional e internacional.</t>
  </si>
  <si>
    <t>Creación y fortalecimiento del programa de asesorias académicas.</t>
  </si>
  <si>
    <t>Adquirir material y equipo para las prácticas de los PE</t>
  </si>
  <si>
    <t>Continuar con el programa de gestion ambiental de la universidad y obtener la recertificación de PROFEPA</t>
  </si>
  <si>
    <t>Difundir los resultados de la investigación y propiciar su divulgación a efecto de que dichos resultados sean aprovechados en el proceso de enseñanza aprendizaje.</t>
  </si>
  <si>
    <t>Fomentar la estancia de aprendizaje de los alumnos en los sectores productivos.</t>
  </si>
  <si>
    <t>Impulsar la movilidad estudiantil para fortalecer su formación integral.</t>
  </si>
  <si>
    <t>Dar seguimiento a las recomendaciones emitidas por organismos acreeditadores externos.</t>
  </si>
  <si>
    <t>Suministrar el material necesario para la impartición  de cursos curriculares en los programas educativos.</t>
  </si>
  <si>
    <t>Mantenimiento a edificios, aulas y laboratorios.</t>
  </si>
  <si>
    <t>Adquisición de equipos para atender debidamente a los alumnos, en el proceso de enseñanza aprendizaje.</t>
  </si>
  <si>
    <t xml:space="preserve"> Impulsar la actualización de la planta docente para mejorar sus capacidades disciplinarias y didácticas</t>
  </si>
  <si>
    <t>Promover la participación y asistencias de docentes en congresos, seminarios, coloquios, simposium encuentros, estancias y diversos eventos científico-académicos para difundir resultados de investigaciones.</t>
  </si>
  <si>
    <t>Adquisición, mantenimiento y conservación de mobiliario, equipo, instalaciones, diversos materiales, areas verdes  y servicios para la unidad académica.</t>
  </si>
  <si>
    <t>actualización docente para el mejorar las capacidades disciplinarias y didácticas</t>
  </si>
  <si>
    <t>Fomento de intercambio para licenciatura y pogrado en IES de preferencia habla no hispana</t>
  </si>
  <si>
    <t>Fomento y difusión al programa de tutorías, movilidad, prácticas profesionales, asesoría académica</t>
  </si>
  <si>
    <t>Llevar a cabo actividades y eventos académicos de formación valoral.</t>
  </si>
  <si>
    <t>Ofertar programas institucionales para la certificación de competencias profesionales de los alumnos</t>
  </si>
  <si>
    <t>Ofertar cursos intersemestrales, propedeúticos, e contabilidad, matemáticas e inglés.</t>
  </si>
  <si>
    <t>Evaluación, seguimiento y atención a las recomendaciones por parte de los organismos evaluadores para los seis programas de licenciatura.</t>
  </si>
  <si>
    <t>Actualización y seguimiento del plan de estudio de los programas educativos a nivel licenciatura y posgrado</t>
  </si>
  <si>
    <t>Impulsar deporte para una formación integral del estudiante</t>
  </si>
  <si>
    <t>Promoción y difusión de los Programas Educativos</t>
  </si>
  <si>
    <t>Difundir resultados de investigaciones</t>
  </si>
  <si>
    <t>Llevar a cabo actividades de convivencia entre la comunidad Universitaria (Evento 16 de Sept., 20 de Nov, Dia de muertos, etc.)</t>
  </si>
  <si>
    <t>Fortalecer el programa de tutorías de la Facultad</t>
  </si>
  <si>
    <t>Promover el uso de Plataforma Blackboard</t>
  </si>
  <si>
    <t>Promover la Actualización docente para mejorar las capacidades disciplinarias</t>
  </si>
  <si>
    <t>Fomentar la movilidad de estudiantes de licenciatura y posgrado nacional e internacional</t>
  </si>
  <si>
    <t>Apoyar en practicas de campo a los estudiantes</t>
  </si>
  <si>
    <t>Promover la protección del medio ambiente</t>
  </si>
  <si>
    <t>Someter a Evaluación intermedia los Programas Educativos de Relaciones Internacionales y Administración Pública y ciencias Políticas</t>
  </si>
  <si>
    <t>Diseño y aprobación de nuevos Programas Educativos de posgrado</t>
  </si>
  <si>
    <t>Imparticion de cursos para alumnos de la modalidad escolarizada y semiescolarizada para fortalecer su aprendizaje educativo</t>
  </si>
  <si>
    <t>Apoyo a PTC para que participen en convocatorias y proyectos de investigación y desarrollo de alcance nacional e internacional.</t>
  </si>
  <si>
    <t>Actividades de conservación, mejoramiento de infraestructura y actualización del equipamiento</t>
  </si>
  <si>
    <t>Apoyos especificos y otorgamiento de becas a estudiantes en condiciones de vulnerabilidad</t>
  </si>
  <si>
    <t>Registrar o actualizar unidades de aprendizaje de carácter optativo, derivadas de proyectos de investigación o asociadas a las Líneas de Generación o Aplicación del Conocimiento de los Cuerpos Académicos de la UA</t>
  </si>
  <si>
    <t>Participar en eventos de divulgación de la ciencia (congresos, seminarios coloquios) de trascendencia nacional o internacional</t>
  </si>
  <si>
    <t>Realizar publicaciones científicas en revistas indexadas</t>
  </si>
  <si>
    <t>Impulsar la creación de un espacio de difusión de las actividades de la UA mediante el uso de redes sociales virtuales con una imagen integrada.</t>
  </si>
  <si>
    <t>Facilitar el acceso a los procesos de enseñanza-aprendizaje a alumnos con alguna discapacidad auditiva</t>
  </si>
  <si>
    <t>Implementar cursos de formación docente al interior de la UA, orientados en las necesidades y momentos específicos</t>
  </si>
  <si>
    <t>Realizar eventos en el marco de la colaboración con pares y/o redes académicas de otras instituciones educativas del país o del extranjero (seminarios, congresos, estancias, coloquios, etc.)</t>
  </si>
  <si>
    <t>Modificar el instrumento (encuesta) de seguimiento a egresados y actualizar su base de datos en los tres programas de licenciatura y uno de posgrado</t>
  </si>
  <si>
    <t>Diseñar e implementar el Programa Interno de Asesorías Académicas</t>
  </si>
  <si>
    <t>Realizar el XI Seminario de Valores</t>
  </si>
  <si>
    <t>Incorporar a estudiantes de los distintos programas educativos en actividades asociadas al emprendimiento, motivando su participación en ferias o exposiciones tales como "Expo Emprendedores" de</t>
  </si>
  <si>
    <t>Incorporar a estudiantes de licenciatura en cursos de educación continua, procurando que sean congruentes con las necesidades del entorno y vinculadas estrechamente con los sectores productivos, social y cultural de la región.</t>
  </si>
  <si>
    <t>Promover la participación de estudiantes en la modalidad de educación Dual</t>
  </si>
  <si>
    <t>Ampliar el registro de estudiantes en Proyectos de vinculación con valor en créditos, situados tanto en el sector productivo, como en los sectores socialmente vulnerables.</t>
  </si>
  <si>
    <t>Modificar el programa educativo de Licenciado en Diseño Industrial, en coordinación con la FCITEC.</t>
  </si>
  <si>
    <t>Modificar el programa educativo de Licenciado en Diseño Gráfico, en coordinación con la FCITEC.</t>
  </si>
  <si>
    <t>Modificar el programa educativo de Arquitecto, en coordinación con la FCITEC y la FIAD</t>
  </si>
  <si>
    <t>Diseñar bases de datos que permitan la eficaz actualización de la información. Asegurando la sistematización de cada proceso de evaluación y acreditación.</t>
  </si>
  <si>
    <t>Diseñar instrumentos que permitan el seguimiento adecuado hacia los diversos ámbitos, asegurando resultados (reportes) oportunos para una evaluación integral</t>
  </si>
  <si>
    <t>Atender las recomendaciones derivadas de las evaluaciones y acreditaciones previas de cuatro Programas Educativos  realizadas por los organismos correspondientes</t>
  </si>
  <si>
    <t>Ampliar la participación de estudiantes en las diversas de modalidades de aprendizaje; particularmente en la ayudantía docente, la elaboración de ejercicios investigativos, así como la implementación de estudios independientes.</t>
  </si>
  <si>
    <t>Conformar cuerpos colegiados multisede (al menos uno por PE), integrando docentes de los distintos campus y orientados a la actualización y el seguimiento curricular.</t>
  </si>
  <si>
    <t>Participación de académicos en actividades que fortalezcan su formación y propicien lograr y/o mantener Prodep y SNI</t>
  </si>
  <si>
    <t>Realizar eventos que promuevan entre la comunidad estudiantil los Valores y el Respeto al Medio Ambiente</t>
  </si>
  <si>
    <t>promover entre los estudiantes la particiacion de Intercambio Estudiantil nacional e Internacional para fortalecer su formación integral.</t>
  </si>
  <si>
    <t>Promover la convocatoria de cursos/diplomados de educación continua entre la comunidad</t>
  </si>
  <si>
    <t>Instrumentar y dar observancia a reglamentos internos, incidiendo positivamente en la comunidad de la unidad académica respecto al desarrollo de sus actividades escolares en espacios e instalaciones específicas (talleres, laboratorios, audiovisuales).</t>
  </si>
  <si>
    <t>Mantenimiento y conservaciones a las instalaciones físicas de la unidad académica</t>
  </si>
  <si>
    <t>Mantenimiento, conservación y/o actualizacion del equipo para la mejora de desempeño de actividades dentro y fuera del aula, laboratorios y talleres de la unidad académica.</t>
  </si>
  <si>
    <t>Participación en eventos que fortalezcan la formación del estudiantes como Congresos, Seminarios, Concursos,a nivel local, nacional e internacional.</t>
  </si>
  <si>
    <t>Impartición de cursos  intersemestrales para alumnos de licenciatura</t>
  </si>
  <si>
    <t>Unidades de aprendizaje en línea o a distancia</t>
  </si>
  <si>
    <t>Profesores de asignatura con reconocimiento</t>
  </si>
  <si>
    <t>1.6.1.5 Implementar esquemas de reconocimiento a la labor de los profesores de asignatura.</t>
  </si>
  <si>
    <t>Acuerdos de colaboración y pertenencia a redes con IES extranjeras.</t>
  </si>
  <si>
    <t>Profesores de IES visitantes</t>
  </si>
  <si>
    <t>Cursos de educación continua ofertados.</t>
  </si>
  <si>
    <t>Convenios de vinculación vigentes.</t>
  </si>
  <si>
    <t>Productos académicos publicados resultado de investigación.</t>
  </si>
  <si>
    <t>Grupos de investigación ante PRODEP</t>
  </si>
  <si>
    <t>Profesores que desarrollan actividades de Tutoría</t>
  </si>
  <si>
    <t>Unidades de aprendizaje con contenido asociado a las habilidades socioemocionales.</t>
  </si>
  <si>
    <t>Estudiantes en actividades académicas de movilidad nacional e internacional.</t>
  </si>
  <si>
    <t>Actividades de promoción del emprendimiento o innovación educativa.</t>
  </si>
  <si>
    <t>Unidades receptoras de prácticas profesionales y servicio social profesional</t>
  </si>
  <si>
    <t>Unidades de aprendizaje semipresenciales o en linea</t>
  </si>
  <si>
    <t>Mantener la acreditación de programas educativos.</t>
  </si>
  <si>
    <t>Actividades orientadas a la inclusión y respetuosos de la diversidad.</t>
  </si>
  <si>
    <t>Atender las necesidades administrativas de las PUAs de Licenciatura y Posgrado Campus ENSENADA</t>
  </si>
  <si>
    <t>Atender las necesidades administrativas de las PUAs de Licenciatura y Posgrado Campus TIJUANA</t>
  </si>
  <si>
    <t>Atender las necesidades administrativas de las PUAs de Licenciatura y Posgrado MEXICALI</t>
  </si>
  <si>
    <t>Promover la difusión y socialización de productos de investigación para consolidar los Cuerpos Académicos.</t>
  </si>
  <si>
    <t>Impartir talleres y pláticas informativas sobre cómo hacer mejoras en su estilo de vida de manera saludable. (ENS, MXL,TKT, TIJ).</t>
  </si>
  <si>
    <t>Capacitar al personal docente en la aplicación de medidas de protección al medio ambiente (ENS, MXL,TKT, TIJ)</t>
  </si>
  <si>
    <t>Acondicionar espacios para el desarrollo óptimo de las actividades académicas (ENS, MXL,TKT, TIJ).</t>
  </si>
  <si>
    <t>Rediseñar el portal web de la Facultad de Idiomas (MXL).</t>
  </si>
  <si>
    <t>Gestionar la compra de software y programas originales así como licencias para propiciar el mejor funcionamiento de los programas educativos</t>
  </si>
  <si>
    <t>Llevar a cabo cursos de capacitación en competencias digitales por semestre para el personal docente y administrativo (ENS, MXL,TKT, TIJ)</t>
  </si>
  <si>
    <t>Fomentar la obtención de grado del personal académico (ENS, MXL,TKT, TIJ).</t>
  </si>
  <si>
    <t>Incrementar el número de docentes certificados en inglés y español en Instituciones Internacionales de alto prestigio (Cambridge, British Council, SIELE). (ENS, MXL,TKT, TIJ).</t>
  </si>
  <si>
    <t>Realizar estudios de seguimiento de egresados. (MXL)</t>
  </si>
  <si>
    <t>Incrementar acciones de movilidad (ENS, MXL,TKT, TIJ).</t>
  </si>
  <si>
    <t>Realizar acciones tendientes a la acreditación de los programas de estudios  Extensión Tecate</t>
  </si>
  <si>
    <t>Conservar las instalaciones de la UA, para el cumplimiento de las funciones manteniendo los estándares de calidad, así como la entrega de documentos con diferentes instituciones de colaboración administrativa y/o académica.</t>
  </si>
  <si>
    <t>Promover las prácticas clínicas en entornos reales para el alcance de mejores competencias profesionales.</t>
  </si>
  <si>
    <t>Fomentar la participación de estudiantes y docentes de la facultad de enfermería en la prestación de servicios de salud a comunidades vulnerables.</t>
  </si>
  <si>
    <t>Fomentar la producción de investigación y publicaciones de la unidad académica.</t>
  </si>
  <si>
    <t>Conservar los convenios y acuerdos que se poseen con Redes nacionales de investigación.</t>
  </si>
  <si>
    <t>Estimular la generación de grupos de investigación entre los PTC.</t>
  </si>
  <si>
    <t>Impulsar el cuidado del medio ambiente dentro de la UA y sus centros comunitarios.</t>
  </si>
  <si>
    <t>Actualizar las brigadas del comité de protección civil y continuar organizando cursos y capacitaciones.</t>
  </si>
  <si>
    <t>Optimizar los equipos de cómputo y sistemas digitales de la unidad académica.</t>
  </si>
  <si>
    <t>Promover actividades que faciliten la convivencia de la comunidad de la unidad académica, poniendo en alto, los valores y principios universitarios.</t>
  </si>
  <si>
    <t>Poseer una página web de la facultad de enfermería con una mejor imagen, formal y accesible para todo público.</t>
  </si>
  <si>
    <t>Promover el uso de la plataforma blackboard, así como el uso de otras herramientas tecnológicas para el aprendizaje.</t>
  </si>
  <si>
    <t>Brindar oportunidades para el crecimiento profesional de docentes, en el área disciplinar, docente e investigación.</t>
  </si>
  <si>
    <t>Fomentar actividades de intercambio y cooperación académica a través de vinculación con instituciones reconocidas.</t>
  </si>
  <si>
    <t>Generar ambientes inclusivos, equitativos, respetuosos y con igualdad.</t>
  </si>
  <si>
    <t>Fortalecer los servicios de tutoría, orientación educativa y las asesorías académicas en la Unidad Académica.</t>
  </si>
  <si>
    <t>Optimizar los servicios y procedimientos de trámite de becas.</t>
  </si>
  <si>
    <t>Impulsar los valores universitarios en la comunidad de la unidad académica, a través de su aplicación en el aula, talleres y/o actividades grupales.</t>
  </si>
  <si>
    <t>Inducir el desarrollo de habilidades socioemocionales en el estudiante, mediante la creación de un programa interno.</t>
  </si>
  <si>
    <t>Fortificar las actividades de Movilidad nacional e internacional del estudiante de enfermería.</t>
  </si>
  <si>
    <t>Fortalecer el desarrollo del Idioma inglés fomentando el uso de recursos y bibliografía en inglés tanto en unidades de aprendizaje como en investigación.</t>
  </si>
  <si>
    <t>Favorecer el emprendimiento y liderazgo en el estudiante de enfermería.</t>
  </si>
  <si>
    <t>Conservar los laboratorios clínicos de la unidad académica con simuladores de prácticas, para la obtención de competencias en escenarios similares a los reales.</t>
  </si>
  <si>
    <t>Fomentar la participación de alumnos en actividades de emprendimiento, culturales, artísticas y deportivas, otorgando créditos optativos.</t>
  </si>
  <si>
    <t>Realizar actividades para la evaluación de la etapa básica del plan de estudios licenciado en enfermería 2019-2.</t>
  </si>
  <si>
    <t>Someter a evaluación por parte del organismo acreditador nacional  el Plan de estudios licenciado en enfermería, asegurando la calidad educativa.</t>
  </si>
  <si>
    <t>Llevar a cabo estudio de factibilidad para identificar la pertinencia de la apertura de programa(s) de especialidad en el ámbito de la enfermería.</t>
  </si>
  <si>
    <t>Capacitar al personal docente en competencias para la participación de cursos semipresenciales y en linea Tijuana</t>
  </si>
  <si>
    <t>Capacitar al personal docente en competencias para la participación de cursos semipresenciales y en linea Mexicali</t>
  </si>
  <si>
    <t>Capacitar al personal docente en competencias para la participación de cursos semipresenciales y en linea Ensenada</t>
  </si>
  <si>
    <t>Adquisición de materiales y equipo de laboratorio para  ampliar la atención a la ciudadanía en terapia física y rehabilitación</t>
  </si>
  <si>
    <t>Promover convenios en colaboración con sector publico, social y privado, para contribuir a un bien común por la sociedad</t>
  </si>
  <si>
    <t>Promover en los alumnos realizar actividades de servicio comunitario en el área de medicina deportiva para brindar atención al publico en general</t>
  </si>
  <si>
    <t>Promoción y difusión de talentos deportivos a través de medios de comunicación</t>
  </si>
  <si>
    <t>Evento de reconocimiento de talentos deportivos de Universiada Nacional</t>
  </si>
  <si>
    <t>Atender la planificación del deporte universitario para la participación en eventos representativos estatales, nacionales e internacionales</t>
  </si>
  <si>
    <t>3.4.1.5 Fortalecer el deporte representativo universitario en sus diversas modalidades mediante apoyos específicos que contribuyan a su desarrollo.</t>
  </si>
  <si>
    <t>Apoyar la participación de los académicos para la difusión de proyectos de investigación</t>
  </si>
  <si>
    <t>Promover reuniones con el CA para para el desarrollo de proyectos de investigación para mejorar la calidad de vida saludable en la sociedad</t>
  </si>
  <si>
    <t>Promover e instalar el reglamento del uso de instalaciones y campos deportivos</t>
  </si>
  <si>
    <t>Prever y atender daños o deterioro de la infraestructura de la UA</t>
  </si>
  <si>
    <t>Atender las necesidades de la infraestructura de las instalaciones y equipamiento de la UA</t>
  </si>
  <si>
    <t>Evento deportivo y recreativo de integración para docentes y administrativos que permita fomentar los valores, identidad  y logros institucionales Tijuana</t>
  </si>
  <si>
    <t>Actualizar el manual de organización y de procedimientos, así como el reglamento de la Facultad de Deportes</t>
  </si>
  <si>
    <t>Promover e incentivar los estudiantes la participación en el convenio de doble titulación celebrado con la Universidad de Santo Thomas en Colombia</t>
  </si>
  <si>
    <t>Conformar el comité de prevención y atención de la violencia de género</t>
  </si>
  <si>
    <t>Realizar encuesta de seguimiento a egresados</t>
  </si>
  <si>
    <t>Promover y difundir la oferta de servicios psicológicos a la comunidad estudiantil</t>
  </si>
  <si>
    <t>Promover becas y apoyos específicos a estudiantes en condiciones vulnerables</t>
  </si>
  <si>
    <t>Elaborar la planeación psicopedagógica de tutorias para la asesoría académica y estudiantil</t>
  </si>
  <si>
    <t>Aplicar examen de evaluación de egreso a los alumnos que están próximos a egresar</t>
  </si>
  <si>
    <t>Promover la cultura emprendedora en los alumnos en vinculación con evaluadores externos del sector empresarial</t>
  </si>
  <si>
    <t>Llevar a cabo eventos informativos de los procesos de PP y SSP, asi como con las UR</t>
  </si>
  <si>
    <t>Promover e Instalar señalamientos de prevención de accidentes para evitar riesgos cotidianos dentro de la UA</t>
  </si>
  <si>
    <t>Evaluar la pertinencia de impartir cursos semipresenciales y en linea.</t>
  </si>
  <si>
    <t>Evaluar el programa de licenciatura ante organismos acreditadores  Mexicali</t>
  </si>
  <si>
    <t>Evaluar el programa de licenciatura ante organismos acreditadores Tijuana</t>
  </si>
  <si>
    <t>Ofertar Programa educativo de posgrado de calidad en PNPC</t>
  </si>
  <si>
    <t>Realizar y Difundir Eventos Artísticos y culturales (Tecate) orientados a promover la formación de públicos para el arte</t>
  </si>
  <si>
    <t>Elaborar un plan de acción orientado a generar las condiciones necesarias para la adecuada operación de los pe en el estado (Tecate)</t>
  </si>
  <si>
    <t>Ofrecer Cursos de Educación Continua (Tecate)</t>
  </si>
  <si>
    <t>Realizar proyectos de investigación alineados con las LGAC y disciplinas de los PE(Ensenada)</t>
  </si>
  <si>
    <t>Dar mantenimiento a los equipos de la FA para la operación de los programas educativos (Ensenada)</t>
  </si>
  <si>
    <t>Dar mantenimiento a las instalaciones de la FA(Ensenada)</t>
  </si>
  <si>
    <t>Adquisición de equipo para la operación de los programas educativos(Ensenada)</t>
  </si>
  <si>
    <t>Apoyar la asistencia de TC a eventos académicos nacionales e internacionales (Ensenada)</t>
  </si>
  <si>
    <t>Realizar la semana de Valores de la FA  (Ensenada)</t>
  </si>
  <si>
    <t>Ofertar Curso del Idiomas Ingles para mejorar los niveles de comprensión de lectoescritura (Ensenada)</t>
  </si>
  <si>
    <t>Realizar actividades que ayuden a fortalecer la formación integral de los alumnos de la Facultad de Artes (Ensenada).</t>
  </si>
  <si>
    <t>Elaborar un plan de acción orientado a generar las condiciones necesarias para la adecuada operación de los pe en el estado (Ensenada)</t>
  </si>
  <si>
    <t>Suministrar materiales diversos para la operación de los programas educativos. (Ensenada)</t>
  </si>
  <si>
    <t>Dar mantenimiento a las instalaciones de la FA(Tijuana)</t>
  </si>
  <si>
    <t>Cubrir el pago de arrendamiento de copiadora, en apoyo a las actividades académicas y administrativas de la FA (Tijuana)</t>
  </si>
  <si>
    <t>Suministrar materiales diversos para la operación de los programas educativos. (Tijuana)</t>
  </si>
  <si>
    <t>Dar mantenimiento a los equipos de la FA para la operación de los programas educativos (Tijuana)</t>
  </si>
  <si>
    <t>Apoyar la asistencia de TC a eventos académicos nacionales e internacionales (Tijuana)</t>
  </si>
  <si>
    <t>Realizar actividades que ayuden a fortalecer la formación integral de los alumnos de la Facultad de Artes (Tijuana).</t>
  </si>
  <si>
    <t>Elaborar un plan de acción orientado a generar las condiciones necesarias para la adecuada operación de los pe en el estado (Tijuana)</t>
  </si>
  <si>
    <t>Apoyar la asistencia de TC a eventos académicos nacionales e internacionales (Mexicali)</t>
  </si>
  <si>
    <t>Realizar actividades que ayuden a fortalecer la formación integral de los alumnos de la Facultad de Artes (Mexicali)</t>
  </si>
  <si>
    <t>Elaborar un plan de acción orientado a generar las condiciones necesarias para la adecuada operación de los pe en el estado (Mexicali)</t>
  </si>
  <si>
    <t>Representación de la UA en actividades de vinculación institucional</t>
  </si>
  <si>
    <t>Realización de Exposiciones Museográficas en espacios públicos y comunitarios</t>
  </si>
  <si>
    <t>Realización de Eventos de extensión de la cultura</t>
  </si>
  <si>
    <t>Realizar un programa semestral de actividades académicas realizadas realizadas con otras IES</t>
  </si>
  <si>
    <t>Apoyar y dar seguimiento a las investigaciones de los PTC en función de fortalecer as LGAC, las cuales impactan en las actividades académicas, en el avance científico, tecnológico e innovación.</t>
  </si>
  <si>
    <t>Realizar actividades académicas, de extensión y divulgación dirigidos a los estudiantes de la UABC con contenido orientado al cuidado del Medio Ambiente</t>
  </si>
  <si>
    <t>Realizar actividades de promoción de la protección y cuidado del medio ambiente y del desarrollo sostenible.</t>
  </si>
  <si>
    <t>Realización de eventos culturales y académicos dirigidos a la comunidad universitaria que promuevan los principios y valores institucionales.</t>
  </si>
  <si>
    <t>Promover nuestra agenda de actividades en medios de comunicación internos y externos a la UABC</t>
  </si>
  <si>
    <t>Fomentar el aprovechamiento de recursos educativos abiertos, y la adopción de tecnologías gratuitas y de código abierto para contribuir a la inclusión y a la equidad en los procesos educativos.</t>
  </si>
  <si>
    <t>Solicitar que todos los PTC del IIC-Museo tramiten su ID ORCID, un número identificador que facilita la localización de sus trabajos en las distintas bases de datos</t>
  </si>
  <si>
    <t>Promover que los investigadores del Instituto tengan un perfil dentro de Researchgate.net y Academia.edu., donde es posible compartir publicaciones y documentos de trabajo.</t>
  </si>
  <si>
    <t xml:space="preserve"> Apoyar y dar seguimiento a los académicos en función de fortalecer sus trayectorias profesionales, las cuales impactan en las actividades académicas, en el avance científico, tecnológico e innovación.</t>
  </si>
  <si>
    <t>Actualización del Reglamento Interno del IIC-Museo</t>
  </si>
  <si>
    <t>Publicación de Culturales, revista académica de la UA, en formato digital, de publicación continua y de acceso abierto</t>
  </si>
  <si>
    <t>Realizar acciones de extensión e intervención comunitaria</t>
  </si>
  <si>
    <t>Realizar acuerdos y convenios de colaboración e intercambio académico con instituciones extranjeras</t>
  </si>
  <si>
    <t>Implementar un programa de actividades de apoyo a los proyectos de investigación de nuestros estudiantes de posgrado con la participación de académicos extranjeros</t>
  </si>
  <si>
    <t>Realizar un programa de actividades académicas realizadas con otras IES</t>
  </si>
  <si>
    <t>Promover y apoyar acciones de movilidad de nuestros estudiantes</t>
  </si>
  <si>
    <t>Modificar los Planes de Estudio de los PE de la UA</t>
  </si>
  <si>
    <t>Eventos tendientes a mejorar la vinculación y la empleabilidad en estudiantes y egresados de la UABC (Ferias, expos, congresos, seminarios, cursos, talleres y reuniones de trabajo)</t>
  </si>
  <si>
    <t>Reuniones de trabajo o capacitación con las coordinaciones generales, departamentos y unidades académicas en el estado para simplificar procesos administrativos</t>
  </si>
  <si>
    <t>Llevar a cabo festivales y encuentros universitarios (teatro, literatura, danza, música, artes plásticas y visuales)</t>
  </si>
  <si>
    <t>Mantener la mejora continua de los procesos de gestión certificados con base en las normas internacionales ISO (RH)</t>
  </si>
  <si>
    <t>Atención a aspirantes de de nuevo ingreso a la UABC.</t>
  </si>
  <si>
    <t>Implementar un programa de capacitación para el personal administrativo y de servicios en temas ambientales (DPeII)</t>
  </si>
  <si>
    <t>Desarrollar e implementar un programa de vida saludable para el personal administrativo y de servicios (DPeII)</t>
  </si>
  <si>
    <t>Integrar las comisiones mixtas de seguridad e higiene en el Campus Ensenada (DPeII)</t>
  </si>
  <si>
    <t>Coadyuvar en la implementación del plan de acción para el fortalecimiento del Programa flexible de formación y desarrollo docente de la UABC (DFB)</t>
  </si>
  <si>
    <t>Apoyar en el servicio del área de orientación educativa y psicopedagógica a las diferentes unidades académicas del Campus Ensenada (DFB)</t>
  </si>
  <si>
    <t>Coadyuvar a la evaluación de los resultados del Programa Institucional de Valores (DFB)</t>
  </si>
  <si>
    <t>Crear un programa de capacitación que incluya talleres para dar a conocer las diversas modalidades de aprendizaje dirigido a tutores y docentes en general para el Campus Ensenada (DFB)</t>
  </si>
  <si>
    <t>Difundir de manera permanente los programas de servicio social comunitario vigentes (DFB)</t>
  </si>
  <si>
    <t>Apoyar a las unidades académicas en la modificación o actualización de programas educativos de licenciatura (DFB)</t>
  </si>
  <si>
    <t>Apoyar a las unidades académicas en los procesos de evaluación, acreditación o re-acreditación de los programas educativos de licenciatura, con organismos evaluadores o acreditadores tanto a nivel nacional como internacional (DFB)</t>
  </si>
  <si>
    <t>Apoyar a las unidades académicas que identifiquen la necesidad de la creación de programas educativos de licenciatura (DFB)</t>
  </si>
  <si>
    <t>Programa anual de apoyo en la formación de usuarios de Biblioteca (DIA-ENS)</t>
  </si>
  <si>
    <t>Convocatoria semestral de solicitud de becarios en apoyo a las actividades del DIA</t>
  </si>
  <si>
    <t>Mantener la mejora continua de los procesos de gestión certificados con base en las normas internacionales ISO (DSA-ENS)</t>
  </si>
  <si>
    <t>Atención a alumnos procedentes de otras IES (DCIIA)</t>
  </si>
  <si>
    <t>Promover e impulsar los procesos de formación y certificación del idioma inglés  en el  personal académico (DCIIA)</t>
  </si>
  <si>
    <t>Gestionar acuerdos con instituciones extranjeras de reconocida calidad para propiciar la movilidad, intercambio y realización de proyectos (DCIIA)</t>
  </si>
  <si>
    <t xml:space="preserve"> Promoción y realización de actividades del programa de internacionalización en casa (DCIIA)</t>
  </si>
  <si>
    <t xml:space="preserve"> Realizar talleres para asesorar y preparar a los usuarios para que sometan y participen en convocatorias de movilidad (DCIIA)</t>
  </si>
  <si>
    <t>Promoción de convocatorias internas y externas de movilidad académica (DCIIA)</t>
  </si>
  <si>
    <t>Adaptar las instalaciones físicas para que cumplan con los principios de accesibilidad universal (DSA-ENS)</t>
  </si>
  <si>
    <t>Promoción de convocatorias internas y externas de intercambio estudiantil (DCIIA)</t>
  </si>
  <si>
    <t>Implementación del plan anual de mantenimiento a la infraestructura del Campus Ensenada (DSA-ENS)</t>
  </si>
  <si>
    <t>Implementación del programa anual de mantenimiento a la infraestructura del Campus Ensenada (DSA-ENS)</t>
  </si>
  <si>
    <t>Diagnóstico y seguimiento de las condiciones de las instalaciones y equipamiento del Campus Ensenada de acuerdo a la normatividad vigente (DSA-ENS)</t>
  </si>
  <si>
    <t>Gestionar acciones de conservación y mejoramiento de la infraestructura física y equipamiento en el Campus Ensenada (DSA-ENS)</t>
  </si>
  <si>
    <t>Realizar diagnóstico de necesidades de la infraestructura física y equipamiento del Campus Ensenada (DSA-ENS)</t>
  </si>
  <si>
    <t>Organizar e implementar cursos de capacitación para personal administrativo y de servicios (DRH-Ens)</t>
  </si>
  <si>
    <t>Programar cursos de capacitación para personal administrativo y de servicios (DRH-Ens)</t>
  </si>
  <si>
    <t>Mantener y fortalecer el Sistema Integral de Seguridad Universitaria (DRH-Ens)</t>
  </si>
  <si>
    <t>Realizar actividades para el programa universidad limpia (DPeII)</t>
  </si>
  <si>
    <t>Realizar Ceremonias de Alumnos Potenciales a Egresar, fomentando el sentido de pertenencia de los alumnos (DFPyVU-ENS)</t>
  </si>
  <si>
    <t>Talleres dirigido a los docentes para  mejorar la  formulación de las  modalidades de  aprendizaje (DFPyVU-ENS)</t>
  </si>
  <si>
    <t>Realizar convenios de colaboración con instituciones de los sectores público, social y privado  (DFPyVU-ENS)</t>
  </si>
  <si>
    <t>Elaborar manuales de organización (DPeII)</t>
  </si>
  <si>
    <t>Actividades del Programa Interno de Protección Civil del Campus Ensenada (DPeII)</t>
  </si>
  <si>
    <t>Plan anual de mantenimiento a equipo y periféricos de cómputo</t>
  </si>
  <si>
    <t>Asistencia a cursos de capacitación del personal del DIA</t>
  </si>
  <si>
    <t>Coadyuvar en la aplicación de exámenes que permitan conocer el nivel de dominio de las competencias comprometidas en los planes y programas de estudio durante las etapas de formación y en el egreso de los estudiantes. (DSEGE-ENS)</t>
  </si>
  <si>
    <t>Organización y apoyo en eventos institucionales y académicos (VCE)</t>
  </si>
  <si>
    <t>Convocatoria semestral de solicitud de becarios en apoyo a las actividades de la Oficina de Relaciones Públicas (VCE)</t>
  </si>
  <si>
    <t>Asesoría jurídica (VCE)</t>
  </si>
  <si>
    <t>Asistencias a evenetos con la representación del  Rector y de la propia Vicerrectoría (VCE)</t>
  </si>
  <si>
    <t>Suscripciones a prensa (VCE)</t>
  </si>
  <si>
    <t>Difundir entre los estudiantes y tutores las alternativas de becas disponibles (DSEGE-ENS)</t>
  </si>
  <si>
    <t>Apoyo y gestión en la formalización de convenios y/o servicios en materia proyectos de vinculación (DPI-Ens).</t>
  </si>
  <si>
    <t>Organización del foro de investigación anual de entrega de resultados de proyectos de investigación, promover la participación de alumnos en el encuentro estatal de jóvenes investigadores, programa DELFIN y AMC (DPI-Ens).</t>
  </si>
  <si>
    <t>Difusión, apoyo y seguimiento de convocatorias emitidas por instituciones de financiamiento externo entre las unidades académicas (DPI-Ens).</t>
  </si>
  <si>
    <t>Difusión y Seguimiento de Convocatorias Internas de Proyectos de Investigación y Convocatoria NPTC de PRODEP (DPI-Ens)..</t>
  </si>
  <si>
    <t>Apoyo a las unidades académicas en la modificación y actualización de planes de estudio y unidades de aprendizaje de posgrado (DPI-Ens).</t>
  </si>
  <si>
    <t>Seguimiento y apoyo a las Unidades Académicas para atender los programas de posgrado que serán evaluados por los órganos acreditadores (DPI-Ens).</t>
  </si>
  <si>
    <t>Apoyar y asesorar a las unidades académicas en la creación de nuevas opciones educativas  de programas de posgrado (DPI-Ens)</t>
  </si>
  <si>
    <t>Desarrollo del Coloquio y del Concurso del Vino 2020 para comtribuir el fortalecimiento del sector vitivinicola de Baja California y Mexico</t>
  </si>
  <si>
    <t>Incentivar la participacion de alumnos en el desarrollo de proyectos de emprendedores</t>
  </si>
  <si>
    <t>Desarrollar muestras gastronomicas como resultados de los trabajos academicos de los alumnos</t>
  </si>
  <si>
    <t>Contribuir a atender a comunidades vulnerables o en desventaja social, a traves de programas y proyectos de intervencion social con la participacion de estudiantes de servicio social y o practicas profesionales.</t>
  </si>
  <si>
    <t>Desarrolar un programa de actividades culturales y deportivas que contribuyan a la formacion integral de los alumnos.</t>
  </si>
  <si>
    <t>Impulsar la realizacion de proyectos de investigacion en gastronomia y enologia asegurando que las lineas de investigacion.</t>
  </si>
  <si>
    <t>Promover la publicacion de articulos en bases de datos o revistas indizadas</t>
  </si>
  <si>
    <t>Implementar un programa anual de mantenimiento preventivo</t>
  </si>
  <si>
    <t>Promover la estancia de los academicos en los sectores gastronomico, enologico y de servicios</t>
  </si>
  <si>
    <t>Llevar a cabo reuniones con los sectores publico, social y empresarial para impulsar la vinculacion de la EEG</t>
  </si>
  <si>
    <t>Realizar reuniones con el consejo de vinculacion para evaluar la implementaciom de mejores practicas de otras unidades academicas con el sector productivo</t>
  </si>
  <si>
    <t>Brigadas Universitarias Integradas por alumnos de servicio social comunitario en apoyo a las buenas costumbres</t>
  </si>
  <si>
    <t>Llevar a cabo practicas educativas en los laboratorios de produccion, servicios y Restaurante Escuela que refuercen la formacion disciplinar de los  alumnos.</t>
  </si>
  <si>
    <t>Realizacion de un programa de Educacion continua asegurando la calidad y pertinencia de sus cursos, talleres y diplomados</t>
  </si>
  <si>
    <t>Propuesta de creacion del plan de estudios de la Maestria en Enologia</t>
  </si>
  <si>
    <t>Realizar foro de movilidad estudiantil</t>
  </si>
  <si>
    <t>Seguimiento al plan de acción derivado de las recomendaciones de organismos acreditadores COMAEM y CIEES</t>
  </si>
  <si>
    <t>Taller de prevención de accidentes y primeros auxilios</t>
  </si>
  <si>
    <t>Simposio de Investigación</t>
  </si>
  <si>
    <t>Taller de Medicina de estilo de vida</t>
  </si>
  <si>
    <t>Realizar actividades de apoyo médico asistencial y promoción de la salud a comunidades vulnerables</t>
  </si>
  <si>
    <t>Realizar torneo deportivo</t>
  </si>
  <si>
    <t>Fomentar la comercialización del capital académico generado en el instituto</t>
  </si>
  <si>
    <t>Promover la relevancia de la protección intelectual de los productos generados en el instituto</t>
  </si>
  <si>
    <t>Difusión de resultados de investigaciones académicas generadas en el instituto</t>
  </si>
  <si>
    <t>Fomentar el desarrollo de proyectos de investigación que contribuya al crecimiento social, regional, nacional e internacional</t>
  </si>
  <si>
    <t>Difundir el beneficio social de la investigación generada en el instituto</t>
  </si>
  <si>
    <t>Fomentar la investigación a través de una infraestructura física y tecnológica acorde con las necesidades académicas</t>
  </si>
  <si>
    <t>Fomentar el desarrollo de trabajos de investigación vinculada</t>
  </si>
  <si>
    <t>Consolidación de cuerpos académicos del instituto</t>
  </si>
  <si>
    <t>Desarrollar investigación de relevancia local y nacional</t>
  </si>
  <si>
    <t>Analizar las fortalezas de los CA para revisar el potencial para la impartición de cursos de educación continua</t>
  </si>
  <si>
    <t>Realizar investigación relacionada con solución de necesidades de los sectores público, privado y social en donde se involucre la participación activa de estudiantes</t>
  </si>
  <si>
    <t>Revisar los esquemas de vinculación establecidos actualmente en el IIDE a través de un órgano colegiado emanado del propio instituto</t>
  </si>
  <si>
    <t>Elevar el número de convenios con los sectores educativos externos</t>
  </si>
  <si>
    <t>Establecer un plan de actividades que permita valorar la participación de la comunidad del IIDE en actividades de extensión</t>
  </si>
  <si>
    <t>Invitar al público general y universitario, a las conferencias y seminarios sobre la investigación educativa</t>
  </si>
  <si>
    <t>Asegurar que el mantenimiento de instalaciones del instituto vayan acorde con las demandas actuales de reducción de impacto ambiental</t>
  </si>
  <si>
    <t>Identificar protocolos de protección civil emitidos por las autoridades universitarias</t>
  </si>
  <si>
    <t>Análisis de los servicios y sistemas de información del instituto</t>
  </si>
  <si>
    <t>Renovar la infraestructura tecnológica</t>
  </si>
  <si>
    <t>Dar respuesta a demandas institucionales respecto a estándares de conservación y mantenimiento de la infraestructura física</t>
  </si>
  <si>
    <t>Promover la modernización de la infraestructura física</t>
  </si>
  <si>
    <t>Modificar el portal web del IIDE con base en los criterios institucionales</t>
  </si>
  <si>
    <t>Difundir las actividades por realizarse dentro del instituto en la Agenda UABC</t>
  </si>
  <si>
    <t>1.8.1.2 Consolidar la Agenda uabc como el medio digital oficial para promover interna y externamente las actividades que se realizan en los diversos campus y sedes universitarias.</t>
  </si>
  <si>
    <t>Consolidar la investigación en torno a la apropiación tecnológica en ambientes educativos</t>
  </si>
  <si>
    <t>Incentivar temas de investigación en los alumnos respecto al uso de tecnología digital en educación.</t>
  </si>
  <si>
    <t>Incentivar en la comunidad estudiantil el uso de tecnologías digitales</t>
  </si>
  <si>
    <t>Promover el uso de tecnologías digitales en procesos de docencia</t>
  </si>
  <si>
    <t>Fomentar la participación de investigadores de nuevo ingreso en actividades de formación</t>
  </si>
  <si>
    <t>1.6.1.6 Fortalecer los apoyos institucionales para que los académicos de nuevo ingreso, en sus diversas modalidades, cuenten con las condiciones necesarias para el desarrollo de sus funciones.</t>
  </si>
  <si>
    <t>Incrementar convenios con instituciones internacionales</t>
  </si>
  <si>
    <t>Incentivar la publicación de artículos científicos en el idioma inglés</t>
  </si>
  <si>
    <t>Incorporación de bibliografía y temáticas internacionales en programas de posgrado</t>
  </si>
  <si>
    <t>Incentivar la partición internacional de los estudiantes de posgrado</t>
  </si>
  <si>
    <t>Solicitar a las instancias institucionales pertinentes un protocolo para  para casos de hostigamiento, acoso sexual y discriminación, así como para la violencia de género.</t>
  </si>
  <si>
    <t>Seguimiento y orientación de estudiantes en condición de rezago escolar</t>
  </si>
  <si>
    <t>Cursos de introducción sobre ética de la investigación a los alumnos de recién ingreso de los programas de posgrado</t>
  </si>
  <si>
    <t>Iniciar los trabajos de reestructuración del programa de Doctorado en Ciencias Educativas</t>
  </si>
  <si>
    <t>Asegurar el funcionamiento de los programas de posgrado con el acompañamiento del Comité de Estudios de Posgrado</t>
  </si>
  <si>
    <t>Promover la pertinencia de los proyectos de investigación del IIO</t>
  </si>
  <si>
    <t>Promover la interacción entre investigadores de instituciones nacionales y extranjeras</t>
  </si>
  <si>
    <t>Difundir las actividades y resultados de la investigación que se realiza en el IIO</t>
  </si>
  <si>
    <t>Asegurar el mantenimiento preventivo y correctivo del equipo analítico y de computo del IIO</t>
  </si>
  <si>
    <t>Fortalecer la cultura de protección intelectual entre todos los investigadores del IIO</t>
  </si>
  <si>
    <t>Promover actividades de divulgación de la investigación que se realiza en el IIO</t>
  </si>
  <si>
    <t>Garantizar recurso económico para que los resultados de las investigaciones se publiquen en revistas con rigor científico</t>
  </si>
  <si>
    <t>mantener la publicación periódicas de la Revista Ciencias Marinas</t>
  </si>
  <si>
    <t>Asegurar la permanencia y consolidación de los Cuerpos Académicos</t>
  </si>
  <si>
    <t>Asegurar la vinculación entre la investigación y la docencia mediante el desarrollo de tesis así como la recepción de estudiantes en prácticas profesionales y servicio social</t>
  </si>
  <si>
    <t>Atender convocatorias para financiamiento de proyectos de investigación</t>
  </si>
  <si>
    <t>Promover la participación de la planta académica en las convocatorias externas para traer recursos</t>
  </si>
  <si>
    <t>Realizar reuniones anuales con el Consejo de Vinculación por programa educativo</t>
  </si>
  <si>
    <t>Promover que los estudiantes de los siete programas educativos realicen proyectos de vinculación con valor en créditos</t>
  </si>
  <si>
    <t>Participación de la FIAD dentro de las Brigadas Universitarias</t>
  </si>
  <si>
    <t>Realización de un torneo deportivo en el cual participen estudiantes y profesores con equidad de género</t>
  </si>
  <si>
    <t>Realizar eventos culturales y artísticos para promover el arte y las humanidades en la comunidad en general</t>
  </si>
  <si>
    <t>Organizar eventos académicos para fomentar la vocación científica y tecnológica en los sectores educativos previos</t>
  </si>
  <si>
    <t>Ofertar los cursos, talleres o conferencias en temas de emprendimiento e innovación</t>
  </si>
  <si>
    <t>Fomentar que los académicos participen en convocatorias para la obtención de recursos que contemplen el pago para publicaciones.</t>
  </si>
  <si>
    <t>Publicar un boletín informativo de las actividades docentes y de investigación realizadas por la comunidad de la FIAD</t>
  </si>
  <si>
    <t>Incorporar alumnos a proyectos de investigación a través de ayudantías, becas y tesis.</t>
  </si>
  <si>
    <t>Facilitar el proceso de participación en convocatorias externas para la obtención de recursos.</t>
  </si>
  <si>
    <t>Concientizar a la comunidad estudiantil sobre prevención de accidentes y eliminación de riesgos en las actividades de laboratorio o taller</t>
  </si>
  <si>
    <t>Mantener y actualizar la infraestructura y equipamiento de docencia e investigación</t>
  </si>
  <si>
    <t>Promover el uso de las TIC en los procesos docentes y administrativos.</t>
  </si>
  <si>
    <t>Establecer convenios de colaboración con universidades de Estados Unidos</t>
  </si>
  <si>
    <t>Facilitar el proceso de participación en las convocatorias de movilidad académica internas y externas</t>
  </si>
  <si>
    <t>Elaborar formato para reportar trayectoria escolar de los tutorados</t>
  </si>
  <si>
    <t>Elaborar reporte del tutor de la trayectoria escolar de sus tutorados.</t>
  </si>
  <si>
    <t>Realizar programa de apoyo y atención a estudiantes en riesgo de rezago escolar.</t>
  </si>
  <si>
    <t>Continuar con la operación de los programas de tutoría, orientación psicopedagógica y asesoría académica.</t>
  </si>
  <si>
    <t>Continuar la operación del programa de becas.</t>
  </si>
  <si>
    <t>Realizar un programa estratégico para promover la permanencia de alumnos de semestre impar</t>
  </si>
  <si>
    <t>Realizar análisis de resultados del estudio de seguimiento a egresados</t>
  </si>
  <si>
    <t>Realizar una campaña continua de difusión de los valores universitarios.</t>
  </si>
  <si>
    <t>Ofertar cursos, talleres o conferencias que estén relacionadas con las habilidades socioemocionales (softskills)</t>
  </si>
  <si>
    <t>Elaborar PUA de asignaturas disciplinarios optativos u obligatorios en idioma inglés.</t>
  </si>
  <si>
    <t>Realizar cursos, talleres o conferencias en temas de emprendimiento, innovación, autoempleo y liderazgo.</t>
  </si>
  <si>
    <t>Realizar la propuesta de proyecto de  modificación del PE de Arquitecto</t>
  </si>
  <si>
    <t>Revisión del avance del plan de auditoría académica interna.</t>
  </si>
  <si>
    <t>Elaborar un plan de auditoría académica interna a la FIAD para cada uno de los PE</t>
  </si>
  <si>
    <t>Realizar la visita del organismo acreditador para el PE de Bioingeniero y de Ingeniería Civil</t>
  </si>
  <si>
    <t>Elaborar la propuesta, bajo la guia metodológica de la UABC, para el PE de Ingeniería de Software</t>
  </si>
  <si>
    <t>Documentar las visitas individuales de los alumnos con la orientadora de la FCM. Talleres con temáticas de estratégicas de aprendizaje y manejo de estrés.</t>
  </si>
  <si>
    <t>Ofrecer brigadas de FCM-UABC contigo a sectores sociales en condiciones de vulnerabilidad.</t>
  </si>
  <si>
    <t>Realizar la noche de ciencias para la sociedad interesada en las ciencias</t>
  </si>
  <si>
    <t>Ofrecer la escuela de verano de ciencias del mar y ciencias ambientales a alumnos de nivel  media superior</t>
  </si>
  <si>
    <t>Ofrecer a la Sociedad el quehacer de la FCM por medio de Exposiciones de la ciencia y la tecnología.</t>
  </si>
  <si>
    <t>Gestionar un taller de redacción de invenciones para los académicos de la FCM</t>
  </si>
  <si>
    <t>Difundir los resultados de investigación en medios de comunicación social: pagina WEB, redes sociales, capsulas informativas.</t>
  </si>
  <si>
    <t>Gestionar la realización de un curso de elaboración de publicaciones científicas en revistas de alto impacto.</t>
  </si>
  <si>
    <t>Conservación, mantenimiento y adquisición de materiales y equipo para el desarrollo de proyectos pertinentes de investigación básica y aplicada</t>
  </si>
  <si>
    <t>Publicar resultados de divulgación en revistas y foros/taller/ferias donde asista la sociedad en general</t>
  </si>
  <si>
    <t>Incorporar alumnos de licenciatura en ayudantías de investigación y tesis en proyectos de investigación.</t>
  </si>
  <si>
    <t>Realizar un taller a los académicos de la FCM para elaborar proyectos de vinculación,  investigación, desarrollo tecnológico e innovación. Para obtener recursos.</t>
  </si>
  <si>
    <t>Formación de recursos humanos y publicación de artículos científicos de alto impacto con colaboradores externos.</t>
  </si>
  <si>
    <t>Participación de investigadores en talleres, cursos, congresos, simposio y movilidad regional, nacional e internacional</t>
  </si>
  <si>
    <t>Organizar reuniones entre los investigadores de los diferentes CAs de la FCM para dar a conocer sus proyectos y avances de la investigación.</t>
  </si>
  <si>
    <t>Proyectos de investigación aplicados para la resolución de problemas ambientales, de conservación y tecnológicos para que contribuyan al  mejoramiento de la calidad de vida de la población.</t>
  </si>
  <si>
    <t>Creación del protocolo de acción para casos de hostigamiento, acoso sexual y discriminación, así como para la violencia de género.</t>
  </si>
  <si>
    <t>Apoyar la solicitud de participación de cualquier integrante de la comunidad de la FCM en todos los ámbitos de la vida institucional.</t>
  </si>
  <si>
    <t>1.2.3.2 Asegurar la participación plena y efectiva de la comunidad universitaria en condiciones de igualdad en todos los ámbitos de la vida institucional.</t>
  </si>
  <si>
    <t>Garantizar la participación de alumnos de la FCM en actividades orientadas a la generación de ambientes de aprendizaje y de convivencia inclusivos, equitativos y respetuosos de la diversidad que organice la UABC.</t>
  </si>
  <si>
    <t>Realizar un estudio de seguimiento de los egresados de oceanología que permita conocer la contribución de la formación recibida al ejercicio de su profesión.</t>
  </si>
  <si>
    <t>Elaborar exámenes para conocer el nivel de dominio de las competencias comprometidas en cada etapa y en el egreso del programa educativo de oceanología</t>
  </si>
  <si>
    <t>Realizar propuestas de proyectos de investigación aplicados para la resolución de problemas ambientales, de conservación y tecnológicos para que contribuyan al  mejoramiento de la calidad de vida de la población.</t>
  </si>
  <si>
    <t>Darle servicio a equipo científico para labores de docencia e investigación</t>
  </si>
  <si>
    <t>Crear una ruta crítica para tutores y tutorados que apoye el seguimiento y atención de la trayectoria escolar</t>
  </si>
  <si>
    <t>Crear una ruta crítica para tutores y tutorados que apoye y atienda a alumnos en riesgo</t>
  </si>
  <si>
    <t>Capacitar a los profesores para que tengan un mejor desempeño como tutores y asesores académicos</t>
  </si>
  <si>
    <t>Otorgar becas económicos o compensación a alumnos en condiciones de vulnerabilidad</t>
  </si>
  <si>
    <t>Fomentar los valores cívicos, equidad de género, erradicación del acoso y violencia</t>
  </si>
  <si>
    <t>Curso obligatorio de ética</t>
  </si>
  <si>
    <t>Promover la movilidad estudiantil a través de los tutores y el responsable de movilidad de la FCM</t>
  </si>
  <si>
    <t>Ofertar en la FCM cursos de distintos niveles de inglés</t>
  </si>
  <si>
    <t>Crear catálogo de competencias profesionales en los programas educativos de licenciatura de la FCM</t>
  </si>
  <si>
    <t>Contactar dependencias y empresas potenciales  para que los estudiantes tengan experiencias de aprendizaje en entornos reales</t>
  </si>
  <si>
    <t>Promover entre los estudiantes de todas las etapas y programas educativos las materias optativas. El procedimiento para dar de alta ayudantías, proyectos de vinculación y actividades deportivas, culturales y artísticas</t>
  </si>
  <si>
    <t>Atender recomendación del PNPC de modificar y actualizar los programas de estudio de posgrado</t>
  </si>
  <si>
    <t>Modificar y actualizar los planes y programas de estudio de posgrado</t>
  </si>
  <si>
    <t>Dar seguimiento a las recomendaciones de los organismos acreditadores</t>
  </si>
  <si>
    <t>Autoevaluación en apoyo a la acreditación</t>
  </si>
  <si>
    <t>Asistencia a las reuniones anuales de los organismos acreditadores de los programas educativos</t>
  </si>
  <si>
    <t>Impulsar la vinculación con los diversos sectores de la sociedad.</t>
  </si>
  <si>
    <t>Colaborar en la formación de públicos para la ciencia</t>
  </si>
  <si>
    <t>Organización de la semana de ciencias para fomentar el desarrollo de vocaciones científicas y tecnológicas</t>
  </si>
  <si>
    <t>Promover que los profesores publiquen en revistas de calidad</t>
  </si>
  <si>
    <t>Participar en convocatorias de apoyo a proyectos de investigación</t>
  </si>
  <si>
    <t>Apoyar la conformación de  redes de colaboración con académicos de otras instituciones</t>
  </si>
  <si>
    <t>Promover las practicas profesionales de los estudiantes en entornos reales</t>
  </si>
  <si>
    <t>Difundir las convocatorias de movilidad nacional e internacional.</t>
  </si>
  <si>
    <t>Continuar la colaboración con pares y redes académicas de otras instituciones educativas del país y del extranjero.</t>
  </si>
  <si>
    <t>Continuar con la organización de conferencias sobre discriminación, y violencia de género.</t>
  </si>
  <si>
    <t>Contar con un programa de apoyo y atención a estudiantes en riesgo de rezago escolar</t>
  </si>
  <si>
    <t>Organizar circulos de lectura y debates con los estudiantes.</t>
  </si>
  <si>
    <t>Integración del equipo académico de autoevaluación del PE de LCC</t>
  </si>
  <si>
    <t>Promover la apropiación social de la ciencia y la tecnología entre los diversos sectores de la sociedad.</t>
  </si>
  <si>
    <t>Organización de las olimpiadas de Física, Computación , Biología y Matemáticas estudiantes de educación básica y media superior de la entidad.</t>
  </si>
  <si>
    <t>Organizar actividades para fomentar la cultura y la protección de la propiedad intelectual entre la comunidad universitaria.</t>
  </si>
  <si>
    <t>Promover la divulgación de los resultados de la investigación de los PTC</t>
  </si>
  <si>
    <t>Generar proyectos con los estudiantes del curso de medio ambiente y desarrollo en torno a la problemática ambiental y la importancia de la conservación de los recursos naturales dentro del campus</t>
  </si>
  <si>
    <t>Contar con protocolos específicos de actuación en cuestión de seguridad</t>
  </si>
  <si>
    <t>Realizar  mantenimiento de edificios, aulas, y laboratorios,</t>
  </si>
  <si>
    <t>Difundir las actividades de la Facultad de Ciencias en medios de comunicación</t>
  </si>
  <si>
    <t>Realizar reconocimiento a la labor de los profesores de asignatura.</t>
  </si>
  <si>
    <t>Incentivar las habilidades de liderazgo en los estudiantes</t>
  </si>
  <si>
    <t>Promover acciones de intercambio de los estudiantes de licenciatura y posgrado</t>
  </si>
  <si>
    <t>Realizar acciones del programa de equidad de género de la Facultad</t>
  </si>
  <si>
    <t>Seguimiento a las trayectorias escolares de los alumnos</t>
  </si>
  <si>
    <t>Implementar un programa de asesorías académicas para estudiantes de bajo rendimiento escolar.</t>
  </si>
  <si>
    <t>Promover la participación de estudiantes en el diseño de proyectos de emprendedurismo</t>
  </si>
  <si>
    <t>Promover proyectos de vinculación con valor en créditos con organismos públicos y privados</t>
  </si>
  <si>
    <t>Promover espacios de colaboración interdisciplinaria en la investigación</t>
  </si>
  <si>
    <t>Mejorar el equipamiento de los talleres de producción sonora y audiovisual de la Facultad.</t>
  </si>
  <si>
    <t>Difundir información para la prevención de la depresión y el suicidio.</t>
  </si>
  <si>
    <t>Desarrollar programas de servicio social que atienda problemáticas de la Ciudad y el entorno de la facultad.</t>
  </si>
  <si>
    <t>Incitar la participación a los estudiantes a través de convocatoria de ingreso en los programas educativos escolarizado-semipresencial</t>
  </si>
  <si>
    <t>Presentar ante consejo universitario las propuestas de modificación de los programas educativos que se imparten en la Facultad, excepto Derecho</t>
  </si>
  <si>
    <t>Incrementar el número de estudiantes de posgrado en programas profesionalizantes.</t>
  </si>
  <si>
    <t>Recibir visitas de seguimiento de acreditación para los programas educativos.</t>
  </si>
  <si>
    <t>Realizar adecuaciones a la infraestructura como apoyo para la docencia</t>
  </si>
  <si>
    <t>Ofertar cursos de educación continua</t>
  </si>
  <si>
    <t>Conservación y mantenimiento de edificios, flota vehicular y equipo</t>
  </si>
  <si>
    <t>Realizar eventos artísticos para disfrute de los estudiantes y la comunidad</t>
  </si>
  <si>
    <t>Publicación de libro del seminario interdisciplinario internacional que se realiza de forma anual</t>
  </si>
  <si>
    <t>Realizar cursos y talleres con el tema de manejo del agua, cambio energético y cultura alimentaria</t>
  </si>
  <si>
    <t>Realizar análisis costo-beneficio para el mantenimiento de áreas verdes de la Facultad</t>
  </si>
  <si>
    <t>Realizar cursos y talleres disciplinarios</t>
  </si>
  <si>
    <t>Apoyar la publicación de artículos, capítulos de libro y libros por parte de los profesores de tiempo completo</t>
  </si>
  <si>
    <t>Promover la movilidad internacional y nacional para profesores académicos</t>
  </si>
  <si>
    <t>Apoyar las acciones de movilidad académica nacional e internacional</t>
  </si>
  <si>
    <t>Emitir convocatoria para la sustitución de plazas de profesores de tiempo completo</t>
  </si>
  <si>
    <t>Promover el deporte y la adopción de estilos de vida saludable entre los estudiantes.</t>
  </si>
  <si>
    <t>Fomentar el conocimiento sobre la protección de la propiedad intelectual entre la comunidad universitaria.</t>
  </si>
  <si>
    <t>Fomentar la difusión y divulgación de los resultados de la investigación generados por los investigadores.</t>
  </si>
  <si>
    <t>Fomentar la participación de los alumnos en actividades del cuidado al medio ambiente.</t>
  </si>
  <si>
    <t>Fomentar el conocimiento sobre los diversos reglamentos de seguridad en los laboratorios, edificios de la Facultad</t>
  </si>
  <si>
    <t>Atender los requerimientos institucionales específicos asociados con el mantenimiento de edificios, aulas, espacios comunes, laboratorios, instalaciones deportivas.</t>
  </si>
  <si>
    <t>Realizar actividades que propicien la convivencia de la comunidad universitaria en un marco donde se privilegien los principios, valores y logros institucionales</t>
  </si>
  <si>
    <t>Difundir las actividades universitarias derivadas del cumplimiento de sus funciones sustantivas a través de los medios de comunicación.</t>
  </si>
  <si>
    <t>Fomentar en los alumnos el uso de tecnologías digitales y de plataformas educativas por medio de las Unidades de Aprendizaje que fomenten el suso de las TICs</t>
  </si>
  <si>
    <t>Promover la participación de los universitarios en actividades orientadas a la generación de ambientes de aprendizaje y de convivencia inclusivos, equitativos y respetuosos de la diversidad.</t>
  </si>
  <si>
    <t>Implementar esquemas de seguimiento y atención a la trayectoria escolar de los estudiantes.</t>
  </si>
  <si>
    <t>Fortalecer los servicios institucionales de tutoría, orientación psicopedagógica y asesoría académica.</t>
  </si>
  <si>
    <t>Fomentar los valores universitarios e incidir en la formación ciudadana de los estudiantes.</t>
  </si>
  <si>
    <t>Promover la participación de los estudiantes en experiencias de movilidad nacional e internacional.</t>
  </si>
  <si>
    <t>Promover el emprendimiento, la innovación y las habilidades de liderazgo en los estudiantes a lo largo de la carrera.</t>
  </si>
  <si>
    <t>Promover la participación de los estudiantes en entornos reales por medio de los PVVC, Practicas  profesionales, Servicio social profesional y Proyectos de investigación</t>
  </si>
  <si>
    <t>Fomentar la participación de los estudiantes en las diversas modalidades de aprendizaje.</t>
  </si>
  <si>
    <t>Participar en los procesos de Recreditación de los PE de LAE y LC.</t>
  </si>
  <si>
    <t>Participar en los procesos de modificación de planes de estudio de LC, LAE y Agronomia.</t>
  </si>
  <si>
    <t>acumulado</t>
  </si>
  <si>
    <t>Avance 4to T</t>
  </si>
  <si>
    <t>4to. Trimestre</t>
  </si>
  <si>
    <t>Avance 3er T</t>
  </si>
  <si>
    <t>3er. Trimestre</t>
  </si>
  <si>
    <t>Avance 2do T</t>
  </si>
  <si>
    <t>2do. Trimestre</t>
  </si>
  <si>
    <t>Avance 1er T</t>
  </si>
  <si>
    <t>1er. Trimestre</t>
  </si>
  <si>
    <t>actividad</t>
  </si>
  <si>
    <t>componente</t>
  </si>
  <si>
    <t>MIR</t>
  </si>
  <si>
    <t>UNIDAD</t>
  </si>
  <si>
    <t>Avance Trim.</t>
  </si>
  <si>
    <t>PROGRAMA OPERATIVO ANUAL 2020</t>
  </si>
  <si>
    <t xml:space="preserve">INSTITUTO DE CIENCIAS AGRÍCOLAS  </t>
  </si>
  <si>
    <t xml:space="preserve">AUDITORÍA INTERNA     </t>
  </si>
  <si>
    <t xml:space="preserve">CONTADURÍA   </t>
  </si>
  <si>
    <t xml:space="preserve">VICERRECTORÍA CAMPUS TIJUANA </t>
  </si>
  <si>
    <t xml:space="preserve">VICERRECTORÍA CAMPUS ENSENADA    </t>
  </si>
  <si>
    <t>CONSEJO ASESOR HONORIFICO DE LA UABC</t>
  </si>
  <si>
    <t>FACULTAD DE CIENCIAS DE LA SALUD</t>
  </si>
  <si>
    <t>Del 1 de enero al 31 de marzo de 2020</t>
  </si>
  <si>
    <t>FACULTAD DE DEPORTES</t>
  </si>
  <si>
    <t>FACULTAD DE MEDICINA</t>
  </si>
  <si>
    <t>EXTENSIÓN UNIVERSITARIA DE CIENCIAS DE LA SALUD</t>
  </si>
  <si>
    <t xml:space="preserve">OFICINA DE  PLANEACIÓN Y DESARROLLO INSTITUCIONAL      </t>
  </si>
  <si>
    <t xml:space="preserve">OFICINA DE  PLANEACIÓN Y DESARROLLO INSTITUCIONAL    </t>
  </si>
  <si>
    <t>FACULTAD DE CIENCIAS DE LA INGENIERÍA Y TECNOLOGÍA</t>
  </si>
  <si>
    <t>FACULTAD DE ENOLOGÍA Y GASTRONOMÍA ENS</t>
  </si>
  <si>
    <t>FAC. DE INGENIERÍA Y NEGOCIOS CD. GUADALUPE VICTORIA</t>
  </si>
  <si>
    <t xml:space="preserve">FACULTAD DE CIENCIAS DE LA INGENIERÍA, ADMINISTRATIVAS Y SOCIALES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</si>
</sst>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C0A]d\-mmm\-yy;@"/>
  </numFmts>
  <fonts count="19" x14ac:knownFonts="1">
    <font>
      <sz val="11"/>
      <color theme="1"/>
      <name val="Calibri"/>
      <family val="2"/>
      <scheme val="minor"/>
    </font>
    <font>
      <sz val="11"/>
      <color theme="1"/>
      <name val="Calibri"/>
      <family val="2"/>
      <scheme val="minor"/>
    </font>
    <font>
      <sz val="10"/>
      <name val="Arial"/>
      <family val="2"/>
    </font>
    <font>
      <b/>
      <sz val="9"/>
      <name val="Arial"/>
      <family val="2"/>
    </font>
    <font>
      <sz val="10"/>
      <color indexed="8"/>
      <name val="Arial"/>
      <family val="2"/>
    </font>
    <font>
      <b/>
      <sz val="10"/>
      <color theme="0"/>
      <name val="Arial"/>
      <family val="2"/>
    </font>
    <font>
      <sz val="11"/>
      <color theme="1"/>
      <name val="Arial"/>
      <family val="2"/>
    </font>
    <font>
      <sz val="10"/>
      <color theme="1"/>
      <name val="Arial"/>
      <family val="2"/>
    </font>
    <font>
      <b/>
      <sz val="12"/>
      <name val="Arial"/>
      <family val="2"/>
    </font>
    <font>
      <b/>
      <sz val="11"/>
      <name val="Arial"/>
      <family val="2"/>
    </font>
    <font>
      <b/>
      <sz val="8"/>
      <name val="Arial"/>
      <family val="2"/>
    </font>
    <font>
      <sz val="11"/>
      <name val="Arial"/>
      <family val="2"/>
    </font>
    <font>
      <b/>
      <sz val="10"/>
      <name val="Calibri"/>
      <family val="2"/>
      <scheme val="minor"/>
    </font>
    <font>
      <sz val="10"/>
      <name val="Calibri"/>
      <family val="2"/>
      <scheme val="minor"/>
    </font>
    <font>
      <b/>
      <sz val="12"/>
      <color theme="0"/>
      <name val="Arial"/>
      <family val="2"/>
    </font>
    <font>
      <sz val="12"/>
      <color theme="1"/>
      <name val="Arial"/>
      <family val="2"/>
    </font>
    <font>
      <sz val="12"/>
      <color theme="1"/>
      <name val="Calibri"/>
      <family val="2"/>
      <scheme val="minor"/>
    </font>
    <font>
      <b/>
      <sz val="12"/>
      <name val="Calibri"/>
      <family val="2"/>
      <scheme val="minor"/>
    </font>
    <font>
      <b/>
      <sz val="11"/>
      <color theme="1"/>
      <name val="Calibri"/>
      <family val="2"/>
      <scheme val="minor"/>
    </font>
  </fonts>
  <fills count="5">
    <fill>
      <patternFill patternType="none"/>
    </fill>
    <fill>
      <patternFill patternType="gray125"/>
    </fill>
    <fill>
      <patternFill patternType="solid">
        <fgColor rgb="FF00B050"/>
        <bgColor indexed="64"/>
      </patternFill>
    </fill>
    <fill>
      <patternFill patternType="solid">
        <fgColor theme="6" tint="0.59999389629810485"/>
        <bgColor indexed="64"/>
      </patternFill>
    </fill>
    <fill>
      <patternFill patternType="solid">
        <fgColor theme="9"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2" fillId="0" borderId="0"/>
  </cellStyleXfs>
  <cellXfs count="92">
    <xf numFmtId="0" fontId="0" fillId="0" borderId="0" xfId="0"/>
    <xf numFmtId="0" fontId="4" fillId="0" borderId="0" xfId="0" applyFont="1" applyAlignment="1">
      <alignment horizontal="center"/>
    </xf>
    <xf numFmtId="0" fontId="4" fillId="0" borderId="1" xfId="0" applyFont="1" applyBorder="1" applyAlignment="1">
      <alignment vertical="center" wrapText="1"/>
    </xf>
    <xf numFmtId="9" fontId="7" fillId="0" borderId="1" xfId="1" applyFont="1" applyBorder="1" applyAlignment="1">
      <alignment horizontal="center"/>
    </xf>
    <xf numFmtId="0" fontId="6" fillId="0" borderId="0" xfId="0" applyFont="1"/>
    <xf numFmtId="0" fontId="9" fillId="0" borderId="0" xfId="0" applyFont="1" applyAlignment="1">
      <alignment horizontal="center"/>
    </xf>
    <xf numFmtId="0" fontId="3" fillId="0" borderId="0" xfId="2" applyFont="1"/>
    <xf numFmtId="0" fontId="8" fillId="0" borderId="0" xfId="0" applyFont="1" applyAlignment="1">
      <alignment horizontal="center"/>
    </xf>
    <xf numFmtId="164" fontId="10" fillId="0" borderId="0" xfId="0" applyNumberFormat="1" applyFont="1" applyAlignment="1">
      <alignment horizontal="center"/>
    </xf>
    <xf numFmtId="0" fontId="1" fillId="0" borderId="0" xfId="0" applyFont="1"/>
    <xf numFmtId="0" fontId="5" fillId="2" borderId="1" xfId="0" applyFont="1" applyFill="1" applyBorder="1" applyAlignment="1">
      <alignment horizontal="center"/>
    </xf>
    <xf numFmtId="49" fontId="9" fillId="0" borderId="3" xfId="2" applyNumberFormat="1" applyFont="1" applyBorder="1" applyAlignment="1">
      <alignment horizontal="center"/>
    </xf>
    <xf numFmtId="0" fontId="8" fillId="0" borderId="0" xfId="0" applyFont="1" applyAlignment="1"/>
    <xf numFmtId="0" fontId="4" fillId="0" borderId="0" xfId="0" applyFont="1" applyBorder="1" applyAlignment="1">
      <alignment vertical="center" wrapText="1"/>
    </xf>
    <xf numFmtId="0" fontId="7" fillId="0" borderId="0" xfId="0" applyFont="1" applyBorder="1" applyAlignment="1">
      <alignment horizontal="center"/>
    </xf>
    <xf numFmtId="0" fontId="4" fillId="0" borderId="0" xfId="0" applyFont="1" applyBorder="1" applyAlignment="1">
      <alignment horizontal="center"/>
    </xf>
    <xf numFmtId="9" fontId="7" fillId="0" borderId="0" xfId="1" applyFont="1" applyBorder="1" applyAlignment="1">
      <alignment horizontal="center"/>
    </xf>
    <xf numFmtId="0" fontId="13" fillId="0" borderId="0" xfId="0" applyFont="1"/>
    <xf numFmtId="0" fontId="0" fillId="0" borderId="0" xfId="0" applyBorder="1"/>
    <xf numFmtId="0" fontId="0" fillId="0" borderId="0" xfId="0" applyFill="1"/>
    <xf numFmtId="0" fontId="12" fillId="0" borderId="0" xfId="0" quotePrefix="1" applyFont="1" applyFill="1" applyBorder="1" applyAlignment="1">
      <alignment horizontal="center"/>
    </xf>
    <xf numFmtId="0" fontId="0" fillId="0" borderId="0" xfId="0" applyBorder="1" applyAlignment="1">
      <alignment horizontal="center" vertical="center"/>
    </xf>
    <xf numFmtId="0" fontId="0" fillId="0" borderId="0" xfId="0" applyBorder="1" applyAlignment="1">
      <alignment horizontal="left"/>
    </xf>
    <xf numFmtId="0" fontId="14" fillId="2" borderId="16" xfId="0" applyFont="1" applyFill="1" applyBorder="1" applyAlignment="1">
      <alignment vertical="center"/>
    </xf>
    <xf numFmtId="0" fontId="15" fillId="0" borderId="8" xfId="0" applyFont="1" applyBorder="1"/>
    <xf numFmtId="0" fontId="15" fillId="0" borderId="0" xfId="0" applyFont="1" applyBorder="1"/>
    <xf numFmtId="0" fontId="15" fillId="0" borderId="13" xfId="0" applyFont="1" applyBorder="1"/>
    <xf numFmtId="0" fontId="16" fillId="0" borderId="0" xfId="0" applyFont="1"/>
    <xf numFmtId="0" fontId="8" fillId="0" borderId="0" xfId="0" applyFont="1" applyAlignment="1">
      <alignment horizontal="center"/>
    </xf>
    <xf numFmtId="0" fontId="9" fillId="0" borderId="0" xfId="0" applyFont="1" applyAlignment="1">
      <alignment horizontal="center"/>
    </xf>
    <xf numFmtId="0" fontId="5" fillId="2" borderId="1" xfId="0" applyFont="1" applyFill="1" applyBorder="1" applyAlignment="1">
      <alignment horizontal="center"/>
    </xf>
    <xf numFmtId="0" fontId="4" fillId="0" borderId="1" xfId="0" applyFont="1" applyBorder="1" applyAlignment="1">
      <alignment horizontal="center" vertical="center" wrapText="1"/>
    </xf>
    <xf numFmtId="0" fontId="0" fillId="4" borderId="0" xfId="0" applyFill="1"/>
    <xf numFmtId="0" fontId="9" fillId="0" borderId="2" xfId="2" applyNumberFormat="1" applyFont="1" applyBorder="1" applyAlignment="1">
      <alignment horizontal="center"/>
    </xf>
    <xf numFmtId="49" fontId="0" fillId="0" borderId="0" xfId="0" applyNumberFormat="1" applyAlignment="1">
      <alignment horizontal="center"/>
    </xf>
    <xf numFmtId="49" fontId="0" fillId="4" borderId="0" xfId="0" applyNumberFormat="1" applyFill="1" applyAlignment="1">
      <alignment horizontal="center"/>
    </xf>
    <xf numFmtId="49" fontId="18" fillId="0" borderId="0" xfId="0" applyNumberFormat="1" applyFont="1" applyAlignment="1">
      <alignment horizontal="center"/>
    </xf>
    <xf numFmtId="0" fontId="7" fillId="0" borderId="1" xfId="0" applyFont="1" applyBorder="1" applyAlignment="1">
      <alignment horizontal="center" vertical="center"/>
    </xf>
    <xf numFmtId="49" fontId="11" fillId="0" borderId="2" xfId="2" applyNumberFormat="1" applyFont="1" applyBorder="1" applyAlignment="1">
      <alignment horizontal="center"/>
    </xf>
    <xf numFmtId="49" fontId="0" fillId="0" borderId="2" xfId="0" applyNumberFormat="1" applyBorder="1" applyAlignment="1">
      <alignment horizontal="center"/>
    </xf>
    <xf numFmtId="0" fontId="7" fillId="0" borderId="1" xfId="0" applyFont="1" applyBorder="1" applyAlignment="1">
      <alignment vertical="center"/>
    </xf>
    <xf numFmtId="9" fontId="7" fillId="0" borderId="1" xfId="1" applyFont="1" applyBorder="1" applyAlignment="1">
      <alignment horizontal="center" vertical="center"/>
    </xf>
    <xf numFmtId="0" fontId="8" fillId="0" borderId="0" xfId="0" applyFont="1" applyAlignment="1">
      <alignment horizontal="center"/>
    </xf>
    <xf numFmtId="0" fontId="9" fillId="0" borderId="0" xfId="0" applyFont="1" applyAlignment="1">
      <alignment horizontal="center"/>
    </xf>
    <xf numFmtId="0" fontId="5" fillId="2" borderId="1" xfId="0" applyFont="1" applyFill="1" applyBorder="1" applyAlignment="1">
      <alignment horizontal="center"/>
    </xf>
    <xf numFmtId="0" fontId="9" fillId="0" borderId="3" xfId="2" applyNumberFormat="1" applyFont="1" applyBorder="1" applyAlignment="1">
      <alignment horizontal="center"/>
    </xf>
    <xf numFmtId="0" fontId="8" fillId="0" borderId="0" xfId="0" applyFont="1" applyAlignment="1">
      <alignment horizontal="center"/>
    </xf>
    <xf numFmtId="0" fontId="9" fillId="0" borderId="0" xfId="0" applyFont="1" applyAlignment="1">
      <alignment horizontal="center"/>
    </xf>
    <xf numFmtId="0" fontId="5" fillId="2" borderId="1" xfId="0" applyFont="1" applyFill="1" applyBorder="1" applyAlignment="1">
      <alignment horizontal="center"/>
    </xf>
    <xf numFmtId="9" fontId="7" fillId="0" borderId="1" xfId="1" applyFont="1" applyBorder="1" applyAlignment="1">
      <alignment vertical="center"/>
    </xf>
    <xf numFmtId="0" fontId="8" fillId="0" borderId="0" xfId="0" applyFont="1" applyAlignment="1">
      <alignment horizontal="center"/>
    </xf>
    <xf numFmtId="0" fontId="9" fillId="0" borderId="0" xfId="0" applyFont="1" applyAlignment="1">
      <alignment horizontal="center"/>
    </xf>
    <xf numFmtId="0" fontId="5" fillId="2" borderId="1" xfId="0" applyFont="1" applyFill="1" applyBorder="1" applyAlignment="1">
      <alignment horizontal="center"/>
    </xf>
    <xf numFmtId="0" fontId="7" fillId="0" borderId="0" xfId="0" applyFont="1" applyBorder="1" applyAlignment="1">
      <alignment vertical="center"/>
    </xf>
    <xf numFmtId="9" fontId="7" fillId="0" borderId="0" xfId="1" applyFont="1" applyBorder="1" applyAlignment="1">
      <alignment vertical="center"/>
    </xf>
    <xf numFmtId="0" fontId="7" fillId="0" borderId="0" xfId="0" applyFont="1" applyBorder="1" applyAlignment="1">
      <alignment horizontal="center" vertical="center"/>
    </xf>
    <xf numFmtId="0" fontId="4" fillId="0" borderId="0" xfId="0" applyFont="1" applyBorder="1" applyAlignment="1">
      <alignment horizontal="center" vertical="center" wrapText="1"/>
    </xf>
    <xf numFmtId="9" fontId="7" fillId="0" borderId="0" xfId="1" applyFont="1" applyBorder="1" applyAlignment="1">
      <alignment horizontal="center" vertical="center"/>
    </xf>
    <xf numFmtId="0" fontId="0" fillId="0" borderId="0" xfId="0" applyNumberFormat="1" applyAlignment="1">
      <alignment horizont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4" xfId="0" applyFont="1" applyFill="1" applyBorder="1" applyAlignment="1">
      <alignment horizontal="center"/>
    </xf>
    <xf numFmtId="0" fontId="14" fillId="2" borderId="0" xfId="0" applyFont="1" applyFill="1" applyBorder="1" applyAlignment="1">
      <alignment horizontal="center"/>
    </xf>
    <xf numFmtId="0" fontId="17" fillId="3" borderId="5" xfId="0" quotePrefix="1" applyFont="1" applyFill="1" applyBorder="1" applyAlignment="1">
      <alignment horizontal="center"/>
    </xf>
    <xf numFmtId="0" fontId="17" fillId="3" borderId="3" xfId="0" quotePrefix="1" applyFont="1" applyFill="1" applyBorder="1" applyAlignment="1">
      <alignment horizontal="center"/>
    </xf>
    <xf numFmtId="0" fontId="17" fillId="3" borderId="6" xfId="0" quotePrefix="1" applyFont="1" applyFill="1" applyBorder="1" applyAlignment="1">
      <alignment horizont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10" xfId="0" applyFont="1" applyBorder="1" applyAlignment="1">
      <alignment horizontal="center" vertical="center"/>
    </xf>
    <xf numFmtId="0" fontId="15" fillId="0" borderId="0"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7" xfId="0" applyFont="1" applyBorder="1" applyAlignment="1">
      <alignment horizontal="left" vertical="center" wrapText="1"/>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xf>
    <xf numFmtId="0" fontId="8" fillId="0" borderId="0" xfId="0" applyFont="1" applyAlignment="1">
      <alignment horizontal="center"/>
    </xf>
    <xf numFmtId="0" fontId="9" fillId="0" borderId="0" xfId="0" applyFont="1" applyAlignment="1">
      <alignment horizontal="center"/>
    </xf>
    <xf numFmtId="2" fontId="11" fillId="0" borderId="2" xfId="0" applyNumberFormat="1" applyFont="1" applyBorder="1" applyAlignment="1"/>
    <xf numFmtId="0" fontId="5" fillId="2" borderId="1" xfId="0" applyFont="1" applyFill="1" applyBorder="1" applyAlignment="1">
      <alignment horizontal="center" vertical="center" wrapText="1"/>
    </xf>
    <xf numFmtId="0" fontId="5" fillId="2" borderId="1" xfId="0" applyFont="1" applyFill="1" applyBorder="1" applyAlignment="1">
      <alignment horizontal="center"/>
    </xf>
    <xf numFmtId="9" fontId="5" fillId="2" borderId="1" xfId="0" applyNumberFormat="1" applyFont="1" applyFill="1" applyBorder="1" applyAlignment="1">
      <alignment horizontal="center" vertical="center" wrapText="1"/>
    </xf>
    <xf numFmtId="2" fontId="11" fillId="0" borderId="3" xfId="0" applyNumberFormat="1" applyFont="1" applyBorder="1" applyAlignment="1"/>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0" xfId="0" applyFont="1" applyFill="1" applyBorder="1" applyAlignment="1">
      <alignment horizontal="center" vertical="center" wrapText="1"/>
    </xf>
  </cellXfs>
  <cellStyles count="3">
    <cellStyle name="Normal" xfId="0" builtinId="0"/>
    <cellStyle name="Normal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4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5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187325</xdr:rowOff>
    </xdr:to>
    <xdr:pic>
      <xdr:nvPicPr>
        <xdr:cNvPr id="2" name="1 Imagen" descr="escudo.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762000" cy="600075"/>
        </a:xfrm>
        <a:prstGeom prst="rect">
          <a:avLst/>
        </a:prstGeom>
      </xdr:spPr>
    </xdr:pic>
    <xdr:clientData/>
  </xdr:twoCellAnchor>
  <xdr:twoCellAnchor>
    <xdr:from>
      <xdr:col>2</xdr:col>
      <xdr:colOff>317500</xdr:colOff>
      <xdr:row>36</xdr:row>
      <xdr:rowOff>153458</xdr:rowOff>
    </xdr:from>
    <xdr:to>
      <xdr:col>6</xdr:col>
      <xdr:colOff>523875</xdr:colOff>
      <xdr:row>36</xdr:row>
      <xdr:rowOff>153458</xdr:rowOff>
    </xdr:to>
    <xdr:cxnSp macro="">
      <xdr:nvCxnSpPr>
        <xdr:cNvPr id="3" name="2 Conector recto">
          <a:extLst>
            <a:ext uri="{FF2B5EF4-FFF2-40B4-BE49-F238E27FC236}">
              <a16:creationId xmlns="" xmlns:a16="http://schemas.microsoft.com/office/drawing/2014/main" id="{00000000-0008-0000-0000-000003000000}"/>
            </a:ext>
          </a:extLst>
        </xdr:cNvPr>
        <xdr:cNvCxnSpPr/>
      </xdr:nvCxnSpPr>
      <xdr:spPr>
        <a:xfrm>
          <a:off x="1841500" y="7281333"/>
          <a:ext cx="3254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75142</xdr:colOff>
      <xdr:row>37</xdr:row>
      <xdr:rowOff>142874</xdr:rowOff>
    </xdr:from>
    <xdr:to>
      <xdr:col>6</xdr:col>
      <xdr:colOff>698500</xdr:colOff>
      <xdr:row>41</xdr:row>
      <xdr:rowOff>126999</xdr:rowOff>
    </xdr:to>
    <xdr:sp macro="" textlink="">
      <xdr:nvSpPr>
        <xdr:cNvPr id="4" name="3 CuadroTexto">
          <a:extLst>
            <a:ext uri="{FF2B5EF4-FFF2-40B4-BE49-F238E27FC236}">
              <a16:creationId xmlns="" xmlns:a16="http://schemas.microsoft.com/office/drawing/2014/main" id="{00000000-0008-0000-0000-000004000000}"/>
            </a:ext>
          </a:extLst>
        </xdr:cNvPr>
        <xdr:cNvSpPr txBox="1"/>
      </xdr:nvSpPr>
      <xdr:spPr>
        <a:xfrm>
          <a:off x="1599142" y="7461249"/>
          <a:ext cx="3671358"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100">
              <a:latin typeface="Arial" pitchFamily="34" charset="0"/>
              <a:cs typeface="Arial" pitchFamily="34" charset="0"/>
            </a:rPr>
            <a:t> </a:t>
          </a:r>
          <a:r>
            <a:rPr lang="es-MX" sz="1100" b="0" i="0" u="none" strike="noStrike">
              <a:solidFill>
                <a:schemeClr val="dk1"/>
              </a:solidFill>
              <a:latin typeface="Arial" pitchFamily="34" charset="0"/>
              <a:ea typeface="+mn-ea"/>
              <a:cs typeface="Arial" pitchFamily="34" charset="0"/>
            </a:rPr>
            <a:t>DR.</a:t>
          </a:r>
          <a:r>
            <a:rPr lang="es-MX" sz="1100" b="0" i="0" u="none" strike="noStrike" baseline="0">
              <a:solidFill>
                <a:schemeClr val="dk1"/>
              </a:solidFill>
              <a:latin typeface="Arial" pitchFamily="34" charset="0"/>
              <a:ea typeface="+mn-ea"/>
              <a:cs typeface="Arial" pitchFamily="34" charset="0"/>
            </a:rPr>
            <a:t> ROBERTO CARLOS ZAMUDIO CORNEJO</a:t>
          </a:r>
          <a:r>
            <a:rPr lang="es-MX" sz="1100">
              <a:latin typeface="Arial" pitchFamily="34" charset="0"/>
              <a:cs typeface="Arial" pitchFamily="34" charset="0"/>
            </a:rPr>
            <a:t>                                                                                     </a:t>
          </a:r>
          <a:r>
            <a:rPr lang="es-MX" sz="1100" b="0" i="0" u="none" strike="noStrike">
              <a:solidFill>
                <a:schemeClr val="dk1"/>
              </a:solidFill>
              <a:latin typeface="Arial" pitchFamily="34" charset="0"/>
              <a:ea typeface="+mn-ea"/>
              <a:cs typeface="Arial" pitchFamily="34" charset="0"/>
            </a:rPr>
            <a:t>JEFE</a:t>
          </a:r>
          <a:r>
            <a:rPr lang="es-MX" sz="1100" b="0" i="0" u="none" strike="noStrike" baseline="0">
              <a:solidFill>
                <a:schemeClr val="dk1"/>
              </a:solidFill>
              <a:latin typeface="Arial" pitchFamily="34" charset="0"/>
              <a:ea typeface="+mn-ea"/>
              <a:cs typeface="Arial" pitchFamily="34" charset="0"/>
            </a:rPr>
            <a:t> DE LA UNIDAD DE PRESUPUESTO Y FINANZAS</a:t>
          </a:r>
          <a:endParaRPr lang="es-MX" sz="1100">
            <a:latin typeface="Arial" pitchFamily="34" charset="0"/>
            <a:cs typeface="Arial" pitchFamily="34" charset="0"/>
          </a:endParaRPr>
        </a:p>
      </xdr:txBody>
    </xdr:sp>
    <xdr:clientData/>
  </xdr:twoCellAnchor>
  <xdr:twoCellAnchor>
    <xdr:from>
      <xdr:col>12</xdr:col>
      <xdr:colOff>587375</xdr:colOff>
      <xdr:row>36</xdr:row>
      <xdr:rowOff>169328</xdr:rowOff>
    </xdr:from>
    <xdr:to>
      <xdr:col>16</xdr:col>
      <xdr:colOff>666750</xdr:colOff>
      <xdr:row>36</xdr:row>
      <xdr:rowOff>169328</xdr:rowOff>
    </xdr:to>
    <xdr:cxnSp macro="">
      <xdr:nvCxnSpPr>
        <xdr:cNvPr id="5" name="4 Conector recto">
          <a:extLst>
            <a:ext uri="{FF2B5EF4-FFF2-40B4-BE49-F238E27FC236}">
              <a16:creationId xmlns="" xmlns:a16="http://schemas.microsoft.com/office/drawing/2014/main" id="{00000000-0008-0000-0000-000005000000}"/>
            </a:ext>
          </a:extLst>
        </xdr:cNvPr>
        <xdr:cNvCxnSpPr/>
      </xdr:nvCxnSpPr>
      <xdr:spPr>
        <a:xfrm>
          <a:off x="8985250" y="7297203"/>
          <a:ext cx="312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492125</xdr:colOff>
      <xdr:row>37</xdr:row>
      <xdr:rowOff>137582</xdr:rowOff>
    </xdr:from>
    <xdr:to>
      <xdr:col>16</xdr:col>
      <xdr:colOff>660386</xdr:colOff>
      <xdr:row>40</xdr:row>
      <xdr:rowOff>71198</xdr:rowOff>
    </xdr:to>
    <xdr:sp macro="" textlink="">
      <xdr:nvSpPr>
        <xdr:cNvPr id="6" name="5 CuadroTexto">
          <a:extLst>
            <a:ext uri="{FF2B5EF4-FFF2-40B4-BE49-F238E27FC236}">
              <a16:creationId xmlns="" xmlns:a16="http://schemas.microsoft.com/office/drawing/2014/main" id="{00000000-0008-0000-0000-000006000000}"/>
            </a:ext>
          </a:extLst>
        </xdr:cNvPr>
        <xdr:cNvSpPr txBox="1"/>
      </xdr:nvSpPr>
      <xdr:spPr>
        <a:xfrm>
          <a:off x="8890000" y="7455957"/>
          <a:ext cx="3216261" cy="47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100">
              <a:latin typeface="Arial" pitchFamily="34" charset="0"/>
              <a:cs typeface="Arial" pitchFamily="34" charset="0"/>
            </a:rPr>
            <a:t> </a:t>
          </a:r>
          <a:r>
            <a:rPr lang="es-MX" sz="1100" b="0" i="0" u="none" strike="noStrike">
              <a:solidFill>
                <a:schemeClr val="dk1"/>
              </a:solidFill>
              <a:latin typeface="Arial" pitchFamily="34" charset="0"/>
              <a:ea typeface="+mn-ea"/>
              <a:cs typeface="Arial" pitchFamily="34" charset="0"/>
            </a:rPr>
            <a:t>C.P.C BERNARDO HERNÁNDEZ CORTEZ</a:t>
          </a:r>
          <a:r>
            <a:rPr lang="es-MX" sz="1100">
              <a:latin typeface="Arial" pitchFamily="34" charset="0"/>
              <a:cs typeface="Arial" pitchFamily="34" charset="0"/>
            </a:rPr>
            <a:t>                                                                                     </a:t>
          </a:r>
          <a:r>
            <a:rPr lang="es-MX" sz="1100" b="0" i="0" u="none" strike="noStrike">
              <a:solidFill>
                <a:schemeClr val="dk1"/>
              </a:solidFill>
              <a:latin typeface="Arial" pitchFamily="34" charset="0"/>
              <a:ea typeface="+mn-ea"/>
              <a:cs typeface="Arial" pitchFamily="34" charset="0"/>
            </a:rPr>
            <a:t>CONTADOR</a:t>
          </a:r>
          <a:endParaRPr lang="es-MX" sz="11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23</xdr:row>
      <xdr:rowOff>0</xdr:rowOff>
    </xdr:from>
    <xdr:to>
      <xdr:col>1</xdr:col>
      <xdr:colOff>0</xdr:colOff>
      <xdr:row>23</xdr:row>
      <xdr:rowOff>0</xdr:rowOff>
    </xdr:to>
    <xdr:pic>
      <xdr:nvPicPr>
        <xdr:cNvPr id="4" name="Picture 1">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764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18</xdr:row>
      <xdr:rowOff>0</xdr:rowOff>
    </xdr:from>
    <xdr:ext cx="714375" cy="754892"/>
    <xdr:pic>
      <xdr:nvPicPr>
        <xdr:cNvPr id="5" name="Imagen 4">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5782925"/>
          <a:ext cx="714375" cy="754892"/>
        </a:xfrm>
        <a:prstGeom prst="rect">
          <a:avLst/>
        </a:prstGeom>
      </xdr:spPr>
    </xdr:pic>
    <xdr:clientData/>
  </xdr:oneCellAnchor>
  <xdr:twoCellAnchor>
    <xdr:from>
      <xdr:col>0</xdr:col>
      <xdr:colOff>114300</xdr:colOff>
      <xdr:row>37</xdr:row>
      <xdr:rowOff>0</xdr:rowOff>
    </xdr:from>
    <xdr:to>
      <xdr:col>1</xdr:col>
      <xdr:colOff>0</xdr:colOff>
      <xdr:row>37</xdr:row>
      <xdr:rowOff>0</xdr:rowOff>
    </xdr:to>
    <xdr:pic>
      <xdr:nvPicPr>
        <xdr:cNvPr id="6" name="Picture 1">
          <a:extLst>
            <a:ext uri="{FF2B5EF4-FFF2-40B4-BE49-F238E27FC236}">
              <a16:creationId xmlns=""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9647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32</xdr:row>
      <xdr:rowOff>0</xdr:rowOff>
    </xdr:from>
    <xdr:ext cx="714375" cy="754892"/>
    <xdr:pic>
      <xdr:nvPicPr>
        <xdr:cNvPr id="7" name="Imagen 6">
          <a:extLst>
            <a:ext uri="{FF2B5EF4-FFF2-40B4-BE49-F238E27FC236}">
              <a16:creationId xmlns="" xmlns:a16="http://schemas.microsoft.com/office/drawing/2014/main" id="{00000000-0008-0000-0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983700"/>
          <a:ext cx="714375" cy="75489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59</xdr:row>
      <xdr:rowOff>0</xdr:rowOff>
    </xdr:from>
    <xdr:to>
      <xdr:col>1</xdr:col>
      <xdr:colOff>0</xdr:colOff>
      <xdr:row>59</xdr:row>
      <xdr:rowOff>0</xdr:rowOff>
    </xdr:to>
    <xdr:pic>
      <xdr:nvPicPr>
        <xdr:cNvPr id="4" name="Picture 1">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08324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54</xdr:row>
      <xdr:rowOff>0</xdr:rowOff>
    </xdr:from>
    <xdr:ext cx="714375" cy="754892"/>
    <xdr:pic>
      <xdr:nvPicPr>
        <xdr:cNvPr id="5" name="Imagen 4">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9851350"/>
          <a:ext cx="714375" cy="754892"/>
        </a:xfrm>
        <a:prstGeom prst="rect">
          <a:avLst/>
        </a:prstGeom>
      </xdr:spPr>
    </xdr:pic>
    <xdr:clientData/>
  </xdr:oneCellAnchor>
  <xdr:twoCellAnchor>
    <xdr:from>
      <xdr:col>0</xdr:col>
      <xdr:colOff>114300</xdr:colOff>
      <xdr:row>92</xdr:row>
      <xdr:rowOff>0</xdr:rowOff>
    </xdr:from>
    <xdr:to>
      <xdr:col>1</xdr:col>
      <xdr:colOff>0</xdr:colOff>
      <xdr:row>92</xdr:row>
      <xdr:rowOff>0</xdr:rowOff>
    </xdr:to>
    <xdr:pic>
      <xdr:nvPicPr>
        <xdr:cNvPr id="6" name="Picture 1">
          <a:extLst>
            <a:ext uri="{FF2B5EF4-FFF2-40B4-BE49-F238E27FC236}">
              <a16:creationId xmlns=""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3672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87</xdr:row>
      <xdr:rowOff>0</xdr:rowOff>
    </xdr:from>
    <xdr:ext cx="714375" cy="754892"/>
    <xdr:pic>
      <xdr:nvPicPr>
        <xdr:cNvPr id="7" name="Imagen 6">
          <a:extLst>
            <a:ext uri="{FF2B5EF4-FFF2-40B4-BE49-F238E27FC236}">
              <a16:creationId xmlns=""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2691050"/>
          <a:ext cx="714375" cy="754892"/>
        </a:xfrm>
        <a:prstGeom prst="rect">
          <a:avLst/>
        </a:prstGeom>
      </xdr:spPr>
    </xdr:pic>
    <xdr:clientData/>
  </xdr:oneCellAnchor>
  <xdr:twoCellAnchor>
    <xdr:from>
      <xdr:col>0</xdr:col>
      <xdr:colOff>114300</xdr:colOff>
      <xdr:row>74</xdr:row>
      <xdr:rowOff>0</xdr:rowOff>
    </xdr:from>
    <xdr:to>
      <xdr:col>1</xdr:col>
      <xdr:colOff>0</xdr:colOff>
      <xdr:row>74</xdr:row>
      <xdr:rowOff>0</xdr:rowOff>
    </xdr:to>
    <xdr:pic>
      <xdr:nvPicPr>
        <xdr:cNvPr id="8" name="Picture 1">
          <a:extLst>
            <a:ext uri="{FF2B5EF4-FFF2-40B4-BE49-F238E27FC236}">
              <a16:creationId xmlns=""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77952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69</xdr:row>
      <xdr:rowOff>0</xdr:rowOff>
    </xdr:from>
    <xdr:ext cx="714375" cy="754892"/>
    <xdr:pic>
      <xdr:nvPicPr>
        <xdr:cNvPr id="9" name="Imagen 8">
          <a:extLst>
            <a:ext uri="{FF2B5EF4-FFF2-40B4-BE49-F238E27FC236}">
              <a16:creationId xmlns=""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6814125"/>
          <a:ext cx="714375" cy="75489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37</xdr:row>
      <xdr:rowOff>0</xdr:rowOff>
    </xdr:from>
    <xdr:to>
      <xdr:col>1</xdr:col>
      <xdr:colOff>0</xdr:colOff>
      <xdr:row>37</xdr:row>
      <xdr:rowOff>0</xdr:rowOff>
    </xdr:to>
    <xdr:pic>
      <xdr:nvPicPr>
        <xdr:cNvPr id="4" name="Picture 1">
          <a:extLst>
            <a:ext uri="{FF2B5EF4-FFF2-40B4-BE49-F238E27FC236}">
              <a16:creationId xmlns=""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287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32</xdr:row>
      <xdr:rowOff>0</xdr:rowOff>
    </xdr:from>
    <xdr:ext cx="714375" cy="754892"/>
    <xdr:pic>
      <xdr:nvPicPr>
        <xdr:cNvPr id="5" name="Imagen 4">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9305925"/>
          <a:ext cx="714375" cy="754892"/>
        </a:xfrm>
        <a:prstGeom prst="rect">
          <a:avLst/>
        </a:prstGeom>
      </xdr:spPr>
    </xdr:pic>
    <xdr:clientData/>
  </xdr:oneCellAnchor>
  <xdr:twoCellAnchor>
    <xdr:from>
      <xdr:col>0</xdr:col>
      <xdr:colOff>114300</xdr:colOff>
      <xdr:row>54</xdr:row>
      <xdr:rowOff>0</xdr:rowOff>
    </xdr:from>
    <xdr:to>
      <xdr:col>1</xdr:col>
      <xdr:colOff>0</xdr:colOff>
      <xdr:row>54</xdr:row>
      <xdr:rowOff>0</xdr:rowOff>
    </xdr:to>
    <xdr:pic>
      <xdr:nvPicPr>
        <xdr:cNvPr id="6" name="Picture 1">
          <a:extLst>
            <a:ext uri="{FF2B5EF4-FFF2-40B4-BE49-F238E27FC236}">
              <a16:creationId xmlns=""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573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49</xdr:row>
      <xdr:rowOff>0</xdr:rowOff>
    </xdr:from>
    <xdr:ext cx="714375" cy="754892"/>
    <xdr:pic>
      <xdr:nvPicPr>
        <xdr:cNvPr id="7" name="Imagen 6">
          <a:extLst>
            <a:ext uri="{FF2B5EF4-FFF2-40B4-BE49-F238E27FC236}">
              <a16:creationId xmlns="" xmlns:a16="http://schemas.microsoft.com/office/drawing/2014/main" id="{00000000-0008-0000-0F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2592050"/>
          <a:ext cx="714375" cy="75489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50</xdr:row>
      <xdr:rowOff>0</xdr:rowOff>
    </xdr:from>
    <xdr:to>
      <xdr:col>1</xdr:col>
      <xdr:colOff>0</xdr:colOff>
      <xdr:row>50</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764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45</xdr:row>
      <xdr:rowOff>0</xdr:rowOff>
    </xdr:from>
    <xdr:ext cx="714375" cy="754892"/>
    <xdr:pic>
      <xdr:nvPicPr>
        <xdr:cNvPr id="5" name="Imagen 4">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5782925"/>
          <a:ext cx="714375" cy="754892"/>
        </a:xfrm>
        <a:prstGeom prst="rect">
          <a:avLst/>
        </a:prstGeom>
      </xdr:spPr>
    </xdr:pic>
    <xdr:clientData/>
  </xdr:oneCellAnchor>
  <xdr:twoCellAnchor>
    <xdr:from>
      <xdr:col>0</xdr:col>
      <xdr:colOff>114300</xdr:colOff>
      <xdr:row>65</xdr:row>
      <xdr:rowOff>0</xdr:rowOff>
    </xdr:from>
    <xdr:to>
      <xdr:col>1</xdr:col>
      <xdr:colOff>0</xdr:colOff>
      <xdr:row>65</xdr:row>
      <xdr:rowOff>0</xdr:rowOff>
    </xdr:to>
    <xdr:pic>
      <xdr:nvPicPr>
        <xdr:cNvPr id="6" name="Picture 1">
          <a:extLst>
            <a:ext uri="{FF2B5EF4-FFF2-40B4-BE49-F238E27FC236}">
              <a16:creationId xmlns=""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9647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60</xdr:row>
      <xdr:rowOff>0</xdr:rowOff>
    </xdr:from>
    <xdr:ext cx="714375" cy="754892"/>
    <xdr:pic>
      <xdr:nvPicPr>
        <xdr:cNvPr id="7" name="Imagen 6">
          <a:extLst>
            <a:ext uri="{FF2B5EF4-FFF2-40B4-BE49-F238E27FC236}">
              <a16:creationId xmlns="" xmlns:a16="http://schemas.microsoft.com/office/drawing/2014/main" id="{00000000-0008-0000-1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983700"/>
          <a:ext cx="714375" cy="75489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40</xdr:row>
      <xdr:rowOff>0</xdr:rowOff>
    </xdr:from>
    <xdr:to>
      <xdr:col>1</xdr:col>
      <xdr:colOff>0</xdr:colOff>
      <xdr:row>40</xdr:row>
      <xdr:rowOff>0</xdr:rowOff>
    </xdr:to>
    <xdr:pic>
      <xdr:nvPicPr>
        <xdr:cNvPr id="4" name="Picture 1">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287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35</xdr:row>
      <xdr:rowOff>0</xdr:rowOff>
    </xdr:from>
    <xdr:ext cx="714375" cy="754892"/>
    <xdr:pic>
      <xdr:nvPicPr>
        <xdr:cNvPr id="5" name="Imagen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9305925"/>
          <a:ext cx="714375" cy="754892"/>
        </a:xfrm>
        <a:prstGeom prst="rect">
          <a:avLst/>
        </a:prstGeom>
      </xdr:spPr>
    </xdr:pic>
    <xdr:clientData/>
  </xdr:oneCellAnchor>
  <xdr:twoCellAnchor>
    <xdr:from>
      <xdr:col>0</xdr:col>
      <xdr:colOff>114300</xdr:colOff>
      <xdr:row>53</xdr:row>
      <xdr:rowOff>0</xdr:rowOff>
    </xdr:from>
    <xdr:to>
      <xdr:col>1</xdr:col>
      <xdr:colOff>0</xdr:colOff>
      <xdr:row>53</xdr:row>
      <xdr:rowOff>0</xdr:rowOff>
    </xdr:to>
    <xdr:pic>
      <xdr:nvPicPr>
        <xdr:cNvPr id="6" name="Picture 1">
          <a:extLst>
            <a:ext uri="{FF2B5EF4-FFF2-40B4-BE49-F238E27FC236}">
              <a16:creationId xmlns=""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573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48</xdr:row>
      <xdr:rowOff>0</xdr:rowOff>
    </xdr:from>
    <xdr:ext cx="714375" cy="754892"/>
    <xdr:pic>
      <xdr:nvPicPr>
        <xdr:cNvPr id="7" name="Imagen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2592050"/>
          <a:ext cx="714375" cy="75489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40</xdr:row>
      <xdr:rowOff>0</xdr:rowOff>
    </xdr:from>
    <xdr:to>
      <xdr:col>1</xdr:col>
      <xdr:colOff>0</xdr:colOff>
      <xdr:row>40</xdr:row>
      <xdr:rowOff>0</xdr:rowOff>
    </xdr:to>
    <xdr:pic>
      <xdr:nvPicPr>
        <xdr:cNvPr id="4" name="Picture 1">
          <a:extLst>
            <a:ext uri="{FF2B5EF4-FFF2-40B4-BE49-F238E27FC236}">
              <a16:creationId xmlns=""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35</xdr:row>
      <xdr:rowOff>0</xdr:rowOff>
    </xdr:from>
    <xdr:ext cx="714375" cy="754892"/>
    <xdr:pic>
      <xdr:nvPicPr>
        <xdr:cNvPr id="5" name="Imagen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54</xdr:row>
      <xdr:rowOff>0</xdr:rowOff>
    </xdr:from>
    <xdr:to>
      <xdr:col>1</xdr:col>
      <xdr:colOff>0</xdr:colOff>
      <xdr:row>54</xdr:row>
      <xdr:rowOff>0</xdr:rowOff>
    </xdr:to>
    <xdr:pic>
      <xdr:nvPicPr>
        <xdr:cNvPr id="6" name="Picture 1">
          <a:extLst>
            <a:ext uri="{FF2B5EF4-FFF2-40B4-BE49-F238E27FC236}">
              <a16:creationId xmlns=""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365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49</xdr:row>
      <xdr:rowOff>0</xdr:rowOff>
    </xdr:from>
    <xdr:ext cx="714375" cy="754892"/>
    <xdr:pic>
      <xdr:nvPicPr>
        <xdr:cNvPr id="7" name="Imagen 6">
          <a:extLst>
            <a:ext uri="{FF2B5EF4-FFF2-40B4-BE49-F238E27FC236}">
              <a16:creationId xmlns=""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384000"/>
          <a:ext cx="714375" cy="754892"/>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31</xdr:row>
      <xdr:rowOff>0</xdr:rowOff>
    </xdr:from>
    <xdr:to>
      <xdr:col>1</xdr:col>
      <xdr:colOff>0</xdr:colOff>
      <xdr:row>31</xdr:row>
      <xdr:rowOff>0</xdr:rowOff>
    </xdr:to>
    <xdr:pic>
      <xdr:nvPicPr>
        <xdr:cNvPr id="4" name="Picture 1">
          <a:extLst>
            <a:ext uri="{FF2B5EF4-FFF2-40B4-BE49-F238E27FC236}">
              <a16:creationId xmlns=""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26</xdr:row>
      <xdr:rowOff>0</xdr:rowOff>
    </xdr:from>
    <xdr:ext cx="714375" cy="754892"/>
    <xdr:pic>
      <xdr:nvPicPr>
        <xdr:cNvPr id="5" name="Imagen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43</xdr:row>
      <xdr:rowOff>0</xdr:rowOff>
    </xdr:from>
    <xdr:to>
      <xdr:col>1</xdr:col>
      <xdr:colOff>0</xdr:colOff>
      <xdr:row>43</xdr:row>
      <xdr:rowOff>0</xdr:rowOff>
    </xdr:to>
    <xdr:pic>
      <xdr:nvPicPr>
        <xdr:cNvPr id="6" name="Picture 1">
          <a:extLst>
            <a:ext uri="{FF2B5EF4-FFF2-40B4-BE49-F238E27FC236}">
              <a16:creationId xmlns=""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38</xdr:row>
      <xdr:rowOff>0</xdr:rowOff>
    </xdr:from>
    <xdr:ext cx="714375" cy="754892"/>
    <xdr:pic>
      <xdr:nvPicPr>
        <xdr:cNvPr id="7" name="Imagen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33</xdr:row>
      <xdr:rowOff>0</xdr:rowOff>
    </xdr:from>
    <xdr:to>
      <xdr:col>1</xdr:col>
      <xdr:colOff>0</xdr:colOff>
      <xdr:row>33</xdr:row>
      <xdr:rowOff>0</xdr:rowOff>
    </xdr:to>
    <xdr:pic>
      <xdr:nvPicPr>
        <xdr:cNvPr id="4" name="Picture 1">
          <a:extLst>
            <a:ext uri="{FF2B5EF4-FFF2-40B4-BE49-F238E27FC236}">
              <a16:creationId xmlns=""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28</xdr:row>
      <xdr:rowOff>0</xdr:rowOff>
    </xdr:from>
    <xdr:ext cx="714375" cy="754892"/>
    <xdr:pic>
      <xdr:nvPicPr>
        <xdr:cNvPr id="5" name="Imagen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46</xdr:row>
      <xdr:rowOff>0</xdr:rowOff>
    </xdr:from>
    <xdr:to>
      <xdr:col>1</xdr:col>
      <xdr:colOff>0</xdr:colOff>
      <xdr:row>46</xdr:row>
      <xdr:rowOff>0</xdr:rowOff>
    </xdr:to>
    <xdr:pic>
      <xdr:nvPicPr>
        <xdr:cNvPr id="6" name="Picture 1">
          <a:extLst>
            <a:ext uri="{FF2B5EF4-FFF2-40B4-BE49-F238E27FC236}">
              <a16:creationId xmlns=""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41</xdr:row>
      <xdr:rowOff>0</xdr:rowOff>
    </xdr:from>
    <xdr:ext cx="714375" cy="754892"/>
    <xdr:pic>
      <xdr:nvPicPr>
        <xdr:cNvPr id="7" name="Imagen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43</xdr:row>
      <xdr:rowOff>0</xdr:rowOff>
    </xdr:from>
    <xdr:to>
      <xdr:col>1</xdr:col>
      <xdr:colOff>0</xdr:colOff>
      <xdr:row>43</xdr:row>
      <xdr:rowOff>0</xdr:rowOff>
    </xdr:to>
    <xdr:pic>
      <xdr:nvPicPr>
        <xdr:cNvPr id="4" name="Picture 1">
          <a:extLst>
            <a:ext uri="{FF2B5EF4-FFF2-40B4-BE49-F238E27FC236}">
              <a16:creationId xmlns=""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38</xdr:row>
      <xdr:rowOff>0</xdr:rowOff>
    </xdr:from>
    <xdr:ext cx="714375" cy="754892"/>
    <xdr:pic>
      <xdr:nvPicPr>
        <xdr:cNvPr id="5" name="Imagen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57</xdr:row>
      <xdr:rowOff>0</xdr:rowOff>
    </xdr:from>
    <xdr:to>
      <xdr:col>1</xdr:col>
      <xdr:colOff>0</xdr:colOff>
      <xdr:row>57</xdr:row>
      <xdr:rowOff>0</xdr:rowOff>
    </xdr:to>
    <xdr:pic>
      <xdr:nvPicPr>
        <xdr:cNvPr id="6" name="Picture 1">
          <a:extLst>
            <a:ext uri="{FF2B5EF4-FFF2-40B4-BE49-F238E27FC236}">
              <a16:creationId xmlns=""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52</xdr:row>
      <xdr:rowOff>0</xdr:rowOff>
    </xdr:from>
    <xdr:ext cx="714375" cy="754892"/>
    <xdr:pic>
      <xdr:nvPicPr>
        <xdr:cNvPr id="7" name="Imagen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21</xdr:row>
      <xdr:rowOff>0</xdr:rowOff>
    </xdr:from>
    <xdr:to>
      <xdr:col>1</xdr:col>
      <xdr:colOff>0</xdr:colOff>
      <xdr:row>21</xdr:row>
      <xdr:rowOff>0</xdr:rowOff>
    </xdr:to>
    <xdr:pic>
      <xdr:nvPicPr>
        <xdr:cNvPr id="4" name="Picture 1">
          <a:extLst>
            <a:ext uri="{FF2B5EF4-FFF2-40B4-BE49-F238E27FC236}">
              <a16:creationId xmlns=""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16</xdr:row>
      <xdr:rowOff>0</xdr:rowOff>
    </xdr:from>
    <xdr:ext cx="714375" cy="754892"/>
    <xdr:pic>
      <xdr:nvPicPr>
        <xdr:cNvPr id="5" name="Imagen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428750"/>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164342</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45367"/>
        </a:xfrm>
        <a:prstGeom prst="rect">
          <a:avLst/>
        </a:prstGeom>
      </xdr:spPr>
    </xdr:pic>
    <xdr:clientData/>
  </xdr:twoCellAnchor>
  <xdr:twoCellAnchor>
    <xdr:from>
      <xdr:col>0</xdr:col>
      <xdr:colOff>114300</xdr:colOff>
      <xdr:row>34</xdr:row>
      <xdr:rowOff>0</xdr:rowOff>
    </xdr:from>
    <xdr:to>
      <xdr:col>1</xdr:col>
      <xdr:colOff>0</xdr:colOff>
      <xdr:row>34</xdr:row>
      <xdr:rowOff>0</xdr:rowOff>
    </xdr:to>
    <xdr:pic>
      <xdr:nvPicPr>
        <xdr:cNvPr id="4" name="Picture 1">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15716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29</xdr:row>
      <xdr:rowOff>0</xdr:rowOff>
    </xdr:from>
    <xdr:ext cx="714375" cy="745367"/>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45367"/>
        </a:xfrm>
        <a:prstGeom prst="rect">
          <a:avLst/>
        </a:prstGeom>
      </xdr:spPr>
    </xdr:pic>
    <xdr:clientData/>
  </xdr:oneCellAnchor>
  <xdr:twoCellAnchor>
    <xdr:from>
      <xdr:col>0</xdr:col>
      <xdr:colOff>114300</xdr:colOff>
      <xdr:row>48</xdr:row>
      <xdr:rowOff>0</xdr:rowOff>
    </xdr:from>
    <xdr:to>
      <xdr:col>1</xdr:col>
      <xdr:colOff>0</xdr:colOff>
      <xdr:row>48</xdr:row>
      <xdr:rowOff>0</xdr:rowOff>
    </xdr:to>
    <xdr:pic>
      <xdr:nvPicPr>
        <xdr:cNvPr id="6" name="Picture 1">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849350"/>
          <a:ext cx="15716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43</xdr:row>
      <xdr:rowOff>0</xdr:rowOff>
    </xdr:from>
    <xdr:ext cx="714375" cy="745367"/>
    <xdr:pic>
      <xdr:nvPicPr>
        <xdr:cNvPr id="7" name="Imagen 6">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2868275"/>
          <a:ext cx="714375" cy="74536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28</xdr:row>
      <xdr:rowOff>0</xdr:rowOff>
    </xdr:from>
    <xdr:to>
      <xdr:col>1</xdr:col>
      <xdr:colOff>0</xdr:colOff>
      <xdr:row>28</xdr:row>
      <xdr:rowOff>0</xdr:rowOff>
    </xdr:to>
    <xdr:pic>
      <xdr:nvPicPr>
        <xdr:cNvPr id="4" name="Picture 1">
          <a:extLst>
            <a:ext uri="{FF2B5EF4-FFF2-40B4-BE49-F238E27FC236}">
              <a16:creationId xmlns=""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23</xdr:row>
      <xdr:rowOff>0</xdr:rowOff>
    </xdr:from>
    <xdr:ext cx="714375" cy="754892"/>
    <xdr:pic>
      <xdr:nvPicPr>
        <xdr:cNvPr id="5" name="Imagen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40</xdr:row>
      <xdr:rowOff>0</xdr:rowOff>
    </xdr:from>
    <xdr:to>
      <xdr:col>1</xdr:col>
      <xdr:colOff>0</xdr:colOff>
      <xdr:row>40</xdr:row>
      <xdr:rowOff>0</xdr:rowOff>
    </xdr:to>
    <xdr:pic>
      <xdr:nvPicPr>
        <xdr:cNvPr id="6" name="Picture 1">
          <a:extLst>
            <a:ext uri="{FF2B5EF4-FFF2-40B4-BE49-F238E27FC236}">
              <a16:creationId xmlns=""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35</xdr:row>
      <xdr:rowOff>0</xdr:rowOff>
    </xdr:from>
    <xdr:ext cx="714375" cy="754892"/>
    <xdr:pic>
      <xdr:nvPicPr>
        <xdr:cNvPr id="7" name="Imagen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27</xdr:row>
      <xdr:rowOff>0</xdr:rowOff>
    </xdr:from>
    <xdr:to>
      <xdr:col>1</xdr:col>
      <xdr:colOff>0</xdr:colOff>
      <xdr:row>27</xdr:row>
      <xdr:rowOff>0</xdr:rowOff>
    </xdr:to>
    <xdr:pic>
      <xdr:nvPicPr>
        <xdr:cNvPr id="4" name="Picture 1">
          <a:extLst>
            <a:ext uri="{FF2B5EF4-FFF2-40B4-BE49-F238E27FC236}">
              <a16:creationId xmlns=""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22</xdr:row>
      <xdr:rowOff>0</xdr:rowOff>
    </xdr:from>
    <xdr:ext cx="714375" cy="754892"/>
    <xdr:pic>
      <xdr:nvPicPr>
        <xdr:cNvPr id="5" name="Imagen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24</xdr:row>
      <xdr:rowOff>0</xdr:rowOff>
    </xdr:from>
    <xdr:to>
      <xdr:col>1</xdr:col>
      <xdr:colOff>0</xdr:colOff>
      <xdr:row>24</xdr:row>
      <xdr:rowOff>0</xdr:rowOff>
    </xdr:to>
    <xdr:pic>
      <xdr:nvPicPr>
        <xdr:cNvPr id="4" name="Picture 1">
          <a:extLst>
            <a:ext uri="{FF2B5EF4-FFF2-40B4-BE49-F238E27FC236}">
              <a16:creationId xmlns=""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19</xdr:row>
      <xdr:rowOff>0</xdr:rowOff>
    </xdr:from>
    <xdr:ext cx="714375" cy="754892"/>
    <xdr:pic>
      <xdr:nvPicPr>
        <xdr:cNvPr id="5" name="Imagen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27</xdr:row>
      <xdr:rowOff>0</xdr:rowOff>
    </xdr:from>
    <xdr:to>
      <xdr:col>1</xdr:col>
      <xdr:colOff>0</xdr:colOff>
      <xdr:row>27</xdr:row>
      <xdr:rowOff>0</xdr:rowOff>
    </xdr:to>
    <xdr:pic>
      <xdr:nvPicPr>
        <xdr:cNvPr id="4" name="Picture 1">
          <a:extLst>
            <a:ext uri="{FF2B5EF4-FFF2-40B4-BE49-F238E27FC236}">
              <a16:creationId xmlns=""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22</xdr:row>
      <xdr:rowOff>0</xdr:rowOff>
    </xdr:from>
    <xdr:ext cx="714375" cy="754892"/>
    <xdr:pic>
      <xdr:nvPicPr>
        <xdr:cNvPr id="5" name="Imagen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39</xdr:row>
      <xdr:rowOff>0</xdr:rowOff>
    </xdr:from>
    <xdr:to>
      <xdr:col>1</xdr:col>
      <xdr:colOff>0</xdr:colOff>
      <xdr:row>39</xdr:row>
      <xdr:rowOff>0</xdr:rowOff>
    </xdr:to>
    <xdr:pic>
      <xdr:nvPicPr>
        <xdr:cNvPr id="6" name="Picture 1">
          <a:extLst>
            <a:ext uri="{FF2B5EF4-FFF2-40B4-BE49-F238E27FC236}">
              <a16:creationId xmlns=""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34</xdr:row>
      <xdr:rowOff>0</xdr:rowOff>
    </xdr:from>
    <xdr:ext cx="714375" cy="754892"/>
    <xdr:pic>
      <xdr:nvPicPr>
        <xdr:cNvPr id="7" name="Imagen 6">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27</xdr:row>
      <xdr:rowOff>0</xdr:rowOff>
    </xdr:from>
    <xdr:to>
      <xdr:col>1</xdr:col>
      <xdr:colOff>0</xdr:colOff>
      <xdr:row>27</xdr:row>
      <xdr:rowOff>0</xdr:rowOff>
    </xdr:to>
    <xdr:pic>
      <xdr:nvPicPr>
        <xdr:cNvPr id="4" name="Picture 1">
          <a:extLst>
            <a:ext uri="{FF2B5EF4-FFF2-40B4-BE49-F238E27FC236}">
              <a16:creationId xmlns=""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2979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22</xdr:row>
      <xdr:rowOff>0</xdr:rowOff>
    </xdr:from>
    <xdr:ext cx="714375" cy="754892"/>
    <xdr:pic>
      <xdr:nvPicPr>
        <xdr:cNvPr id="5" name="Imagen 4">
          <a:extLst>
            <a:ext uri="{FF2B5EF4-FFF2-40B4-BE49-F238E27FC236}">
              <a16:creationId xmlns="" xmlns:a16="http://schemas.microsoft.com/office/drawing/2014/main" id="{00000000-0008-0000-1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16825"/>
          <a:ext cx="714375" cy="754892"/>
        </a:xfrm>
        <a:prstGeom prst="rect">
          <a:avLst/>
        </a:prstGeom>
      </xdr:spPr>
    </xdr:pic>
    <xdr:clientData/>
  </xdr:oneCellAnchor>
  <xdr:twoCellAnchor>
    <xdr:from>
      <xdr:col>0</xdr:col>
      <xdr:colOff>114300</xdr:colOff>
      <xdr:row>41</xdr:row>
      <xdr:rowOff>0</xdr:rowOff>
    </xdr:from>
    <xdr:to>
      <xdr:col>1</xdr:col>
      <xdr:colOff>0</xdr:colOff>
      <xdr:row>41</xdr:row>
      <xdr:rowOff>0</xdr:rowOff>
    </xdr:to>
    <xdr:pic>
      <xdr:nvPicPr>
        <xdr:cNvPr id="6" name="Picture 1">
          <a:extLst>
            <a:ext uri="{FF2B5EF4-FFF2-40B4-BE49-F238E27FC236}">
              <a16:creationId xmlns=""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688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36</xdr:row>
      <xdr:rowOff>0</xdr:rowOff>
    </xdr:from>
    <xdr:ext cx="714375" cy="754892"/>
    <xdr:pic>
      <xdr:nvPicPr>
        <xdr:cNvPr id="7" name="Imagen 6">
          <a:extLst>
            <a:ext uri="{FF2B5EF4-FFF2-40B4-BE49-F238E27FC236}">
              <a16:creationId xmlns="" xmlns:a16="http://schemas.microsoft.com/office/drawing/2014/main" id="{00000000-0008-0000-1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707850"/>
          <a:ext cx="714375" cy="754892"/>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33</xdr:row>
      <xdr:rowOff>0</xdr:rowOff>
    </xdr:from>
    <xdr:to>
      <xdr:col>1</xdr:col>
      <xdr:colOff>0</xdr:colOff>
      <xdr:row>33</xdr:row>
      <xdr:rowOff>0</xdr:rowOff>
    </xdr:to>
    <xdr:pic>
      <xdr:nvPicPr>
        <xdr:cNvPr id="4" name="Picture 1">
          <a:extLst>
            <a:ext uri="{FF2B5EF4-FFF2-40B4-BE49-F238E27FC236}">
              <a16:creationId xmlns=""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28</xdr:row>
      <xdr:rowOff>0</xdr:rowOff>
    </xdr:from>
    <xdr:ext cx="714375" cy="754892"/>
    <xdr:pic>
      <xdr:nvPicPr>
        <xdr:cNvPr id="5" name="Imagen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507200"/>
          <a:ext cx="714375" cy="754892"/>
        </a:xfrm>
        <a:prstGeom prst="rect">
          <a:avLst/>
        </a:prstGeom>
      </xdr:spPr>
    </xdr:pic>
    <xdr:clientData/>
  </xdr:oneCellAnchor>
  <xdr:twoCellAnchor>
    <xdr:from>
      <xdr:col>0</xdr:col>
      <xdr:colOff>114300</xdr:colOff>
      <xdr:row>49</xdr:row>
      <xdr:rowOff>0</xdr:rowOff>
    </xdr:from>
    <xdr:to>
      <xdr:col>1</xdr:col>
      <xdr:colOff>0</xdr:colOff>
      <xdr:row>49</xdr:row>
      <xdr:rowOff>0</xdr:rowOff>
    </xdr:to>
    <xdr:pic>
      <xdr:nvPicPr>
        <xdr:cNvPr id="6" name="Picture 1">
          <a:extLst>
            <a:ext uri="{FF2B5EF4-FFF2-40B4-BE49-F238E27FC236}">
              <a16:creationId xmlns=""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8793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44</xdr:row>
      <xdr:rowOff>0</xdr:rowOff>
    </xdr:from>
    <xdr:ext cx="714375" cy="754892"/>
    <xdr:pic>
      <xdr:nvPicPr>
        <xdr:cNvPr id="7" name="Imagen 6">
          <a:extLst>
            <a:ext uri="{FF2B5EF4-FFF2-40B4-BE49-F238E27FC236}">
              <a16:creationId xmlns="" xmlns:a16="http://schemas.microsoft.com/office/drawing/2014/main" id="{00000000-0008-0000-1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98225"/>
          <a:ext cx="714375" cy="754892"/>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27</xdr:row>
      <xdr:rowOff>0</xdr:rowOff>
    </xdr:from>
    <xdr:to>
      <xdr:col>1</xdr:col>
      <xdr:colOff>0</xdr:colOff>
      <xdr:row>27</xdr:row>
      <xdr:rowOff>0</xdr:rowOff>
    </xdr:to>
    <xdr:pic>
      <xdr:nvPicPr>
        <xdr:cNvPr id="4" name="Picture 1">
          <a:extLst>
            <a:ext uri="{FF2B5EF4-FFF2-40B4-BE49-F238E27FC236}">
              <a16:creationId xmlns=""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22</xdr:row>
      <xdr:rowOff>0</xdr:rowOff>
    </xdr:from>
    <xdr:ext cx="714375" cy="754892"/>
    <xdr:pic>
      <xdr:nvPicPr>
        <xdr:cNvPr id="5" name="Imagen 4">
          <a:extLst>
            <a:ext uri="{FF2B5EF4-FFF2-40B4-BE49-F238E27FC236}">
              <a16:creationId xmlns="" xmlns:a16="http://schemas.microsoft.com/office/drawing/2014/main" id="{00000000-0008-0000-1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507200"/>
          <a:ext cx="714375" cy="754892"/>
        </a:xfrm>
        <a:prstGeom prst="rect">
          <a:avLst/>
        </a:prstGeom>
      </xdr:spPr>
    </xdr:pic>
    <xdr:clientData/>
  </xdr:oneCellAnchor>
  <xdr:twoCellAnchor>
    <xdr:from>
      <xdr:col>0</xdr:col>
      <xdr:colOff>114300</xdr:colOff>
      <xdr:row>45</xdr:row>
      <xdr:rowOff>0</xdr:rowOff>
    </xdr:from>
    <xdr:to>
      <xdr:col>1</xdr:col>
      <xdr:colOff>0</xdr:colOff>
      <xdr:row>45</xdr:row>
      <xdr:rowOff>0</xdr:rowOff>
    </xdr:to>
    <xdr:pic>
      <xdr:nvPicPr>
        <xdr:cNvPr id="6" name="Picture 1">
          <a:extLst>
            <a:ext uri="{FF2B5EF4-FFF2-40B4-BE49-F238E27FC236}">
              <a16:creationId xmlns=""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8793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40</xdr:row>
      <xdr:rowOff>0</xdr:rowOff>
    </xdr:from>
    <xdr:ext cx="714375" cy="754892"/>
    <xdr:pic>
      <xdr:nvPicPr>
        <xdr:cNvPr id="7" name="Imagen 6">
          <a:extLst>
            <a:ext uri="{FF2B5EF4-FFF2-40B4-BE49-F238E27FC236}">
              <a16:creationId xmlns="" xmlns:a16="http://schemas.microsoft.com/office/drawing/2014/main" id="{00000000-0008-0000-1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98225"/>
          <a:ext cx="714375" cy="754892"/>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28</xdr:row>
      <xdr:rowOff>0</xdr:rowOff>
    </xdr:from>
    <xdr:to>
      <xdr:col>1</xdr:col>
      <xdr:colOff>0</xdr:colOff>
      <xdr:row>28</xdr:row>
      <xdr:rowOff>0</xdr:rowOff>
    </xdr:to>
    <xdr:pic>
      <xdr:nvPicPr>
        <xdr:cNvPr id="4" name="Picture 1">
          <a:extLst>
            <a:ext uri="{FF2B5EF4-FFF2-40B4-BE49-F238E27FC236}">
              <a16:creationId xmlns=""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23</xdr:row>
      <xdr:rowOff>0</xdr:rowOff>
    </xdr:from>
    <xdr:ext cx="714375" cy="754892"/>
    <xdr:pic>
      <xdr:nvPicPr>
        <xdr:cNvPr id="5" name="Imagen 4">
          <a:extLst>
            <a:ext uri="{FF2B5EF4-FFF2-40B4-BE49-F238E27FC236}">
              <a16:creationId xmlns="" xmlns:a16="http://schemas.microsoft.com/office/drawing/2014/main" id="{00000000-0008-0000-1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507200"/>
          <a:ext cx="714375" cy="754892"/>
        </a:xfrm>
        <a:prstGeom prst="rect">
          <a:avLst/>
        </a:prstGeom>
      </xdr:spPr>
    </xdr:pic>
    <xdr:clientData/>
  </xdr:oneCellAnchor>
  <xdr:twoCellAnchor>
    <xdr:from>
      <xdr:col>0</xdr:col>
      <xdr:colOff>114300</xdr:colOff>
      <xdr:row>43</xdr:row>
      <xdr:rowOff>0</xdr:rowOff>
    </xdr:from>
    <xdr:to>
      <xdr:col>1</xdr:col>
      <xdr:colOff>0</xdr:colOff>
      <xdr:row>43</xdr:row>
      <xdr:rowOff>0</xdr:rowOff>
    </xdr:to>
    <xdr:pic>
      <xdr:nvPicPr>
        <xdr:cNvPr id="6" name="Picture 1">
          <a:extLst>
            <a:ext uri="{FF2B5EF4-FFF2-40B4-BE49-F238E27FC236}">
              <a16:creationId xmlns=""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8793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38</xdr:row>
      <xdr:rowOff>0</xdr:rowOff>
    </xdr:from>
    <xdr:ext cx="714375" cy="754892"/>
    <xdr:pic>
      <xdr:nvPicPr>
        <xdr:cNvPr id="7" name="Imagen 6">
          <a:extLst>
            <a:ext uri="{FF2B5EF4-FFF2-40B4-BE49-F238E27FC236}">
              <a16:creationId xmlns="" xmlns:a16="http://schemas.microsoft.com/office/drawing/2014/main" id="{00000000-0008-0000-1F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98225"/>
          <a:ext cx="714375" cy="754892"/>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114300</xdr:colOff>
      <xdr:row>8</xdr:row>
      <xdr:rowOff>0</xdr:rowOff>
    </xdr:from>
    <xdr:to>
      <xdr:col>1</xdr:col>
      <xdr:colOff>0</xdr:colOff>
      <xdr:row>8</xdr:row>
      <xdr:rowOff>0</xdr:rowOff>
    </xdr:to>
    <xdr:pic>
      <xdr:nvPicPr>
        <xdr:cNvPr id="4" name="Picture 1">
          <a:extLst>
            <a:ext uri="{FF2B5EF4-FFF2-40B4-BE49-F238E27FC236}">
              <a16:creationId xmlns=""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184150</xdr:colOff>
      <xdr:row>1</xdr:row>
      <xdr:rowOff>79375</xdr:rowOff>
    </xdr:from>
    <xdr:ext cx="714375" cy="754892"/>
    <xdr:pic>
      <xdr:nvPicPr>
        <xdr:cNvPr id="5" name="Imagen 4">
          <a:extLst>
            <a:ext uri="{FF2B5EF4-FFF2-40B4-BE49-F238E27FC236}">
              <a16:creationId xmlns="" xmlns:a16="http://schemas.microsoft.com/office/drawing/2014/main" id="{00000000-0008-0000-2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150" y="269875"/>
          <a:ext cx="714375" cy="75489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15716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45367"/>
        </a:xfrm>
        <a:prstGeom prst="rect">
          <a:avLst/>
        </a:prstGeom>
      </xdr:spPr>
    </xdr:pic>
    <xdr:clientData/>
  </xdr:twoCellAnchor>
  <xdr:twoCellAnchor>
    <xdr:from>
      <xdr:col>0</xdr:col>
      <xdr:colOff>114300</xdr:colOff>
      <xdr:row>39</xdr:row>
      <xdr:rowOff>0</xdr:rowOff>
    </xdr:from>
    <xdr:to>
      <xdr:col>1</xdr:col>
      <xdr:colOff>0</xdr:colOff>
      <xdr:row>39</xdr:row>
      <xdr:rowOff>0</xdr:rowOff>
    </xdr:to>
    <xdr:pic>
      <xdr:nvPicPr>
        <xdr:cNvPr id="4" name="Picture 1">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34</xdr:row>
      <xdr:rowOff>0</xdr:rowOff>
    </xdr:from>
    <xdr:ext cx="714375" cy="754892"/>
    <xdr:pic>
      <xdr:nvPicPr>
        <xdr:cNvPr id="5" name="Imagen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twoCellAnchor>
    <xdr:from>
      <xdr:col>0</xdr:col>
      <xdr:colOff>114300</xdr:colOff>
      <xdr:row>53</xdr:row>
      <xdr:rowOff>0</xdr:rowOff>
    </xdr:from>
    <xdr:to>
      <xdr:col>1</xdr:col>
      <xdr:colOff>0</xdr:colOff>
      <xdr:row>53</xdr:row>
      <xdr:rowOff>0</xdr:rowOff>
    </xdr:to>
    <xdr:pic>
      <xdr:nvPicPr>
        <xdr:cNvPr id="6" name="Picture 1">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7552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48</xdr:row>
      <xdr:rowOff>0</xdr:rowOff>
    </xdr:from>
    <xdr:ext cx="714375" cy="754892"/>
    <xdr:pic>
      <xdr:nvPicPr>
        <xdr:cNvPr id="7" name="Imagen 6">
          <a:extLst>
            <a:ext uri="{FF2B5EF4-FFF2-40B4-BE49-F238E27FC236}">
              <a16:creationId xmlns=""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774150"/>
          <a:ext cx="714375" cy="754892"/>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22</xdr:row>
      <xdr:rowOff>0</xdr:rowOff>
    </xdr:from>
    <xdr:to>
      <xdr:col>1</xdr:col>
      <xdr:colOff>0</xdr:colOff>
      <xdr:row>22</xdr:row>
      <xdr:rowOff>0</xdr:rowOff>
    </xdr:to>
    <xdr:pic>
      <xdr:nvPicPr>
        <xdr:cNvPr id="4" name="Picture 1">
          <a:extLst>
            <a:ext uri="{FF2B5EF4-FFF2-40B4-BE49-F238E27FC236}">
              <a16:creationId xmlns=""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17</xdr:row>
      <xdr:rowOff>0</xdr:rowOff>
    </xdr:from>
    <xdr:ext cx="714375" cy="754892"/>
    <xdr:pic>
      <xdr:nvPicPr>
        <xdr:cNvPr id="5" name="Imagen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507200"/>
          <a:ext cx="714375" cy="754892"/>
        </a:xfrm>
        <a:prstGeom prst="rect">
          <a:avLst/>
        </a:prstGeom>
      </xdr:spPr>
    </xdr:pic>
    <xdr:clientData/>
  </xdr:oneCellAnchor>
  <xdr:twoCellAnchor>
    <xdr:from>
      <xdr:col>0</xdr:col>
      <xdr:colOff>114300</xdr:colOff>
      <xdr:row>35</xdr:row>
      <xdr:rowOff>0</xdr:rowOff>
    </xdr:from>
    <xdr:to>
      <xdr:col>1</xdr:col>
      <xdr:colOff>0</xdr:colOff>
      <xdr:row>35</xdr:row>
      <xdr:rowOff>0</xdr:rowOff>
    </xdr:to>
    <xdr:pic>
      <xdr:nvPicPr>
        <xdr:cNvPr id="6" name="Picture 1">
          <a:extLst>
            <a:ext uri="{FF2B5EF4-FFF2-40B4-BE49-F238E27FC236}">
              <a16:creationId xmlns=""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8793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30</xdr:row>
      <xdr:rowOff>0</xdr:rowOff>
    </xdr:from>
    <xdr:ext cx="714375" cy="754892"/>
    <xdr:pic>
      <xdr:nvPicPr>
        <xdr:cNvPr id="7" name="Imagen 6">
          <a:extLst>
            <a:ext uri="{FF2B5EF4-FFF2-40B4-BE49-F238E27FC236}">
              <a16:creationId xmlns="" xmlns:a16="http://schemas.microsoft.com/office/drawing/2014/main" id="{00000000-0008-0000-2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98225"/>
          <a:ext cx="714375" cy="754892"/>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6" name="Picture 1">
          <a:extLst>
            <a:ext uri="{FF2B5EF4-FFF2-40B4-BE49-F238E27FC236}">
              <a16:creationId xmlns=""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76999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7" name="Imagen 6">
          <a:extLst>
            <a:ext uri="{FF2B5EF4-FFF2-40B4-BE49-F238E27FC236}">
              <a16:creationId xmlns="" xmlns:a16="http://schemas.microsoft.com/office/drawing/2014/main" id="{00000000-0008-0000-2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6718875"/>
          <a:ext cx="714375" cy="754892"/>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3" name="Imagen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25</xdr:row>
      <xdr:rowOff>0</xdr:rowOff>
    </xdr:from>
    <xdr:to>
      <xdr:col>1</xdr:col>
      <xdr:colOff>0</xdr:colOff>
      <xdr:row>25</xdr:row>
      <xdr:rowOff>0</xdr:rowOff>
    </xdr:to>
    <xdr:pic>
      <xdr:nvPicPr>
        <xdr:cNvPr id="4" name="Picture 1">
          <a:extLst>
            <a:ext uri="{FF2B5EF4-FFF2-40B4-BE49-F238E27FC236}">
              <a16:creationId xmlns=""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12585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20</xdr:row>
      <xdr:rowOff>0</xdr:rowOff>
    </xdr:from>
    <xdr:ext cx="714375" cy="754892"/>
    <xdr:pic>
      <xdr:nvPicPr>
        <xdr:cNvPr id="5" name="Imagen 4">
          <a:extLst>
            <a:ext uri="{FF2B5EF4-FFF2-40B4-BE49-F238E27FC236}">
              <a16:creationId xmlns="" xmlns:a16="http://schemas.microsoft.com/office/drawing/2014/main" id="{00000000-0008-0000-2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0277475"/>
          <a:ext cx="714375" cy="754892"/>
        </a:xfrm>
        <a:prstGeom prst="rect">
          <a:avLst/>
        </a:prstGeom>
      </xdr:spPr>
    </xdr:pic>
    <xdr:clientData/>
  </xdr:oneCellAnchor>
  <xdr:twoCellAnchor>
    <xdr:from>
      <xdr:col>0</xdr:col>
      <xdr:colOff>114300</xdr:colOff>
      <xdr:row>42</xdr:row>
      <xdr:rowOff>0</xdr:rowOff>
    </xdr:from>
    <xdr:to>
      <xdr:col>1</xdr:col>
      <xdr:colOff>0</xdr:colOff>
      <xdr:row>42</xdr:row>
      <xdr:rowOff>0</xdr:rowOff>
    </xdr:to>
    <xdr:pic>
      <xdr:nvPicPr>
        <xdr:cNvPr id="6" name="Picture 1">
          <a:extLst>
            <a:ext uri="{FF2B5EF4-FFF2-40B4-BE49-F238E27FC236}">
              <a16:creationId xmlns=""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1639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37</xdr:row>
      <xdr:rowOff>0</xdr:rowOff>
    </xdr:from>
    <xdr:ext cx="714375" cy="754892"/>
    <xdr:pic>
      <xdr:nvPicPr>
        <xdr:cNvPr id="7" name="Imagen 6">
          <a:extLst>
            <a:ext uri="{FF2B5EF4-FFF2-40B4-BE49-F238E27FC236}">
              <a16:creationId xmlns="" xmlns:a16="http://schemas.microsoft.com/office/drawing/2014/main" id="{00000000-0008-0000-2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5182850"/>
          <a:ext cx="714375" cy="754892"/>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65</xdr:row>
      <xdr:rowOff>0</xdr:rowOff>
    </xdr:from>
    <xdr:to>
      <xdr:col>1</xdr:col>
      <xdr:colOff>0</xdr:colOff>
      <xdr:row>65</xdr:row>
      <xdr:rowOff>0</xdr:rowOff>
    </xdr:to>
    <xdr:pic>
      <xdr:nvPicPr>
        <xdr:cNvPr id="6" name="Picture 1">
          <a:extLst>
            <a:ext uri="{FF2B5EF4-FFF2-40B4-BE49-F238E27FC236}">
              <a16:creationId xmlns=""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4112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60</xdr:row>
      <xdr:rowOff>0</xdr:rowOff>
    </xdr:from>
    <xdr:ext cx="714375" cy="754892"/>
    <xdr:pic>
      <xdr:nvPicPr>
        <xdr:cNvPr id="7" name="Imagen 6">
          <a:extLst>
            <a:ext uri="{FF2B5EF4-FFF2-40B4-BE49-F238E27FC236}">
              <a16:creationId xmlns="" xmlns:a16="http://schemas.microsoft.com/office/drawing/2014/main" id="{00000000-0008-0000-2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2430125"/>
          <a:ext cx="714375" cy="754892"/>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23</xdr:row>
      <xdr:rowOff>0</xdr:rowOff>
    </xdr:from>
    <xdr:to>
      <xdr:col>1</xdr:col>
      <xdr:colOff>0</xdr:colOff>
      <xdr:row>23</xdr:row>
      <xdr:rowOff>0</xdr:rowOff>
    </xdr:to>
    <xdr:pic>
      <xdr:nvPicPr>
        <xdr:cNvPr id="6" name="Picture 1">
          <a:extLst>
            <a:ext uri="{FF2B5EF4-FFF2-40B4-BE49-F238E27FC236}">
              <a16:creationId xmlns=""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76999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18</xdr:row>
      <xdr:rowOff>0</xdr:rowOff>
    </xdr:from>
    <xdr:ext cx="714375" cy="754892"/>
    <xdr:pic>
      <xdr:nvPicPr>
        <xdr:cNvPr id="7" name="Imagen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6718875"/>
          <a:ext cx="714375" cy="75489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31</xdr:row>
      <xdr:rowOff>0</xdr:rowOff>
    </xdr:from>
    <xdr:to>
      <xdr:col>1</xdr:col>
      <xdr:colOff>0</xdr:colOff>
      <xdr:row>31</xdr:row>
      <xdr:rowOff>0</xdr:rowOff>
    </xdr:to>
    <xdr:pic>
      <xdr:nvPicPr>
        <xdr:cNvPr id="4" name="Picture 1">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7552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26</xdr:row>
      <xdr:rowOff>0</xdr:rowOff>
    </xdr:from>
    <xdr:ext cx="714375" cy="754892"/>
    <xdr:pic>
      <xdr:nvPicPr>
        <xdr:cNvPr id="5" name="Imagen 4">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774150"/>
          <a:ext cx="714375" cy="754892"/>
        </a:xfrm>
        <a:prstGeom prst="rect">
          <a:avLst/>
        </a:prstGeom>
      </xdr:spPr>
    </xdr:pic>
    <xdr:clientData/>
  </xdr:oneCellAnchor>
  <xdr:twoCellAnchor>
    <xdr:from>
      <xdr:col>0</xdr:col>
      <xdr:colOff>114300</xdr:colOff>
      <xdr:row>47</xdr:row>
      <xdr:rowOff>0</xdr:rowOff>
    </xdr:from>
    <xdr:to>
      <xdr:col>1</xdr:col>
      <xdr:colOff>0</xdr:colOff>
      <xdr:row>47</xdr:row>
      <xdr:rowOff>0</xdr:rowOff>
    </xdr:to>
    <xdr:pic>
      <xdr:nvPicPr>
        <xdr:cNvPr id="6" name="Picture 1">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71748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42</xdr:row>
      <xdr:rowOff>0</xdr:rowOff>
    </xdr:from>
    <xdr:ext cx="714375" cy="754892"/>
    <xdr:pic>
      <xdr:nvPicPr>
        <xdr:cNvPr id="7" name="Imagen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6193750"/>
          <a:ext cx="714375" cy="754892"/>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21</xdr:row>
      <xdr:rowOff>0</xdr:rowOff>
    </xdr:from>
    <xdr:to>
      <xdr:col>1</xdr:col>
      <xdr:colOff>0</xdr:colOff>
      <xdr:row>21</xdr:row>
      <xdr:rowOff>0</xdr:rowOff>
    </xdr:to>
    <xdr:pic>
      <xdr:nvPicPr>
        <xdr:cNvPr id="4" name="Picture 1">
          <a:extLst>
            <a:ext uri="{FF2B5EF4-FFF2-40B4-BE49-F238E27FC236}">
              <a16:creationId xmlns=""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400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16</xdr:row>
      <xdr:rowOff>0</xdr:rowOff>
    </xdr:from>
    <xdr:ext cx="714375" cy="754892"/>
    <xdr:pic>
      <xdr:nvPicPr>
        <xdr:cNvPr id="5" name="Imagen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419725"/>
          <a:ext cx="714375" cy="754892"/>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13</xdr:row>
      <xdr:rowOff>0</xdr:rowOff>
    </xdr:from>
    <xdr:ext cx="714375" cy="754892"/>
    <xdr:pic>
      <xdr:nvPicPr>
        <xdr:cNvPr id="5" name="Imagen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2785050"/>
          <a:ext cx="714375" cy="754892"/>
        </a:xfrm>
        <a:prstGeom prst="rect">
          <a:avLst/>
        </a:prstGeom>
      </xdr:spPr>
    </xdr:pic>
    <xdr:clientData/>
  </xdr:oneCellAnchor>
  <xdr:twoCellAnchor>
    <xdr:from>
      <xdr:col>0</xdr:col>
      <xdr:colOff>114300</xdr:colOff>
      <xdr:row>18</xdr:row>
      <xdr:rowOff>0</xdr:rowOff>
    </xdr:from>
    <xdr:to>
      <xdr:col>1</xdr:col>
      <xdr:colOff>0</xdr:colOff>
      <xdr:row>18</xdr:row>
      <xdr:rowOff>0</xdr:rowOff>
    </xdr:to>
    <xdr:pic>
      <xdr:nvPicPr>
        <xdr:cNvPr id="6" name="Picture 1">
          <a:extLst>
            <a:ext uri="{FF2B5EF4-FFF2-40B4-BE49-F238E27FC236}">
              <a16:creationId xmlns=""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76999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13</xdr:row>
      <xdr:rowOff>0</xdr:rowOff>
    </xdr:from>
    <xdr:ext cx="714375" cy="754892"/>
    <xdr:pic>
      <xdr:nvPicPr>
        <xdr:cNvPr id="7" name="Imagen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6718875"/>
          <a:ext cx="714375" cy="754892"/>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15</xdr:row>
      <xdr:rowOff>0</xdr:rowOff>
    </xdr:from>
    <xdr:ext cx="714375" cy="754892"/>
    <xdr:pic>
      <xdr:nvPicPr>
        <xdr:cNvPr id="4" name="Imagen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962275"/>
          <a:ext cx="714375" cy="754892"/>
        </a:xfrm>
        <a:prstGeom prst="rect">
          <a:avLst/>
        </a:prstGeom>
      </xdr:spPr>
    </xdr:pic>
    <xdr:clientData/>
  </xdr:oneCellAnchor>
  <xdr:twoCellAnchor>
    <xdr:from>
      <xdr:col>0</xdr:col>
      <xdr:colOff>114300</xdr:colOff>
      <xdr:row>20</xdr:row>
      <xdr:rowOff>0</xdr:rowOff>
    </xdr:from>
    <xdr:to>
      <xdr:col>1</xdr:col>
      <xdr:colOff>0</xdr:colOff>
      <xdr:row>20</xdr:row>
      <xdr:rowOff>0</xdr:rowOff>
    </xdr:to>
    <xdr:pic>
      <xdr:nvPicPr>
        <xdr:cNvPr id="5" name="Picture 1">
          <a:extLst>
            <a:ext uri="{FF2B5EF4-FFF2-40B4-BE49-F238E27FC236}">
              <a16:creationId xmlns=""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9433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15</xdr:row>
      <xdr:rowOff>0</xdr:rowOff>
    </xdr:from>
    <xdr:ext cx="714375" cy="754892"/>
    <xdr:pic>
      <xdr:nvPicPr>
        <xdr:cNvPr id="6" name="Imagen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962275"/>
          <a:ext cx="714375" cy="75489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29</xdr:row>
      <xdr:rowOff>0</xdr:rowOff>
    </xdr:from>
    <xdr:ext cx="714375" cy="754892"/>
    <xdr:pic>
      <xdr:nvPicPr>
        <xdr:cNvPr id="4" name="Imagen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19600"/>
          <a:ext cx="714375" cy="754892"/>
        </a:xfrm>
        <a:prstGeom prst="rect">
          <a:avLst/>
        </a:prstGeom>
      </xdr:spPr>
    </xdr:pic>
    <xdr:clientData/>
  </xdr:oneCellAnchor>
  <xdr:twoCellAnchor>
    <xdr:from>
      <xdr:col>0</xdr:col>
      <xdr:colOff>114300</xdr:colOff>
      <xdr:row>34</xdr:row>
      <xdr:rowOff>0</xdr:rowOff>
    </xdr:from>
    <xdr:to>
      <xdr:col>1</xdr:col>
      <xdr:colOff>0</xdr:colOff>
      <xdr:row>34</xdr:row>
      <xdr:rowOff>0</xdr:rowOff>
    </xdr:to>
    <xdr:pic>
      <xdr:nvPicPr>
        <xdr:cNvPr id="5" name="Picture 1">
          <a:extLst>
            <a:ext uri="{FF2B5EF4-FFF2-40B4-BE49-F238E27FC236}">
              <a16:creationId xmlns=""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4006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29</xdr:row>
      <xdr:rowOff>0</xdr:rowOff>
    </xdr:from>
    <xdr:ext cx="714375" cy="754892"/>
    <xdr:pic>
      <xdr:nvPicPr>
        <xdr:cNvPr id="6" name="Imagen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19600"/>
          <a:ext cx="714375" cy="754892"/>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4" name="Imagen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3001625"/>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5" name="Picture 1">
          <a:extLst>
            <a:ext uri="{FF2B5EF4-FFF2-40B4-BE49-F238E27FC236}">
              <a16:creationId xmlns=""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39827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6" name="Imagen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3001625"/>
          <a:ext cx="714375" cy="75489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2" name="Imagen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3" name="Imagen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4" name="Picture 1">
          <a:extLst>
            <a:ext uri="{FF2B5EF4-FFF2-40B4-BE49-F238E27FC236}">
              <a16:creationId xmlns=""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5" name="Imagen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2" name="Imagen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3" name="Imagen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4" name="Picture 1">
          <a:extLst>
            <a:ext uri="{FF2B5EF4-FFF2-40B4-BE49-F238E27FC236}">
              <a16:creationId xmlns=""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5" name="Imagen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14</xdr:row>
      <xdr:rowOff>0</xdr:rowOff>
    </xdr:from>
    <xdr:ext cx="714375" cy="754892"/>
    <xdr:pic>
      <xdr:nvPicPr>
        <xdr:cNvPr id="4" name="Imagen 3">
          <a:extLst>
            <a:ext uri="{FF2B5EF4-FFF2-40B4-BE49-F238E27FC236}">
              <a16:creationId xmlns="" xmlns:a16="http://schemas.microsoft.com/office/drawing/2014/main" id="{00000000-0008-0000-3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3001625"/>
          <a:ext cx="714375" cy="754892"/>
        </a:xfrm>
        <a:prstGeom prst="rect">
          <a:avLst/>
        </a:prstGeom>
      </xdr:spPr>
    </xdr:pic>
    <xdr:clientData/>
  </xdr:oneCellAnchor>
  <xdr:twoCellAnchor>
    <xdr:from>
      <xdr:col>0</xdr:col>
      <xdr:colOff>114300</xdr:colOff>
      <xdr:row>19</xdr:row>
      <xdr:rowOff>0</xdr:rowOff>
    </xdr:from>
    <xdr:to>
      <xdr:col>1</xdr:col>
      <xdr:colOff>0</xdr:colOff>
      <xdr:row>19</xdr:row>
      <xdr:rowOff>0</xdr:rowOff>
    </xdr:to>
    <xdr:pic>
      <xdr:nvPicPr>
        <xdr:cNvPr id="5" name="Picture 1">
          <a:extLst>
            <a:ext uri="{FF2B5EF4-FFF2-40B4-BE49-F238E27FC236}">
              <a16:creationId xmlns=""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9827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14</xdr:row>
      <xdr:rowOff>0</xdr:rowOff>
    </xdr:from>
    <xdr:ext cx="714375" cy="754892"/>
    <xdr:pic>
      <xdr:nvPicPr>
        <xdr:cNvPr id="6" name="Imagen 5">
          <a:extLst>
            <a:ext uri="{FF2B5EF4-FFF2-40B4-BE49-F238E27FC236}">
              <a16:creationId xmlns="" xmlns:a16="http://schemas.microsoft.com/office/drawing/2014/main" id="{00000000-0008-0000-3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3001625"/>
          <a:ext cx="714375" cy="754892"/>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4" name="Imagen 3">
          <a:extLst>
            <a:ext uri="{FF2B5EF4-FFF2-40B4-BE49-F238E27FC236}">
              <a16:creationId xmlns="" xmlns:a16="http://schemas.microsoft.com/office/drawing/2014/main" id="{00000000-0008-0000-3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286125"/>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5" name="Picture 1">
          <a:extLst>
            <a:ext uri="{FF2B5EF4-FFF2-40B4-BE49-F238E27FC236}">
              <a16:creationId xmlns=""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42672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6" name="Imagen 5">
          <a:extLst>
            <a:ext uri="{FF2B5EF4-FFF2-40B4-BE49-F238E27FC236}">
              <a16:creationId xmlns="" xmlns:a16="http://schemas.microsoft.com/office/drawing/2014/main" id="{00000000-0008-0000-3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286125"/>
          <a:ext cx="714375" cy="75489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46</xdr:row>
      <xdr:rowOff>0</xdr:rowOff>
    </xdr:from>
    <xdr:to>
      <xdr:col>1</xdr:col>
      <xdr:colOff>0</xdr:colOff>
      <xdr:row>46</xdr:row>
      <xdr:rowOff>0</xdr:rowOff>
    </xdr:to>
    <xdr:pic>
      <xdr:nvPicPr>
        <xdr:cNvPr id="4" name="Picture 1">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78974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41</xdr:row>
      <xdr:rowOff>0</xdr:rowOff>
    </xdr:from>
    <xdr:ext cx="714375" cy="754892"/>
    <xdr:pic>
      <xdr:nvPicPr>
        <xdr:cNvPr id="5" name="Imagen 4">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6916400"/>
          <a:ext cx="714375" cy="754892"/>
        </a:xfrm>
        <a:prstGeom prst="rect">
          <a:avLst/>
        </a:prstGeom>
      </xdr:spPr>
    </xdr:pic>
    <xdr:clientData/>
  </xdr:oneCellAnchor>
  <xdr:twoCellAnchor>
    <xdr:from>
      <xdr:col>0</xdr:col>
      <xdr:colOff>114300</xdr:colOff>
      <xdr:row>70</xdr:row>
      <xdr:rowOff>0</xdr:rowOff>
    </xdr:from>
    <xdr:to>
      <xdr:col>1</xdr:col>
      <xdr:colOff>0</xdr:colOff>
      <xdr:row>70</xdr:row>
      <xdr:rowOff>0</xdr:rowOff>
    </xdr:to>
    <xdr:pic>
      <xdr:nvPicPr>
        <xdr:cNvPr id="6" name="Picture 1">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3455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65</xdr:row>
      <xdr:rowOff>0</xdr:rowOff>
    </xdr:from>
    <xdr:ext cx="714375" cy="754892"/>
    <xdr:pic>
      <xdr:nvPicPr>
        <xdr:cNvPr id="7" name="Imagen 6">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364450"/>
          <a:ext cx="714375" cy="754892"/>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13</xdr:row>
      <xdr:rowOff>0</xdr:rowOff>
    </xdr:from>
    <xdr:ext cx="714375" cy="754892"/>
    <xdr:pic>
      <xdr:nvPicPr>
        <xdr:cNvPr id="4" name="Imagen 3">
          <a:extLst>
            <a:ext uri="{FF2B5EF4-FFF2-40B4-BE49-F238E27FC236}">
              <a16:creationId xmlns=""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286125"/>
          <a:ext cx="714375" cy="754892"/>
        </a:xfrm>
        <a:prstGeom prst="rect">
          <a:avLst/>
        </a:prstGeom>
      </xdr:spPr>
    </xdr:pic>
    <xdr:clientData/>
  </xdr:oneCellAnchor>
  <xdr:twoCellAnchor>
    <xdr:from>
      <xdr:col>0</xdr:col>
      <xdr:colOff>114300</xdr:colOff>
      <xdr:row>18</xdr:row>
      <xdr:rowOff>0</xdr:rowOff>
    </xdr:from>
    <xdr:to>
      <xdr:col>1</xdr:col>
      <xdr:colOff>0</xdr:colOff>
      <xdr:row>18</xdr:row>
      <xdr:rowOff>0</xdr:rowOff>
    </xdr:to>
    <xdr:pic>
      <xdr:nvPicPr>
        <xdr:cNvPr id="5" name="Picture 1">
          <a:extLst>
            <a:ext uri="{FF2B5EF4-FFF2-40B4-BE49-F238E27FC236}">
              <a16:creationId xmlns="" xmlns:a16="http://schemas.microsoft.com/office/drawing/2014/main" id="{00000000-0008-0000-3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2672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13</xdr:row>
      <xdr:rowOff>0</xdr:rowOff>
    </xdr:from>
    <xdr:ext cx="714375" cy="754892"/>
    <xdr:pic>
      <xdr:nvPicPr>
        <xdr:cNvPr id="6" name="Imagen 5">
          <a:extLst>
            <a:ext uri="{FF2B5EF4-FFF2-40B4-BE49-F238E27FC236}">
              <a16:creationId xmlns="" xmlns:a16="http://schemas.microsoft.com/office/drawing/2014/main" id="{00000000-0008-0000-3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286125"/>
          <a:ext cx="714375" cy="754892"/>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75</xdr:row>
      <xdr:rowOff>0</xdr:rowOff>
    </xdr:from>
    <xdr:to>
      <xdr:col>1</xdr:col>
      <xdr:colOff>0</xdr:colOff>
      <xdr:row>75</xdr:row>
      <xdr:rowOff>0</xdr:rowOff>
    </xdr:to>
    <xdr:pic>
      <xdr:nvPicPr>
        <xdr:cNvPr id="4" name="Picture 1">
          <a:extLst>
            <a:ext uri="{FF2B5EF4-FFF2-40B4-BE49-F238E27FC236}">
              <a16:creationId xmlns=""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17004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70</xdr:row>
      <xdr:rowOff>0</xdr:rowOff>
    </xdr:from>
    <xdr:ext cx="714375" cy="754892"/>
    <xdr:pic>
      <xdr:nvPicPr>
        <xdr:cNvPr id="5" name="Imagen 4">
          <a:extLst>
            <a:ext uri="{FF2B5EF4-FFF2-40B4-BE49-F238E27FC236}">
              <a16:creationId xmlns="" xmlns:a16="http://schemas.microsoft.com/office/drawing/2014/main" id="{00000000-0008-0000-3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0719375"/>
          <a:ext cx="714375" cy="754892"/>
        </a:xfrm>
        <a:prstGeom prst="rect">
          <a:avLst/>
        </a:prstGeom>
      </xdr:spPr>
    </xdr:pic>
    <xdr:clientData/>
  </xdr:oneCellAnchor>
  <xdr:twoCellAnchor>
    <xdr:from>
      <xdr:col>0</xdr:col>
      <xdr:colOff>114300</xdr:colOff>
      <xdr:row>109</xdr:row>
      <xdr:rowOff>0</xdr:rowOff>
    </xdr:from>
    <xdr:to>
      <xdr:col>1</xdr:col>
      <xdr:colOff>0</xdr:colOff>
      <xdr:row>109</xdr:row>
      <xdr:rowOff>0</xdr:rowOff>
    </xdr:to>
    <xdr:pic>
      <xdr:nvPicPr>
        <xdr:cNvPr id="6" name="Picture 1">
          <a:extLst>
            <a:ext uri="{FF2B5EF4-FFF2-40B4-BE49-F238E27FC236}">
              <a16:creationId xmlns="" xmlns:a16="http://schemas.microsoft.com/office/drawing/2014/main" id="{00000000-0008-0000-3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0977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104</xdr:row>
      <xdr:rowOff>0</xdr:rowOff>
    </xdr:from>
    <xdr:ext cx="714375" cy="754892"/>
    <xdr:pic>
      <xdr:nvPicPr>
        <xdr:cNvPr id="7" name="Imagen 6">
          <a:extLst>
            <a:ext uri="{FF2B5EF4-FFF2-40B4-BE49-F238E27FC236}">
              <a16:creationId xmlns=""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9996725"/>
          <a:ext cx="714375" cy="754892"/>
        </a:xfrm>
        <a:prstGeom prst="rect">
          <a:avLst/>
        </a:prstGeom>
      </xdr:spPr>
    </xdr:pic>
    <xdr:clientData/>
  </xdr:oneCellAnchor>
  <xdr:twoCellAnchor>
    <xdr:from>
      <xdr:col>0</xdr:col>
      <xdr:colOff>114300</xdr:colOff>
      <xdr:row>92</xdr:row>
      <xdr:rowOff>0</xdr:rowOff>
    </xdr:from>
    <xdr:to>
      <xdr:col>1</xdr:col>
      <xdr:colOff>0</xdr:colOff>
      <xdr:row>92</xdr:row>
      <xdr:rowOff>0</xdr:rowOff>
    </xdr:to>
    <xdr:pic>
      <xdr:nvPicPr>
        <xdr:cNvPr id="8" name="Picture 1">
          <a:extLst>
            <a:ext uri="{FF2B5EF4-FFF2-40B4-BE49-F238E27FC236}">
              <a16:creationId xmlns="" xmlns:a16="http://schemas.microsoft.com/office/drawing/2014/main" id="{00000000-0008-0000-3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95954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87</xdr:row>
      <xdr:rowOff>0</xdr:rowOff>
    </xdr:from>
    <xdr:ext cx="714375" cy="754892"/>
    <xdr:pic>
      <xdr:nvPicPr>
        <xdr:cNvPr id="9" name="Imagen 8">
          <a:extLst>
            <a:ext uri="{FF2B5EF4-FFF2-40B4-BE49-F238E27FC236}">
              <a16:creationId xmlns="" xmlns:a16="http://schemas.microsoft.com/office/drawing/2014/main" id="{00000000-0008-0000-3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8614350"/>
          <a:ext cx="714375" cy="754892"/>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5" name="Imagen 4">
          <a:extLst>
            <a:ext uri="{FF2B5EF4-FFF2-40B4-BE49-F238E27FC236}">
              <a16:creationId xmlns="" xmlns:a16="http://schemas.microsoft.com/office/drawing/2014/main" id="{00000000-0008-0000-3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44243625"/>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6" name="Picture 1">
          <a:extLst>
            <a:ext uri="{FF2B5EF4-FFF2-40B4-BE49-F238E27FC236}">
              <a16:creationId xmlns=""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80644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7" name="Imagen 6">
          <a:extLst>
            <a:ext uri="{FF2B5EF4-FFF2-40B4-BE49-F238E27FC236}">
              <a16:creationId xmlns="" xmlns:a16="http://schemas.microsoft.com/office/drawing/2014/main" id="{00000000-0008-0000-37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57083325"/>
          <a:ext cx="714375" cy="754892"/>
        </a:xfrm>
        <a:prstGeom prst="rect">
          <a:avLst/>
        </a:prstGeom>
      </xdr:spPr>
    </xdr:pic>
    <xdr:clientData/>
  </xdr:oneCellAnchor>
  <xdr:oneCellAnchor>
    <xdr:from>
      <xdr:col>0</xdr:col>
      <xdr:colOff>152400</xdr:colOff>
      <xdr:row>0</xdr:row>
      <xdr:rowOff>0</xdr:rowOff>
    </xdr:from>
    <xdr:ext cx="714375" cy="754892"/>
    <xdr:pic>
      <xdr:nvPicPr>
        <xdr:cNvPr id="9" name="Imagen 8">
          <a:extLst>
            <a:ext uri="{FF2B5EF4-FFF2-40B4-BE49-F238E27FC236}">
              <a16:creationId xmlns="" xmlns:a16="http://schemas.microsoft.com/office/drawing/2014/main" id="{00000000-0008-0000-3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51206400"/>
          <a:ext cx="714375" cy="754892"/>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2" name="Imagen 1">
          <a:extLst>
            <a:ext uri="{FF2B5EF4-FFF2-40B4-BE49-F238E27FC236}">
              <a16:creationId xmlns=""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3" name="Imagen 2">
          <a:extLst>
            <a:ext uri="{FF2B5EF4-FFF2-40B4-BE49-F238E27FC236}">
              <a16:creationId xmlns=""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4" name="Picture 1">
          <a:extLst>
            <a:ext uri="{FF2B5EF4-FFF2-40B4-BE49-F238E27FC236}">
              <a16:creationId xmlns=""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5" name="Imagen 4">
          <a:extLst>
            <a:ext uri="{FF2B5EF4-FFF2-40B4-BE49-F238E27FC236}">
              <a16:creationId xmlns="" xmlns:a16="http://schemas.microsoft.com/office/drawing/2014/main" id="{00000000-0008-0000-3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oneCellAnchor>
    <xdr:from>
      <xdr:col>0</xdr:col>
      <xdr:colOff>152400</xdr:colOff>
      <xdr:row>0</xdr:row>
      <xdr:rowOff>0</xdr:rowOff>
    </xdr:from>
    <xdr:ext cx="714375" cy="754892"/>
    <xdr:pic>
      <xdr:nvPicPr>
        <xdr:cNvPr id="6" name="Imagen 5">
          <a:extLst>
            <a:ext uri="{FF2B5EF4-FFF2-40B4-BE49-F238E27FC236}">
              <a16:creationId xmlns="" xmlns:a16="http://schemas.microsoft.com/office/drawing/2014/main" id="{00000000-0008-0000-3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866775</xdr:colOff>
      <xdr:row>3</xdr:row>
      <xdr:rowOff>173867</xdr:rowOff>
    </xdr:to>
    <xdr:pic>
      <xdr:nvPicPr>
        <xdr:cNvPr id="2" name="Imagen 1">
          <a:extLst>
            <a:ext uri="{FF2B5EF4-FFF2-40B4-BE49-F238E27FC236}">
              <a16:creationId xmlns="" xmlns:a16="http://schemas.microsoft.com/office/drawing/2014/main" id="{00000000-0008-0000-3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oneCellAnchor>
    <xdr:from>
      <xdr:col>0</xdr:col>
      <xdr:colOff>152400</xdr:colOff>
      <xdr:row>0</xdr:row>
      <xdr:rowOff>0</xdr:rowOff>
    </xdr:from>
    <xdr:ext cx="714375" cy="754892"/>
    <xdr:pic>
      <xdr:nvPicPr>
        <xdr:cNvPr id="3" name="Imagen 2">
          <a:extLst>
            <a:ext uri="{FF2B5EF4-FFF2-40B4-BE49-F238E27FC236}">
              <a16:creationId xmlns="" xmlns:a16="http://schemas.microsoft.com/office/drawing/2014/main" id="{00000000-0008-0000-3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twoCellAnchor>
    <xdr:from>
      <xdr:col>0</xdr:col>
      <xdr:colOff>114300</xdr:colOff>
      <xdr:row>5</xdr:row>
      <xdr:rowOff>0</xdr:rowOff>
    </xdr:from>
    <xdr:to>
      <xdr:col>1</xdr:col>
      <xdr:colOff>0</xdr:colOff>
      <xdr:row>5</xdr:row>
      <xdr:rowOff>0</xdr:rowOff>
    </xdr:to>
    <xdr:pic>
      <xdr:nvPicPr>
        <xdr:cNvPr id="4" name="Picture 1">
          <a:extLst>
            <a:ext uri="{FF2B5EF4-FFF2-40B4-BE49-F238E27FC236}">
              <a16:creationId xmlns="" xmlns:a16="http://schemas.microsoft.com/office/drawing/2014/main" id="{00000000-0008-0000-3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0</xdr:row>
      <xdr:rowOff>0</xdr:rowOff>
    </xdr:from>
    <xdr:ext cx="714375" cy="754892"/>
    <xdr:pic>
      <xdr:nvPicPr>
        <xdr:cNvPr id="5" name="Imagen 4">
          <a:extLst>
            <a:ext uri="{FF2B5EF4-FFF2-40B4-BE49-F238E27FC236}">
              <a16:creationId xmlns="" xmlns:a16="http://schemas.microsoft.com/office/drawing/2014/main" id="{00000000-0008-0000-3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oneCellAnchor>
    <xdr:from>
      <xdr:col>0</xdr:col>
      <xdr:colOff>152400</xdr:colOff>
      <xdr:row>0</xdr:row>
      <xdr:rowOff>0</xdr:rowOff>
    </xdr:from>
    <xdr:ext cx="714375" cy="754892"/>
    <xdr:pic>
      <xdr:nvPicPr>
        <xdr:cNvPr id="6" name="Imagen 5">
          <a:extLst>
            <a:ext uri="{FF2B5EF4-FFF2-40B4-BE49-F238E27FC236}">
              <a16:creationId xmlns="" xmlns:a16="http://schemas.microsoft.com/office/drawing/2014/main" id="{00000000-0008-0000-3A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30</xdr:row>
      <xdr:rowOff>0</xdr:rowOff>
    </xdr:from>
    <xdr:to>
      <xdr:col>1</xdr:col>
      <xdr:colOff>0</xdr:colOff>
      <xdr:row>30</xdr:row>
      <xdr:rowOff>0</xdr:rowOff>
    </xdr:to>
    <xdr:pic>
      <xdr:nvPicPr>
        <xdr:cNvPr id="4" name="Picture 1">
          <a:extLst>
            <a:ext uri="{FF2B5EF4-FFF2-40B4-BE49-F238E27FC236}">
              <a16:creationId xmlns="" xmlns:a16="http://schemas.microsoft.com/office/drawing/2014/main" id="{00000000-0008-0000-3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4882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25</xdr:row>
      <xdr:rowOff>0</xdr:rowOff>
    </xdr:from>
    <xdr:ext cx="714375" cy="754892"/>
    <xdr:pic>
      <xdr:nvPicPr>
        <xdr:cNvPr id="5" name="Imagen 4">
          <a:extLst>
            <a:ext uri="{FF2B5EF4-FFF2-40B4-BE49-F238E27FC236}">
              <a16:creationId xmlns="" xmlns:a16="http://schemas.microsoft.com/office/drawing/2014/main" id="{00000000-0008-0000-3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507200"/>
          <a:ext cx="714375" cy="754892"/>
        </a:xfrm>
        <a:prstGeom prst="rect">
          <a:avLst/>
        </a:prstGeom>
      </xdr:spPr>
    </xdr:pic>
    <xdr:clientData/>
  </xdr:oneCellAnchor>
  <xdr:twoCellAnchor>
    <xdr:from>
      <xdr:col>0</xdr:col>
      <xdr:colOff>114300</xdr:colOff>
      <xdr:row>42</xdr:row>
      <xdr:rowOff>0</xdr:rowOff>
    </xdr:from>
    <xdr:to>
      <xdr:col>1</xdr:col>
      <xdr:colOff>0</xdr:colOff>
      <xdr:row>42</xdr:row>
      <xdr:rowOff>0</xdr:rowOff>
    </xdr:to>
    <xdr:pic>
      <xdr:nvPicPr>
        <xdr:cNvPr id="6" name="Picture 1">
          <a:extLst>
            <a:ext uri="{FF2B5EF4-FFF2-40B4-BE49-F238E27FC236}">
              <a16:creationId xmlns="" xmlns:a16="http://schemas.microsoft.com/office/drawing/2014/main" id="{00000000-0008-0000-3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8793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37</xdr:row>
      <xdr:rowOff>0</xdr:rowOff>
    </xdr:from>
    <xdr:ext cx="714375" cy="754892"/>
    <xdr:pic>
      <xdr:nvPicPr>
        <xdr:cNvPr id="7" name="Imagen 6">
          <a:extLst>
            <a:ext uri="{FF2B5EF4-FFF2-40B4-BE49-F238E27FC236}">
              <a16:creationId xmlns="" xmlns:a16="http://schemas.microsoft.com/office/drawing/2014/main" id="{00000000-0008-0000-3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98225"/>
          <a:ext cx="714375" cy="754892"/>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36</xdr:row>
      <xdr:rowOff>0</xdr:rowOff>
    </xdr:from>
    <xdr:to>
      <xdr:col>1</xdr:col>
      <xdr:colOff>0</xdr:colOff>
      <xdr:row>36</xdr:row>
      <xdr:rowOff>0</xdr:rowOff>
    </xdr:to>
    <xdr:pic>
      <xdr:nvPicPr>
        <xdr:cNvPr id="4" name="Picture 1">
          <a:extLst>
            <a:ext uri="{FF2B5EF4-FFF2-40B4-BE49-F238E27FC236}">
              <a16:creationId xmlns="" xmlns:a16="http://schemas.microsoft.com/office/drawing/2014/main" id="{00000000-0008-0000-3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3920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31</xdr:row>
      <xdr:rowOff>0</xdr:rowOff>
    </xdr:from>
    <xdr:ext cx="714375" cy="754892"/>
    <xdr:pic>
      <xdr:nvPicPr>
        <xdr:cNvPr id="5" name="Imagen 4">
          <a:extLst>
            <a:ext uri="{FF2B5EF4-FFF2-40B4-BE49-F238E27FC236}">
              <a16:creationId xmlns="" xmlns:a16="http://schemas.microsoft.com/office/drawing/2014/main" id="{00000000-0008-0000-3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1410950"/>
          <a:ext cx="714375" cy="754892"/>
        </a:xfrm>
        <a:prstGeom prst="rect">
          <a:avLst/>
        </a:prstGeom>
      </xdr:spPr>
    </xdr:pic>
    <xdr:clientData/>
  </xdr:oneCellAnchor>
  <xdr:twoCellAnchor>
    <xdr:from>
      <xdr:col>0</xdr:col>
      <xdr:colOff>114300</xdr:colOff>
      <xdr:row>48</xdr:row>
      <xdr:rowOff>0</xdr:rowOff>
    </xdr:from>
    <xdr:to>
      <xdr:col>1</xdr:col>
      <xdr:colOff>0</xdr:colOff>
      <xdr:row>48</xdr:row>
      <xdr:rowOff>0</xdr:rowOff>
    </xdr:to>
    <xdr:pic>
      <xdr:nvPicPr>
        <xdr:cNvPr id="6" name="Picture 1">
          <a:extLst>
            <a:ext uri="{FF2B5EF4-FFF2-40B4-BE49-F238E27FC236}">
              <a16:creationId xmlns="" xmlns:a16="http://schemas.microsoft.com/office/drawing/2014/main" id="{00000000-0008-0000-3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163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43</xdr:row>
      <xdr:rowOff>0</xdr:rowOff>
    </xdr:from>
    <xdr:ext cx="714375" cy="754892"/>
    <xdr:pic>
      <xdr:nvPicPr>
        <xdr:cNvPr id="7" name="Imagen 6">
          <a:extLst>
            <a:ext uri="{FF2B5EF4-FFF2-40B4-BE49-F238E27FC236}">
              <a16:creationId xmlns="" xmlns:a16="http://schemas.microsoft.com/office/drawing/2014/main" id="{00000000-0008-0000-3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4182725"/>
          <a:ext cx="714375" cy="754892"/>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44</xdr:row>
      <xdr:rowOff>0</xdr:rowOff>
    </xdr:from>
    <xdr:to>
      <xdr:col>1</xdr:col>
      <xdr:colOff>0</xdr:colOff>
      <xdr:row>44</xdr:row>
      <xdr:rowOff>0</xdr:rowOff>
    </xdr:to>
    <xdr:pic>
      <xdr:nvPicPr>
        <xdr:cNvPr id="4" name="Picture 1">
          <a:extLst>
            <a:ext uri="{FF2B5EF4-FFF2-40B4-BE49-F238E27FC236}">
              <a16:creationId xmlns="" xmlns:a16="http://schemas.microsoft.com/office/drawing/2014/main" id="{00000000-0008-0000-3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3920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39</xdr:row>
      <xdr:rowOff>0</xdr:rowOff>
    </xdr:from>
    <xdr:ext cx="714375" cy="754892"/>
    <xdr:pic>
      <xdr:nvPicPr>
        <xdr:cNvPr id="5" name="Imagen 4">
          <a:extLst>
            <a:ext uri="{FF2B5EF4-FFF2-40B4-BE49-F238E27FC236}">
              <a16:creationId xmlns="" xmlns:a16="http://schemas.microsoft.com/office/drawing/2014/main" id="{00000000-0008-0000-3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1410950"/>
          <a:ext cx="714375" cy="754892"/>
        </a:xfrm>
        <a:prstGeom prst="rect">
          <a:avLst/>
        </a:prstGeom>
      </xdr:spPr>
    </xdr:pic>
    <xdr:clientData/>
  </xdr:oneCellAnchor>
  <xdr:twoCellAnchor>
    <xdr:from>
      <xdr:col>0</xdr:col>
      <xdr:colOff>114300</xdr:colOff>
      <xdr:row>62</xdr:row>
      <xdr:rowOff>0</xdr:rowOff>
    </xdr:from>
    <xdr:to>
      <xdr:col>1</xdr:col>
      <xdr:colOff>0</xdr:colOff>
      <xdr:row>62</xdr:row>
      <xdr:rowOff>0</xdr:rowOff>
    </xdr:to>
    <xdr:pic>
      <xdr:nvPicPr>
        <xdr:cNvPr id="6" name="Picture 1">
          <a:extLst>
            <a:ext uri="{FF2B5EF4-FFF2-40B4-BE49-F238E27FC236}">
              <a16:creationId xmlns="" xmlns:a16="http://schemas.microsoft.com/office/drawing/2014/main" id="{00000000-0008-0000-3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163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57</xdr:row>
      <xdr:rowOff>0</xdr:rowOff>
    </xdr:from>
    <xdr:ext cx="714375" cy="754892"/>
    <xdr:pic>
      <xdr:nvPicPr>
        <xdr:cNvPr id="7" name="Imagen 6">
          <a:extLst>
            <a:ext uri="{FF2B5EF4-FFF2-40B4-BE49-F238E27FC236}">
              <a16:creationId xmlns="" xmlns:a16="http://schemas.microsoft.com/office/drawing/2014/main" id="{00000000-0008-0000-3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4182725"/>
          <a:ext cx="714375" cy="754892"/>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62</xdr:row>
      <xdr:rowOff>0</xdr:rowOff>
    </xdr:from>
    <xdr:to>
      <xdr:col>1</xdr:col>
      <xdr:colOff>0</xdr:colOff>
      <xdr:row>62</xdr:row>
      <xdr:rowOff>0</xdr:rowOff>
    </xdr:to>
    <xdr:pic>
      <xdr:nvPicPr>
        <xdr:cNvPr id="4" name="Picture 1">
          <a:extLst>
            <a:ext uri="{FF2B5EF4-FFF2-40B4-BE49-F238E27FC236}">
              <a16:creationId xmlns="" xmlns:a16="http://schemas.microsoft.com/office/drawing/2014/main" id="{00000000-0008-0000-3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4217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57</xdr:row>
      <xdr:rowOff>0</xdr:rowOff>
    </xdr:from>
    <xdr:ext cx="714375" cy="754892"/>
    <xdr:pic>
      <xdr:nvPicPr>
        <xdr:cNvPr id="5" name="Imagen 4">
          <a:extLst>
            <a:ext uri="{FF2B5EF4-FFF2-40B4-BE49-F238E27FC236}">
              <a16:creationId xmlns="" xmlns:a16="http://schemas.microsoft.com/office/drawing/2014/main" id="{00000000-0008-0000-3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440650"/>
          <a:ext cx="714375" cy="754892"/>
        </a:xfrm>
        <a:prstGeom prst="rect">
          <a:avLst/>
        </a:prstGeom>
      </xdr:spPr>
    </xdr:pic>
    <xdr:clientData/>
  </xdr:oneCellAnchor>
  <xdr:twoCellAnchor>
    <xdr:from>
      <xdr:col>0</xdr:col>
      <xdr:colOff>114300</xdr:colOff>
      <xdr:row>79</xdr:row>
      <xdr:rowOff>0</xdr:rowOff>
    </xdr:from>
    <xdr:to>
      <xdr:col>1</xdr:col>
      <xdr:colOff>0</xdr:colOff>
      <xdr:row>79</xdr:row>
      <xdr:rowOff>0</xdr:rowOff>
    </xdr:to>
    <xdr:pic>
      <xdr:nvPicPr>
        <xdr:cNvPr id="6" name="Picture 1">
          <a:extLst>
            <a:ext uri="{FF2B5EF4-FFF2-40B4-BE49-F238E27FC236}">
              <a16:creationId xmlns=""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432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74</xdr:row>
      <xdr:rowOff>0</xdr:rowOff>
    </xdr:from>
    <xdr:ext cx="714375" cy="754892"/>
    <xdr:pic>
      <xdr:nvPicPr>
        <xdr:cNvPr id="7" name="Imagen 6">
          <a:extLst>
            <a:ext uri="{FF2B5EF4-FFF2-40B4-BE49-F238E27FC236}">
              <a16:creationId xmlns=""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7451050"/>
          <a:ext cx="714375" cy="75489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40</xdr:row>
      <xdr:rowOff>0</xdr:rowOff>
    </xdr:from>
    <xdr:to>
      <xdr:col>1</xdr:col>
      <xdr:colOff>0</xdr:colOff>
      <xdr:row>40</xdr:row>
      <xdr:rowOff>0</xdr:rowOff>
    </xdr:to>
    <xdr:pic>
      <xdr:nvPicPr>
        <xdr:cNvPr id="4" name="Picture 1">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7727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35</xdr:row>
      <xdr:rowOff>0</xdr:rowOff>
    </xdr:from>
    <xdr:ext cx="714375" cy="754892"/>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9791700"/>
          <a:ext cx="714375" cy="754892"/>
        </a:xfrm>
        <a:prstGeom prst="rect">
          <a:avLst/>
        </a:prstGeom>
      </xdr:spPr>
    </xdr:pic>
    <xdr:clientData/>
  </xdr:oneCellAnchor>
  <xdr:twoCellAnchor>
    <xdr:from>
      <xdr:col>0</xdr:col>
      <xdr:colOff>114300</xdr:colOff>
      <xdr:row>56</xdr:row>
      <xdr:rowOff>0</xdr:rowOff>
    </xdr:from>
    <xdr:to>
      <xdr:col>1</xdr:col>
      <xdr:colOff>0</xdr:colOff>
      <xdr:row>56</xdr:row>
      <xdr:rowOff>0</xdr:rowOff>
    </xdr:to>
    <xdr:pic>
      <xdr:nvPicPr>
        <xdr:cNvPr id="6" name="Picture 1">
          <a:extLst>
            <a:ext uri="{FF2B5EF4-FFF2-40B4-BE49-F238E27FC236}">
              <a16:creationId xmlns=""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50304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51</xdr:row>
      <xdr:rowOff>0</xdr:rowOff>
    </xdr:from>
    <xdr:ext cx="714375" cy="754892"/>
    <xdr:pic>
      <xdr:nvPicPr>
        <xdr:cNvPr id="7" name="Imagen 6">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4049375"/>
          <a:ext cx="714375" cy="754892"/>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3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24</xdr:row>
      <xdr:rowOff>0</xdr:rowOff>
    </xdr:from>
    <xdr:to>
      <xdr:col>1</xdr:col>
      <xdr:colOff>0</xdr:colOff>
      <xdr:row>24</xdr:row>
      <xdr:rowOff>0</xdr:rowOff>
    </xdr:to>
    <xdr:pic>
      <xdr:nvPicPr>
        <xdr:cNvPr id="4" name="Picture 1">
          <a:extLst>
            <a:ext uri="{FF2B5EF4-FFF2-40B4-BE49-F238E27FC236}">
              <a16:creationId xmlns=""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3766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19</xdr:row>
      <xdr:rowOff>0</xdr:rowOff>
    </xdr:from>
    <xdr:ext cx="714375" cy="754892"/>
    <xdr:pic>
      <xdr:nvPicPr>
        <xdr:cNvPr id="5" name="Imagen 4">
          <a:extLst>
            <a:ext uri="{FF2B5EF4-FFF2-40B4-BE49-F238E27FC236}">
              <a16:creationId xmlns="" xmlns:a16="http://schemas.microsoft.com/office/drawing/2014/main" id="{00000000-0008-0000-3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2785050"/>
          <a:ext cx="714375" cy="75489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31</xdr:row>
      <xdr:rowOff>0</xdr:rowOff>
    </xdr:from>
    <xdr:to>
      <xdr:col>1</xdr:col>
      <xdr:colOff>0</xdr:colOff>
      <xdr:row>31</xdr:row>
      <xdr:rowOff>0</xdr:rowOff>
    </xdr:to>
    <xdr:pic>
      <xdr:nvPicPr>
        <xdr:cNvPr id="4" name="Picture 1">
          <a:extLst>
            <a:ext uri="{FF2B5EF4-FFF2-40B4-BE49-F238E27FC236}">
              <a16:creationId xmlns=""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1727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26</xdr:row>
      <xdr:rowOff>0</xdr:rowOff>
    </xdr:from>
    <xdr:ext cx="714375" cy="754892"/>
    <xdr:pic>
      <xdr:nvPicPr>
        <xdr:cNvPr id="5" name="Imagen 4">
          <a:extLst>
            <a:ext uri="{FF2B5EF4-FFF2-40B4-BE49-F238E27FC236}">
              <a16:creationId xmlns=""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9191625"/>
          <a:ext cx="714375" cy="75489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30</xdr:row>
      <xdr:rowOff>0</xdr:rowOff>
    </xdr:from>
    <xdr:to>
      <xdr:col>1</xdr:col>
      <xdr:colOff>0</xdr:colOff>
      <xdr:row>30</xdr:row>
      <xdr:rowOff>0</xdr:rowOff>
    </xdr:to>
    <xdr:pic>
      <xdr:nvPicPr>
        <xdr:cNvPr id="4" name="Picture 1">
          <a:extLst>
            <a:ext uri="{FF2B5EF4-FFF2-40B4-BE49-F238E27FC236}">
              <a16:creationId xmlns=""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4217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25</xdr:row>
      <xdr:rowOff>0</xdr:rowOff>
    </xdr:from>
    <xdr:ext cx="714375" cy="754892"/>
    <xdr:pic>
      <xdr:nvPicPr>
        <xdr:cNvPr id="5" name="Imagen 4">
          <a:extLst>
            <a:ext uri="{FF2B5EF4-FFF2-40B4-BE49-F238E27FC236}">
              <a16:creationId xmlns="" xmlns:a16="http://schemas.microsoft.com/office/drawing/2014/main" id="{00000000-0008-0000-4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440650"/>
          <a:ext cx="714375" cy="754892"/>
        </a:xfrm>
        <a:prstGeom prst="rect">
          <a:avLst/>
        </a:prstGeom>
      </xdr:spPr>
    </xdr:pic>
    <xdr:clientData/>
  </xdr:oneCellAnchor>
  <xdr:twoCellAnchor>
    <xdr:from>
      <xdr:col>0</xdr:col>
      <xdr:colOff>114300</xdr:colOff>
      <xdr:row>45</xdr:row>
      <xdr:rowOff>0</xdr:rowOff>
    </xdr:from>
    <xdr:to>
      <xdr:col>1</xdr:col>
      <xdr:colOff>0</xdr:colOff>
      <xdr:row>45</xdr:row>
      <xdr:rowOff>0</xdr:rowOff>
    </xdr:to>
    <xdr:pic>
      <xdr:nvPicPr>
        <xdr:cNvPr id="6" name="Picture 1">
          <a:extLst>
            <a:ext uri="{FF2B5EF4-FFF2-40B4-BE49-F238E27FC236}">
              <a16:creationId xmlns=""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432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40</xdr:row>
      <xdr:rowOff>0</xdr:rowOff>
    </xdr:from>
    <xdr:ext cx="714375" cy="754892"/>
    <xdr:pic>
      <xdr:nvPicPr>
        <xdr:cNvPr id="7" name="Imagen 6">
          <a:extLst>
            <a:ext uri="{FF2B5EF4-FFF2-40B4-BE49-F238E27FC236}">
              <a16:creationId xmlns="" xmlns:a16="http://schemas.microsoft.com/office/drawing/2014/main" id="{00000000-0008-0000-4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7451050"/>
          <a:ext cx="714375" cy="754892"/>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28</xdr:row>
      <xdr:rowOff>0</xdr:rowOff>
    </xdr:from>
    <xdr:to>
      <xdr:col>1</xdr:col>
      <xdr:colOff>0</xdr:colOff>
      <xdr:row>28</xdr:row>
      <xdr:rowOff>0</xdr:rowOff>
    </xdr:to>
    <xdr:pic>
      <xdr:nvPicPr>
        <xdr:cNvPr id="4" name="Picture 1">
          <a:extLst>
            <a:ext uri="{FF2B5EF4-FFF2-40B4-BE49-F238E27FC236}">
              <a16:creationId xmlns="" xmlns:a16="http://schemas.microsoft.com/office/drawing/2014/main" id="{00000000-0008-0000-4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4217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23</xdr:row>
      <xdr:rowOff>0</xdr:rowOff>
    </xdr:from>
    <xdr:ext cx="714375" cy="754892"/>
    <xdr:pic>
      <xdr:nvPicPr>
        <xdr:cNvPr id="5" name="Imagen 4">
          <a:extLst>
            <a:ext uri="{FF2B5EF4-FFF2-40B4-BE49-F238E27FC236}">
              <a16:creationId xmlns="" xmlns:a16="http://schemas.microsoft.com/office/drawing/2014/main" id="{00000000-0008-0000-4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440650"/>
          <a:ext cx="714375" cy="754892"/>
        </a:xfrm>
        <a:prstGeom prst="rect">
          <a:avLst/>
        </a:prstGeom>
      </xdr:spPr>
    </xdr:pic>
    <xdr:clientData/>
  </xdr:oneCellAnchor>
  <xdr:twoCellAnchor>
    <xdr:from>
      <xdr:col>0</xdr:col>
      <xdr:colOff>114300</xdr:colOff>
      <xdr:row>41</xdr:row>
      <xdr:rowOff>0</xdr:rowOff>
    </xdr:from>
    <xdr:to>
      <xdr:col>1</xdr:col>
      <xdr:colOff>0</xdr:colOff>
      <xdr:row>41</xdr:row>
      <xdr:rowOff>0</xdr:rowOff>
    </xdr:to>
    <xdr:pic>
      <xdr:nvPicPr>
        <xdr:cNvPr id="6" name="Picture 1">
          <a:extLst>
            <a:ext uri="{FF2B5EF4-FFF2-40B4-BE49-F238E27FC236}">
              <a16:creationId xmlns=""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4321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36</xdr:row>
      <xdr:rowOff>0</xdr:rowOff>
    </xdr:from>
    <xdr:ext cx="714375" cy="754892"/>
    <xdr:pic>
      <xdr:nvPicPr>
        <xdr:cNvPr id="7" name="Imagen 6">
          <a:extLst>
            <a:ext uri="{FF2B5EF4-FFF2-40B4-BE49-F238E27FC236}">
              <a16:creationId xmlns="" xmlns:a16="http://schemas.microsoft.com/office/drawing/2014/main" id="{00000000-0008-0000-4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7451050"/>
          <a:ext cx="714375" cy="754892"/>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43</xdr:row>
      <xdr:rowOff>0</xdr:rowOff>
    </xdr:from>
    <xdr:to>
      <xdr:col>1</xdr:col>
      <xdr:colOff>0</xdr:colOff>
      <xdr:row>43</xdr:row>
      <xdr:rowOff>0</xdr:rowOff>
    </xdr:to>
    <xdr:pic>
      <xdr:nvPicPr>
        <xdr:cNvPr id="4" name="Picture 1">
          <a:extLst>
            <a:ext uri="{FF2B5EF4-FFF2-40B4-BE49-F238E27FC236}">
              <a16:creationId xmlns=""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0594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38</xdr:row>
      <xdr:rowOff>0</xdr:rowOff>
    </xdr:from>
    <xdr:ext cx="714375" cy="754892"/>
    <xdr:pic>
      <xdr:nvPicPr>
        <xdr:cNvPr id="5" name="Imagen 4">
          <a:extLst>
            <a:ext uri="{FF2B5EF4-FFF2-40B4-BE49-F238E27FC236}">
              <a16:creationId xmlns="" xmlns:a16="http://schemas.microsoft.com/office/drawing/2014/main" id="{00000000-0008-0000-4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7078325"/>
          <a:ext cx="714375" cy="754892"/>
        </a:xfrm>
        <a:prstGeom prst="rect">
          <a:avLst/>
        </a:prstGeom>
      </xdr:spPr>
    </xdr:pic>
    <xdr:clientData/>
  </xdr:oneCellAnchor>
  <xdr:twoCellAnchor>
    <xdr:from>
      <xdr:col>0</xdr:col>
      <xdr:colOff>114300</xdr:colOff>
      <xdr:row>60</xdr:row>
      <xdr:rowOff>0</xdr:rowOff>
    </xdr:from>
    <xdr:to>
      <xdr:col>1</xdr:col>
      <xdr:colOff>0</xdr:colOff>
      <xdr:row>60</xdr:row>
      <xdr:rowOff>0</xdr:rowOff>
    </xdr:to>
    <xdr:pic>
      <xdr:nvPicPr>
        <xdr:cNvPr id="6" name="Picture 1">
          <a:extLst>
            <a:ext uri="{FF2B5EF4-FFF2-40B4-BE49-F238E27FC236}">
              <a16:creationId xmlns=""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1265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55</xdr:row>
      <xdr:rowOff>0</xdr:rowOff>
    </xdr:from>
    <xdr:ext cx="714375" cy="754892"/>
    <xdr:pic>
      <xdr:nvPicPr>
        <xdr:cNvPr id="7" name="Imagen 6">
          <a:extLst>
            <a:ext uri="{FF2B5EF4-FFF2-40B4-BE49-F238E27FC236}">
              <a16:creationId xmlns="" xmlns:a16="http://schemas.microsoft.com/office/drawing/2014/main" id="{00000000-0008-0000-43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145500"/>
          <a:ext cx="714375" cy="754892"/>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22</xdr:row>
      <xdr:rowOff>0</xdr:rowOff>
    </xdr:from>
    <xdr:to>
      <xdr:col>1</xdr:col>
      <xdr:colOff>0</xdr:colOff>
      <xdr:row>22</xdr:row>
      <xdr:rowOff>0</xdr:rowOff>
    </xdr:to>
    <xdr:pic>
      <xdr:nvPicPr>
        <xdr:cNvPr id="4" name="Picture 1">
          <a:extLst>
            <a:ext uri="{FF2B5EF4-FFF2-40B4-BE49-F238E27FC236}">
              <a16:creationId xmlns=""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9740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17</xdr:row>
      <xdr:rowOff>0</xdr:rowOff>
    </xdr:from>
    <xdr:ext cx="714375" cy="754892"/>
    <xdr:pic>
      <xdr:nvPicPr>
        <xdr:cNvPr id="5" name="Imagen 4">
          <a:extLst>
            <a:ext uri="{FF2B5EF4-FFF2-40B4-BE49-F238E27FC236}">
              <a16:creationId xmlns="" xmlns:a16="http://schemas.microsoft.com/office/drawing/2014/main" id="{00000000-0008-0000-4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992975"/>
          <a:ext cx="714375" cy="754892"/>
        </a:xfrm>
        <a:prstGeom prst="rect">
          <a:avLst/>
        </a:prstGeom>
      </xdr:spPr>
    </xdr:pic>
    <xdr:clientData/>
  </xdr:oneCellAnchor>
  <xdr:twoCellAnchor>
    <xdr:from>
      <xdr:col>0</xdr:col>
      <xdr:colOff>114300</xdr:colOff>
      <xdr:row>38</xdr:row>
      <xdr:rowOff>0</xdr:rowOff>
    </xdr:from>
    <xdr:to>
      <xdr:col>1</xdr:col>
      <xdr:colOff>0</xdr:colOff>
      <xdr:row>38</xdr:row>
      <xdr:rowOff>0</xdr:rowOff>
    </xdr:to>
    <xdr:pic>
      <xdr:nvPicPr>
        <xdr:cNvPr id="6" name="Picture 1">
          <a:extLst>
            <a:ext uri="{FF2B5EF4-FFF2-40B4-BE49-F238E27FC236}">
              <a16:creationId xmlns=""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117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33</xdr:row>
      <xdr:rowOff>0</xdr:rowOff>
    </xdr:from>
    <xdr:ext cx="714375" cy="754892"/>
    <xdr:pic>
      <xdr:nvPicPr>
        <xdr:cNvPr id="7" name="Imagen 6">
          <a:extLst>
            <a:ext uri="{FF2B5EF4-FFF2-40B4-BE49-F238E27FC236}">
              <a16:creationId xmlns="" xmlns:a16="http://schemas.microsoft.com/office/drawing/2014/main" id="{00000000-0008-0000-4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7136725"/>
          <a:ext cx="714375" cy="75489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38</xdr:row>
      <xdr:rowOff>0</xdr:rowOff>
    </xdr:from>
    <xdr:to>
      <xdr:col>1</xdr:col>
      <xdr:colOff>0</xdr:colOff>
      <xdr:row>38</xdr:row>
      <xdr:rowOff>0</xdr:rowOff>
    </xdr:to>
    <xdr:pic>
      <xdr:nvPicPr>
        <xdr:cNvPr id="4" name="Picture 1">
          <a:extLst>
            <a:ext uri="{FF2B5EF4-FFF2-40B4-BE49-F238E27FC236}">
              <a16:creationId xmlns=""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4008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33</xdr:row>
      <xdr:rowOff>0</xdr:rowOff>
    </xdr:from>
    <xdr:ext cx="714375" cy="754892"/>
    <xdr:pic>
      <xdr:nvPicPr>
        <xdr:cNvPr id="5" name="Imagen 4">
          <a:extLst>
            <a:ext uri="{FF2B5EF4-FFF2-40B4-BE49-F238E27FC236}">
              <a16:creationId xmlns="" xmlns:a16="http://schemas.microsoft.com/office/drawing/2014/main" id="{00000000-0008-0000-4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419725"/>
          <a:ext cx="714375" cy="754892"/>
        </a:xfrm>
        <a:prstGeom prst="rect">
          <a:avLst/>
        </a:prstGeom>
      </xdr:spPr>
    </xdr:pic>
    <xdr:clientData/>
  </xdr:oneCellAnchor>
  <xdr:twoCellAnchor>
    <xdr:from>
      <xdr:col>0</xdr:col>
      <xdr:colOff>114300</xdr:colOff>
      <xdr:row>51</xdr:row>
      <xdr:rowOff>0</xdr:rowOff>
    </xdr:from>
    <xdr:to>
      <xdr:col>1</xdr:col>
      <xdr:colOff>0</xdr:colOff>
      <xdr:row>51</xdr:row>
      <xdr:rowOff>0</xdr:rowOff>
    </xdr:to>
    <xdr:pic>
      <xdr:nvPicPr>
        <xdr:cNvPr id="6" name="Picture 1">
          <a:extLst>
            <a:ext uri="{FF2B5EF4-FFF2-40B4-BE49-F238E27FC236}">
              <a16:creationId xmlns=""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573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46</xdr:row>
      <xdr:rowOff>0</xdr:rowOff>
    </xdr:from>
    <xdr:ext cx="714375" cy="754892"/>
    <xdr:pic>
      <xdr:nvPicPr>
        <xdr:cNvPr id="7" name="Imagen 6">
          <a:extLst>
            <a:ext uri="{FF2B5EF4-FFF2-40B4-BE49-F238E27FC236}">
              <a16:creationId xmlns="" xmlns:a16="http://schemas.microsoft.com/office/drawing/2014/main" id="{00000000-0008-0000-4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1591925"/>
          <a:ext cx="714375" cy="754892"/>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31</xdr:row>
      <xdr:rowOff>0</xdr:rowOff>
    </xdr:from>
    <xdr:to>
      <xdr:col>1</xdr:col>
      <xdr:colOff>0</xdr:colOff>
      <xdr:row>31</xdr:row>
      <xdr:rowOff>0</xdr:rowOff>
    </xdr:to>
    <xdr:pic>
      <xdr:nvPicPr>
        <xdr:cNvPr id="4" name="Picture 1">
          <a:extLst>
            <a:ext uri="{FF2B5EF4-FFF2-40B4-BE49-F238E27FC236}">
              <a16:creationId xmlns=""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86902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26</xdr:row>
      <xdr:rowOff>0</xdr:rowOff>
    </xdr:from>
    <xdr:ext cx="714375" cy="754892"/>
    <xdr:pic>
      <xdr:nvPicPr>
        <xdr:cNvPr id="5" name="Imagen 4">
          <a:extLst>
            <a:ext uri="{FF2B5EF4-FFF2-40B4-BE49-F238E27FC236}">
              <a16:creationId xmlns=""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7887950"/>
          <a:ext cx="714375" cy="754892"/>
        </a:xfrm>
        <a:prstGeom prst="rect">
          <a:avLst/>
        </a:prstGeom>
      </xdr:spPr>
    </xdr:pic>
    <xdr:clientData/>
  </xdr:oneCellAnchor>
  <xdr:twoCellAnchor>
    <xdr:from>
      <xdr:col>0</xdr:col>
      <xdr:colOff>114300</xdr:colOff>
      <xdr:row>44</xdr:row>
      <xdr:rowOff>0</xdr:rowOff>
    </xdr:from>
    <xdr:to>
      <xdr:col>1</xdr:col>
      <xdr:colOff>0</xdr:colOff>
      <xdr:row>44</xdr:row>
      <xdr:rowOff>0</xdr:rowOff>
    </xdr:to>
    <xdr:pic>
      <xdr:nvPicPr>
        <xdr:cNvPr id="6" name="Picture 1">
          <a:extLst>
            <a:ext uri="{FF2B5EF4-FFF2-40B4-BE49-F238E27FC236}">
              <a16:creationId xmlns="" xmlns:a16="http://schemas.microsoft.com/office/drawing/2014/main" id="{00000000-0008-0000-4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2885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39</xdr:row>
      <xdr:rowOff>0</xdr:rowOff>
    </xdr:from>
    <xdr:ext cx="714375" cy="754892"/>
    <xdr:pic>
      <xdr:nvPicPr>
        <xdr:cNvPr id="7" name="Imagen 6">
          <a:extLst>
            <a:ext uri="{FF2B5EF4-FFF2-40B4-BE49-F238E27FC236}">
              <a16:creationId xmlns="" xmlns:a16="http://schemas.microsoft.com/office/drawing/2014/main" id="{00000000-0008-0000-4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307425"/>
          <a:ext cx="714375" cy="754892"/>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4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51</xdr:row>
      <xdr:rowOff>0</xdr:rowOff>
    </xdr:from>
    <xdr:to>
      <xdr:col>1</xdr:col>
      <xdr:colOff>0</xdr:colOff>
      <xdr:row>51</xdr:row>
      <xdr:rowOff>0</xdr:rowOff>
    </xdr:to>
    <xdr:pic>
      <xdr:nvPicPr>
        <xdr:cNvPr id="4" name="Picture 1">
          <a:extLst>
            <a:ext uri="{FF2B5EF4-FFF2-40B4-BE49-F238E27FC236}">
              <a16:creationId xmlns="" xmlns:a16="http://schemas.microsoft.com/office/drawing/2014/main" id="{00000000-0008-0000-4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52247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46</xdr:row>
      <xdr:rowOff>0</xdr:rowOff>
    </xdr:from>
    <xdr:ext cx="714375" cy="754892"/>
    <xdr:pic>
      <xdr:nvPicPr>
        <xdr:cNvPr id="5" name="Imagen 4">
          <a:extLst>
            <a:ext uri="{FF2B5EF4-FFF2-40B4-BE49-F238E27FC236}">
              <a16:creationId xmlns="" xmlns:a16="http://schemas.microsoft.com/office/drawing/2014/main" id="{00000000-0008-0000-4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243625"/>
          <a:ext cx="714375" cy="754892"/>
        </a:xfrm>
        <a:prstGeom prst="rect">
          <a:avLst/>
        </a:prstGeom>
      </xdr:spPr>
    </xdr:pic>
    <xdr:clientData/>
  </xdr:oneCellAnchor>
  <xdr:twoCellAnchor>
    <xdr:from>
      <xdr:col>0</xdr:col>
      <xdr:colOff>114300</xdr:colOff>
      <xdr:row>84</xdr:row>
      <xdr:rowOff>0</xdr:rowOff>
    </xdr:from>
    <xdr:to>
      <xdr:col>1</xdr:col>
      <xdr:colOff>0</xdr:colOff>
      <xdr:row>84</xdr:row>
      <xdr:rowOff>0</xdr:rowOff>
    </xdr:to>
    <xdr:pic>
      <xdr:nvPicPr>
        <xdr:cNvPr id="6" name="Picture 1">
          <a:extLst>
            <a:ext uri="{FF2B5EF4-FFF2-40B4-BE49-F238E27FC236}">
              <a16:creationId xmlns="" xmlns:a16="http://schemas.microsoft.com/office/drawing/2014/main" id="{00000000-0008-0000-4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80644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79</xdr:row>
      <xdr:rowOff>0</xdr:rowOff>
    </xdr:from>
    <xdr:ext cx="714375" cy="754892"/>
    <xdr:pic>
      <xdr:nvPicPr>
        <xdr:cNvPr id="7" name="Imagen 6">
          <a:extLst>
            <a:ext uri="{FF2B5EF4-FFF2-40B4-BE49-F238E27FC236}">
              <a16:creationId xmlns=""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7083325"/>
          <a:ext cx="714375" cy="754892"/>
        </a:xfrm>
        <a:prstGeom prst="rect">
          <a:avLst/>
        </a:prstGeom>
      </xdr:spPr>
    </xdr:pic>
    <xdr:clientData/>
  </xdr:oneCellAnchor>
  <xdr:twoCellAnchor>
    <xdr:from>
      <xdr:col>0</xdr:col>
      <xdr:colOff>114300</xdr:colOff>
      <xdr:row>67</xdr:row>
      <xdr:rowOff>0</xdr:rowOff>
    </xdr:from>
    <xdr:to>
      <xdr:col>1</xdr:col>
      <xdr:colOff>0</xdr:colOff>
      <xdr:row>67</xdr:row>
      <xdr:rowOff>0</xdr:rowOff>
    </xdr:to>
    <xdr:pic>
      <xdr:nvPicPr>
        <xdr:cNvPr id="8" name="Picture 1">
          <a:extLst>
            <a:ext uri="{FF2B5EF4-FFF2-40B4-BE49-F238E27FC236}">
              <a16:creationId xmlns="" xmlns:a16="http://schemas.microsoft.com/office/drawing/2014/main" id="{00000000-0008-0000-4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21874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62</xdr:row>
      <xdr:rowOff>0</xdr:rowOff>
    </xdr:from>
    <xdr:ext cx="714375" cy="754892"/>
    <xdr:pic>
      <xdr:nvPicPr>
        <xdr:cNvPr id="9" name="Imagen 8">
          <a:extLst>
            <a:ext uri="{FF2B5EF4-FFF2-40B4-BE49-F238E27FC236}">
              <a16:creationId xmlns="" xmlns:a16="http://schemas.microsoft.com/office/drawing/2014/main" id="{00000000-0008-0000-4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1206400"/>
          <a:ext cx="714375" cy="75489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20</xdr:row>
      <xdr:rowOff>0</xdr:rowOff>
    </xdr:from>
    <xdr:to>
      <xdr:col>1</xdr:col>
      <xdr:colOff>0</xdr:colOff>
      <xdr:row>20</xdr:row>
      <xdr:rowOff>0</xdr:rowOff>
    </xdr:to>
    <xdr:pic>
      <xdr:nvPicPr>
        <xdr:cNvPr id="4" name="Picture 1">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9740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15</xdr:row>
      <xdr:rowOff>0</xdr:rowOff>
    </xdr:from>
    <xdr:ext cx="714375" cy="754892"/>
    <xdr:pic>
      <xdr:nvPicPr>
        <xdr:cNvPr id="5" name="Imagen 4">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992975"/>
          <a:ext cx="714375" cy="75489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40</xdr:row>
      <xdr:rowOff>0</xdr:rowOff>
    </xdr:from>
    <xdr:to>
      <xdr:col>1</xdr:col>
      <xdr:colOff>0</xdr:colOff>
      <xdr:row>40</xdr:row>
      <xdr:rowOff>0</xdr:rowOff>
    </xdr:to>
    <xdr:pic>
      <xdr:nvPicPr>
        <xdr:cNvPr id="4" name="Picture 1">
          <a:extLst>
            <a:ext uri="{FF2B5EF4-FFF2-40B4-BE49-F238E27FC236}">
              <a16:creationId xmlns=""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97405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35</xdr:row>
      <xdr:rowOff>0</xdr:rowOff>
    </xdr:from>
    <xdr:ext cx="714375" cy="754892"/>
    <xdr:pic>
      <xdr:nvPicPr>
        <xdr:cNvPr id="5" name="Imagen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9992975"/>
          <a:ext cx="714375" cy="754892"/>
        </a:xfrm>
        <a:prstGeom prst="rect">
          <a:avLst/>
        </a:prstGeom>
      </xdr:spPr>
    </xdr:pic>
    <xdr:clientData/>
  </xdr:oneCellAnchor>
  <xdr:twoCellAnchor>
    <xdr:from>
      <xdr:col>0</xdr:col>
      <xdr:colOff>114300</xdr:colOff>
      <xdr:row>61</xdr:row>
      <xdr:rowOff>0</xdr:rowOff>
    </xdr:from>
    <xdr:to>
      <xdr:col>1</xdr:col>
      <xdr:colOff>0</xdr:colOff>
      <xdr:row>61</xdr:row>
      <xdr:rowOff>0</xdr:rowOff>
    </xdr:to>
    <xdr:pic>
      <xdr:nvPicPr>
        <xdr:cNvPr id="6" name="Picture 1">
          <a:extLst>
            <a:ext uri="{FF2B5EF4-FFF2-40B4-BE49-F238E27FC236}">
              <a16:creationId xmlns=""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55555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56</xdr:row>
      <xdr:rowOff>0</xdr:rowOff>
    </xdr:from>
    <xdr:ext cx="714375" cy="754892"/>
    <xdr:pic>
      <xdr:nvPicPr>
        <xdr:cNvPr id="7" name="Imagen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4574500"/>
          <a:ext cx="714375" cy="75489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0</xdr:colOff>
      <xdr:row>5</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810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0</xdr:col>
      <xdr:colOff>866775</xdr:colOff>
      <xdr:row>3</xdr:row>
      <xdr:rowOff>173867</xdr:rowOff>
    </xdr:to>
    <xdr:pic>
      <xdr:nvPicPr>
        <xdr:cNvPr id="3" name="Imagen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0"/>
          <a:ext cx="714375" cy="754892"/>
        </a:xfrm>
        <a:prstGeom prst="rect">
          <a:avLst/>
        </a:prstGeom>
      </xdr:spPr>
    </xdr:pic>
    <xdr:clientData/>
  </xdr:twoCellAnchor>
  <xdr:twoCellAnchor>
    <xdr:from>
      <xdr:col>0</xdr:col>
      <xdr:colOff>114300</xdr:colOff>
      <xdr:row>22</xdr:row>
      <xdr:rowOff>0</xdr:rowOff>
    </xdr:from>
    <xdr:to>
      <xdr:col>1</xdr:col>
      <xdr:colOff>0</xdr:colOff>
      <xdr:row>22</xdr:row>
      <xdr:rowOff>0</xdr:rowOff>
    </xdr:to>
    <xdr:pic>
      <xdr:nvPicPr>
        <xdr:cNvPr id="4" name="Picture 1">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764000"/>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17</xdr:row>
      <xdr:rowOff>0</xdr:rowOff>
    </xdr:from>
    <xdr:ext cx="714375" cy="754892"/>
    <xdr:pic>
      <xdr:nvPicPr>
        <xdr:cNvPr id="5" name="Imagen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5782925"/>
          <a:ext cx="714375" cy="754892"/>
        </a:xfrm>
        <a:prstGeom prst="rect">
          <a:avLst/>
        </a:prstGeom>
      </xdr:spPr>
    </xdr:pic>
    <xdr:clientData/>
  </xdr:oneCellAnchor>
  <xdr:twoCellAnchor>
    <xdr:from>
      <xdr:col>0</xdr:col>
      <xdr:colOff>114300</xdr:colOff>
      <xdr:row>35</xdr:row>
      <xdr:rowOff>0</xdr:rowOff>
    </xdr:from>
    <xdr:to>
      <xdr:col>1</xdr:col>
      <xdr:colOff>0</xdr:colOff>
      <xdr:row>35</xdr:row>
      <xdr:rowOff>0</xdr:rowOff>
    </xdr:to>
    <xdr:pic>
      <xdr:nvPicPr>
        <xdr:cNvPr id="6" name="Picture 1">
          <a:extLst>
            <a:ext uri="{FF2B5EF4-FFF2-40B4-BE49-F238E27FC236}">
              <a16:creationId xmlns=""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2964775"/>
          <a:ext cx="25146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152400</xdr:colOff>
      <xdr:row>30</xdr:row>
      <xdr:rowOff>0</xdr:rowOff>
    </xdr:from>
    <xdr:ext cx="714375" cy="754892"/>
    <xdr:pic>
      <xdr:nvPicPr>
        <xdr:cNvPr id="7" name="Imagen 6">
          <a:extLst>
            <a:ext uri="{FF2B5EF4-FFF2-40B4-BE49-F238E27FC236}">
              <a16:creationId xmlns="" xmlns:a16="http://schemas.microsoft.com/office/drawing/2014/main" id="{00000000-0008-0000-0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1983700"/>
          <a:ext cx="714375" cy="754892"/>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5"/>
  <sheetViews>
    <sheetView zoomScaleNormal="100" workbookViewId="0">
      <selection activeCell="L10" sqref="L10"/>
    </sheetView>
  </sheetViews>
  <sheetFormatPr baseColWidth="10" defaultColWidth="11.44140625" defaultRowHeight="14.4" x14ac:dyDescent="0.3"/>
  <cols>
    <col min="9" max="9" width="11.44140625" customWidth="1"/>
    <col min="10" max="10" width="0.33203125" customWidth="1"/>
  </cols>
  <sheetData>
    <row r="1" spans="1:19" ht="15.6" x14ac:dyDescent="0.3">
      <c r="A1" s="62" t="s">
        <v>0</v>
      </c>
      <c r="B1" s="63"/>
      <c r="C1" s="63"/>
      <c r="D1" s="63"/>
      <c r="E1" s="63"/>
      <c r="F1" s="63"/>
      <c r="G1" s="63"/>
      <c r="H1" s="63"/>
      <c r="I1" s="63"/>
      <c r="J1" s="63"/>
      <c r="K1" s="63"/>
      <c r="L1" s="63"/>
      <c r="M1" s="63"/>
      <c r="N1" s="63"/>
      <c r="O1" s="63"/>
      <c r="P1" s="63"/>
      <c r="Q1" s="63"/>
      <c r="R1" s="63"/>
      <c r="S1" s="63"/>
    </row>
    <row r="2" spans="1:19" ht="15.75" x14ac:dyDescent="0.25">
      <c r="A2" s="62" t="s">
        <v>162</v>
      </c>
      <c r="B2" s="63"/>
      <c r="C2" s="63"/>
      <c r="D2" s="63"/>
      <c r="E2" s="63"/>
      <c r="F2" s="63"/>
      <c r="G2" s="63"/>
      <c r="H2" s="63"/>
      <c r="I2" s="63"/>
      <c r="J2" s="63"/>
      <c r="K2" s="63"/>
      <c r="L2" s="63"/>
      <c r="M2" s="63"/>
      <c r="N2" s="63"/>
      <c r="O2" s="63"/>
      <c r="P2" s="63"/>
      <c r="Q2" s="63"/>
      <c r="R2" s="63"/>
      <c r="S2" s="63"/>
    </row>
    <row r="3" spans="1:19" ht="15.75" x14ac:dyDescent="0.25">
      <c r="A3" s="62" t="s">
        <v>1572</v>
      </c>
      <c r="B3" s="63"/>
      <c r="C3" s="63"/>
      <c r="D3" s="63"/>
      <c r="E3" s="63"/>
      <c r="F3" s="63"/>
      <c r="G3" s="63"/>
      <c r="H3" s="63"/>
      <c r="I3" s="63"/>
      <c r="J3" s="63"/>
      <c r="K3" s="63"/>
      <c r="L3" s="63"/>
      <c r="M3" s="63"/>
      <c r="N3" s="63"/>
      <c r="O3" s="63"/>
      <c r="P3" s="63"/>
      <c r="Q3" s="63"/>
      <c r="R3" s="63"/>
      <c r="S3" s="63"/>
    </row>
    <row r="4" spans="1:19" ht="15.75" x14ac:dyDescent="0.25">
      <c r="A4" s="62" t="s">
        <v>163</v>
      </c>
      <c r="B4" s="63"/>
      <c r="C4" s="63"/>
      <c r="D4" s="63"/>
      <c r="E4" s="63"/>
      <c r="F4" s="63"/>
      <c r="G4" s="63"/>
      <c r="H4" s="63"/>
      <c r="I4" s="63"/>
      <c r="J4" s="63"/>
      <c r="K4" s="63"/>
      <c r="L4" s="63"/>
      <c r="M4" s="63"/>
      <c r="N4" s="63"/>
      <c r="O4" s="63"/>
      <c r="P4" s="63"/>
      <c r="Q4" s="63"/>
      <c r="R4" s="63"/>
      <c r="S4" s="63"/>
    </row>
    <row r="5" spans="1:19" ht="15.75" x14ac:dyDescent="0.25">
      <c r="A5" s="27"/>
      <c r="B5" s="64" t="s">
        <v>164</v>
      </c>
      <c r="C5" s="65"/>
      <c r="D5" s="65"/>
      <c r="E5" s="65"/>
      <c r="F5" s="65"/>
      <c r="G5" s="65"/>
      <c r="H5" s="65"/>
      <c r="I5" s="65"/>
      <c r="J5" s="65"/>
      <c r="K5" s="65"/>
      <c r="L5" s="65"/>
      <c r="M5" s="65"/>
      <c r="N5" s="65"/>
      <c r="O5" s="65"/>
      <c r="P5" s="65"/>
      <c r="Q5" s="65"/>
      <c r="R5" s="66"/>
      <c r="S5" s="27"/>
    </row>
    <row r="6" spans="1:19" s="19" customFormat="1" ht="15" x14ac:dyDescent="0.25">
      <c r="B6" s="20"/>
      <c r="C6" s="20"/>
      <c r="D6" s="20"/>
      <c r="E6" s="20"/>
      <c r="F6" s="20"/>
      <c r="G6" s="20"/>
      <c r="H6" s="20"/>
      <c r="I6" s="20"/>
      <c r="J6" s="20"/>
      <c r="K6" s="20"/>
      <c r="L6" s="20"/>
      <c r="M6" s="20"/>
      <c r="N6" s="20"/>
      <c r="O6" s="20"/>
      <c r="P6" s="20"/>
      <c r="Q6" s="20"/>
      <c r="R6" s="20"/>
    </row>
    <row r="7" spans="1:19" s="19" customFormat="1" ht="15" x14ac:dyDescent="0.25">
      <c r="B7" s="20"/>
      <c r="C7" s="20"/>
      <c r="D7" s="20"/>
      <c r="E7" s="20"/>
      <c r="F7" s="20"/>
      <c r="G7" s="20"/>
      <c r="H7" s="20"/>
      <c r="I7" s="20"/>
      <c r="J7" s="20"/>
      <c r="K7" s="20"/>
      <c r="L7" s="20"/>
      <c r="M7" s="20"/>
      <c r="N7" s="20"/>
      <c r="O7" s="20"/>
      <c r="P7" s="20"/>
      <c r="Q7" s="20"/>
      <c r="R7" s="20"/>
    </row>
    <row r="8" spans="1:19" s="19" customFormat="1" ht="15" x14ac:dyDescent="0.25">
      <c r="B8" s="20"/>
      <c r="C8" s="20"/>
      <c r="D8" s="20"/>
      <c r="E8" s="20"/>
      <c r="F8" s="20"/>
      <c r="G8" s="20"/>
      <c r="H8" s="20"/>
      <c r="I8" s="20"/>
      <c r="J8" s="20"/>
      <c r="K8" s="20"/>
      <c r="L8" s="20"/>
      <c r="M8" s="20"/>
      <c r="N8" s="20"/>
      <c r="O8" s="20"/>
      <c r="P8" s="20"/>
      <c r="Q8" s="20"/>
      <c r="R8" s="20"/>
    </row>
    <row r="9" spans="1:19" s="19" customFormat="1" ht="15" x14ac:dyDescent="0.25">
      <c r="B9" s="20"/>
      <c r="C9" s="20"/>
      <c r="D9" s="20"/>
      <c r="E9" s="20"/>
      <c r="F9" s="20"/>
      <c r="G9" s="20"/>
      <c r="H9" s="20"/>
      <c r="I9" s="20"/>
      <c r="J9" s="20"/>
      <c r="K9" s="20"/>
      <c r="L9" s="20"/>
      <c r="M9" s="20"/>
      <c r="N9" s="20"/>
      <c r="O9" s="20"/>
      <c r="P9" s="20"/>
      <c r="Q9" s="20"/>
      <c r="R9" s="20"/>
    </row>
    <row r="10" spans="1:19" s="19" customFormat="1" ht="15" x14ac:dyDescent="0.25">
      <c r="B10" s="20"/>
      <c r="C10" s="20"/>
      <c r="D10" s="20"/>
      <c r="E10" s="20"/>
      <c r="F10" s="20"/>
      <c r="G10" s="20"/>
      <c r="H10" s="20"/>
      <c r="I10" s="20"/>
      <c r="J10" s="20"/>
      <c r="K10" s="20"/>
      <c r="L10" s="20"/>
      <c r="M10" s="20"/>
      <c r="N10" s="20"/>
      <c r="O10" s="20"/>
      <c r="P10" s="20"/>
      <c r="Q10" s="20"/>
      <c r="R10" s="20"/>
    </row>
    <row r="11" spans="1:19" s="19" customFormat="1" ht="15" x14ac:dyDescent="0.25">
      <c r="B11" s="20"/>
      <c r="C11" s="20"/>
      <c r="D11" s="20"/>
      <c r="E11" s="20"/>
      <c r="F11" s="20"/>
      <c r="G11" s="20"/>
      <c r="H11" s="20"/>
      <c r="I11" s="20"/>
      <c r="J11" s="20"/>
      <c r="K11" s="20"/>
      <c r="L11" s="20"/>
      <c r="M11" s="20"/>
      <c r="N11" s="20"/>
      <c r="O11" s="20"/>
      <c r="P11" s="20"/>
      <c r="Q11" s="20"/>
      <c r="R11" s="20"/>
    </row>
    <row r="13" spans="1:19" ht="15.75" thickBot="1" x14ac:dyDescent="0.3"/>
    <row r="14" spans="1:19" ht="16.5" thickBot="1" x14ac:dyDescent="0.3">
      <c r="D14" s="59" t="s">
        <v>165</v>
      </c>
      <c r="E14" s="60"/>
      <c r="F14" s="60"/>
      <c r="G14" s="60"/>
      <c r="H14" s="60"/>
      <c r="I14" s="60"/>
      <c r="J14" s="23"/>
      <c r="K14" s="60" t="s">
        <v>166</v>
      </c>
      <c r="L14" s="60"/>
      <c r="M14" s="60"/>
      <c r="N14" s="60"/>
      <c r="O14" s="60"/>
      <c r="P14" s="61"/>
    </row>
    <row r="15" spans="1:19" ht="15.6" x14ac:dyDescent="0.3">
      <c r="D15" s="67" t="s">
        <v>14</v>
      </c>
      <c r="E15" s="68"/>
      <c r="F15" s="68"/>
      <c r="G15" s="68"/>
      <c r="H15" s="68"/>
      <c r="I15" s="68"/>
      <c r="J15" s="24"/>
      <c r="K15" s="73" t="s">
        <v>167</v>
      </c>
      <c r="L15" s="74"/>
      <c r="M15" s="74"/>
      <c r="N15" s="74"/>
      <c r="O15" s="74"/>
      <c r="P15" s="75"/>
    </row>
    <row r="16" spans="1:19" ht="15.6" x14ac:dyDescent="0.3">
      <c r="D16" s="69"/>
      <c r="E16" s="70"/>
      <c r="F16" s="70"/>
      <c r="G16" s="70"/>
      <c r="H16" s="70"/>
      <c r="I16" s="70"/>
      <c r="J16" s="25"/>
      <c r="K16" s="76"/>
      <c r="L16" s="77"/>
      <c r="M16" s="77"/>
      <c r="N16" s="77"/>
      <c r="O16" s="77"/>
      <c r="P16" s="78"/>
    </row>
    <row r="17" spans="4:16" ht="16.2" thickBot="1" x14ac:dyDescent="0.35">
      <c r="D17" s="69"/>
      <c r="E17" s="70"/>
      <c r="F17" s="70"/>
      <c r="G17" s="70"/>
      <c r="H17" s="70"/>
      <c r="I17" s="70"/>
      <c r="J17" s="25"/>
      <c r="K17" s="76"/>
      <c r="L17" s="77"/>
      <c r="M17" s="77"/>
      <c r="N17" s="77"/>
      <c r="O17" s="77"/>
      <c r="P17" s="78"/>
    </row>
    <row r="18" spans="4:16" ht="15.6" x14ac:dyDescent="0.3">
      <c r="D18" s="67" t="s">
        <v>19</v>
      </c>
      <c r="E18" s="68"/>
      <c r="F18" s="68"/>
      <c r="G18" s="68"/>
      <c r="H18" s="68"/>
      <c r="I18" s="68"/>
      <c r="J18" s="25"/>
      <c r="K18" s="73" t="s">
        <v>168</v>
      </c>
      <c r="L18" s="74"/>
      <c r="M18" s="74"/>
      <c r="N18" s="74"/>
      <c r="O18" s="74"/>
      <c r="P18" s="75"/>
    </row>
    <row r="19" spans="4:16" ht="15.6" x14ac:dyDescent="0.3">
      <c r="D19" s="69"/>
      <c r="E19" s="70"/>
      <c r="F19" s="70"/>
      <c r="G19" s="70"/>
      <c r="H19" s="70"/>
      <c r="I19" s="70"/>
      <c r="J19" s="25"/>
      <c r="K19" s="76"/>
      <c r="L19" s="77"/>
      <c r="M19" s="77"/>
      <c r="N19" s="77"/>
      <c r="O19" s="77"/>
      <c r="P19" s="78"/>
    </row>
    <row r="20" spans="4:16" ht="16.2" thickBot="1" x14ac:dyDescent="0.35">
      <c r="D20" s="69"/>
      <c r="E20" s="70"/>
      <c r="F20" s="70"/>
      <c r="G20" s="70"/>
      <c r="H20" s="70"/>
      <c r="I20" s="70"/>
      <c r="J20" s="25"/>
      <c r="K20" s="76"/>
      <c r="L20" s="77"/>
      <c r="M20" s="77"/>
      <c r="N20" s="77"/>
      <c r="O20" s="77"/>
      <c r="P20" s="78"/>
    </row>
    <row r="21" spans="4:16" ht="15" customHeight="1" x14ac:dyDescent="0.3">
      <c r="D21" s="67" t="s">
        <v>26</v>
      </c>
      <c r="E21" s="68"/>
      <c r="F21" s="68"/>
      <c r="G21" s="68"/>
      <c r="H21" s="68"/>
      <c r="I21" s="68"/>
      <c r="J21" s="25"/>
      <c r="K21" s="73" t="s">
        <v>169</v>
      </c>
      <c r="L21" s="74"/>
      <c r="M21" s="74"/>
      <c r="N21" s="74"/>
      <c r="O21" s="74"/>
      <c r="P21" s="75"/>
    </row>
    <row r="22" spans="4:16" ht="15.6" x14ac:dyDescent="0.3">
      <c r="D22" s="69"/>
      <c r="E22" s="70"/>
      <c r="F22" s="70"/>
      <c r="G22" s="70"/>
      <c r="H22" s="70"/>
      <c r="I22" s="70"/>
      <c r="J22" s="25"/>
      <c r="K22" s="76"/>
      <c r="L22" s="77"/>
      <c r="M22" s="77"/>
      <c r="N22" s="77"/>
      <c r="O22" s="77"/>
      <c r="P22" s="78"/>
    </row>
    <row r="23" spans="4:16" ht="16.2" thickBot="1" x14ac:dyDescent="0.35">
      <c r="D23" s="69"/>
      <c r="E23" s="70"/>
      <c r="F23" s="70"/>
      <c r="G23" s="70"/>
      <c r="H23" s="70"/>
      <c r="I23" s="70"/>
      <c r="J23" s="25"/>
      <c r="K23" s="76"/>
      <c r="L23" s="77"/>
      <c r="M23" s="77"/>
      <c r="N23" s="77"/>
      <c r="O23" s="77"/>
      <c r="P23" s="78"/>
    </row>
    <row r="24" spans="4:16" ht="15" customHeight="1" x14ac:dyDescent="0.3">
      <c r="D24" s="67" t="s">
        <v>40</v>
      </c>
      <c r="E24" s="68"/>
      <c r="F24" s="68"/>
      <c r="G24" s="68"/>
      <c r="H24" s="68"/>
      <c r="I24" s="68"/>
      <c r="J24" s="25"/>
      <c r="K24" s="73" t="s">
        <v>170</v>
      </c>
      <c r="L24" s="74"/>
      <c r="M24" s="74"/>
      <c r="N24" s="74"/>
      <c r="O24" s="74"/>
      <c r="P24" s="75"/>
    </row>
    <row r="25" spans="4:16" ht="15.6" x14ac:dyDescent="0.3">
      <c r="D25" s="69"/>
      <c r="E25" s="70"/>
      <c r="F25" s="70"/>
      <c r="G25" s="70"/>
      <c r="H25" s="70"/>
      <c r="I25" s="70"/>
      <c r="J25" s="25"/>
      <c r="K25" s="76"/>
      <c r="L25" s="77"/>
      <c r="M25" s="77"/>
      <c r="N25" s="77"/>
      <c r="O25" s="77"/>
      <c r="P25" s="78"/>
    </row>
    <row r="26" spans="4:16" ht="16.2" thickBot="1" x14ac:dyDescent="0.35">
      <c r="D26" s="71"/>
      <c r="E26" s="72"/>
      <c r="F26" s="72"/>
      <c r="G26" s="72"/>
      <c r="H26" s="72"/>
      <c r="I26" s="72"/>
      <c r="J26" s="26"/>
      <c r="K26" s="79"/>
      <c r="L26" s="80"/>
      <c r="M26" s="80"/>
      <c r="N26" s="80"/>
      <c r="O26" s="80"/>
      <c r="P26" s="81"/>
    </row>
    <row r="27" spans="4:16" ht="15" x14ac:dyDescent="0.25">
      <c r="D27" s="21"/>
      <c r="E27" s="21"/>
      <c r="F27" s="21"/>
      <c r="G27" s="21"/>
      <c r="H27" s="21"/>
      <c r="I27" s="21"/>
      <c r="J27" s="18"/>
      <c r="K27" s="22"/>
      <c r="L27" s="22"/>
      <c r="M27" s="22"/>
      <c r="N27" s="22"/>
      <c r="O27" s="22"/>
      <c r="P27" s="22"/>
    </row>
    <row r="28" spans="4:16" ht="15" x14ac:dyDescent="0.25">
      <c r="D28" s="21"/>
      <c r="E28" s="21"/>
      <c r="F28" s="21"/>
      <c r="G28" s="21"/>
      <c r="H28" s="21"/>
      <c r="I28" s="21"/>
      <c r="J28" s="18"/>
      <c r="K28" s="22"/>
      <c r="L28" s="22"/>
      <c r="M28" s="22"/>
      <c r="N28" s="22"/>
      <c r="O28" s="22"/>
      <c r="P28" s="22"/>
    </row>
    <row r="29" spans="4:16" ht="15" x14ac:dyDescent="0.25">
      <c r="D29" s="21"/>
      <c r="E29" s="21"/>
      <c r="F29" s="21"/>
      <c r="G29" s="21"/>
      <c r="H29" s="21"/>
      <c r="I29" s="21"/>
      <c r="J29" s="18"/>
      <c r="K29" s="22"/>
      <c r="L29" s="22"/>
      <c r="M29" s="22"/>
      <c r="N29" s="22"/>
      <c r="O29" s="22"/>
      <c r="P29" s="22"/>
    </row>
    <row r="30" spans="4:16" x14ac:dyDescent="0.3">
      <c r="D30" s="21"/>
      <c r="E30" s="21"/>
      <c r="F30" s="21"/>
      <c r="G30" s="21"/>
      <c r="H30" s="21"/>
      <c r="I30" s="21"/>
      <c r="J30" s="18"/>
      <c r="K30" s="22"/>
      <c r="L30" s="22"/>
      <c r="M30" s="22"/>
      <c r="N30" s="22"/>
      <c r="O30" s="22"/>
      <c r="P30" s="22"/>
    </row>
    <row r="31" spans="4:16" x14ac:dyDescent="0.3">
      <c r="D31" s="21"/>
      <c r="E31" s="21"/>
      <c r="F31" s="21"/>
      <c r="G31" s="21"/>
      <c r="H31" s="21"/>
      <c r="I31" s="21"/>
      <c r="J31" s="18"/>
      <c r="K31" s="22"/>
      <c r="L31" s="22"/>
      <c r="M31" s="22"/>
      <c r="N31" s="22"/>
      <c r="O31" s="22"/>
      <c r="P31" s="22"/>
    </row>
    <row r="32" spans="4:16" x14ac:dyDescent="0.3">
      <c r="D32" s="21"/>
      <c r="E32" s="21"/>
      <c r="F32" s="21"/>
      <c r="G32" s="21"/>
      <c r="H32" s="21"/>
      <c r="I32" s="21"/>
      <c r="J32" s="18"/>
      <c r="K32" s="22"/>
      <c r="L32" s="22"/>
      <c r="M32" s="22"/>
      <c r="N32" s="22"/>
      <c r="O32" s="22"/>
      <c r="P32" s="22"/>
    </row>
    <row r="33" spans="2:18" x14ac:dyDescent="0.3">
      <c r="D33" s="21"/>
      <c r="E33" s="21"/>
      <c r="F33" s="21"/>
      <c r="G33" s="21"/>
      <c r="H33" s="21"/>
      <c r="I33" s="21"/>
      <c r="J33" s="18"/>
      <c r="K33" s="22"/>
      <c r="L33" s="22"/>
      <c r="M33" s="22"/>
      <c r="N33" s="22"/>
      <c r="O33" s="22"/>
      <c r="P33" s="22"/>
    </row>
    <row r="34" spans="2:18" x14ac:dyDescent="0.3">
      <c r="D34" s="21"/>
      <c r="E34" s="21"/>
      <c r="F34" s="21"/>
      <c r="G34" s="21"/>
      <c r="H34" s="21"/>
      <c r="I34" s="21"/>
      <c r="J34" s="18"/>
      <c r="K34" s="22"/>
      <c r="L34" s="22"/>
      <c r="M34" s="22"/>
      <c r="N34" s="22"/>
      <c r="O34" s="22"/>
      <c r="P34" s="22"/>
    </row>
    <row r="39" spans="2:18" s="17" customFormat="1" x14ac:dyDescent="0.3">
      <c r="B39"/>
      <c r="C39"/>
      <c r="D39"/>
      <c r="E39"/>
      <c r="F39"/>
      <c r="G39"/>
      <c r="H39"/>
      <c r="I39"/>
      <c r="J39"/>
      <c r="K39"/>
      <c r="L39"/>
      <c r="M39"/>
      <c r="N39"/>
      <c r="O39"/>
      <c r="P39"/>
      <c r="Q39"/>
      <c r="R39"/>
    </row>
    <row r="40" spans="2:18" s="17" customFormat="1" ht="13.8" x14ac:dyDescent="0.3"/>
    <row r="41" spans="2:18" s="17" customFormat="1" ht="13.8" x14ac:dyDescent="0.3"/>
    <row r="42" spans="2:18" s="17" customFormat="1" ht="13.8" x14ac:dyDescent="0.3"/>
    <row r="43" spans="2:18" s="17" customFormat="1" ht="13.8" x14ac:dyDescent="0.3"/>
    <row r="44" spans="2:18" s="17" customFormat="1" ht="13.8" x14ac:dyDescent="0.3"/>
    <row r="45" spans="2:18" s="17" customFormat="1" ht="13.8" x14ac:dyDescent="0.3"/>
  </sheetData>
  <mergeCells count="15">
    <mergeCell ref="D15:I17"/>
    <mergeCell ref="D18:I20"/>
    <mergeCell ref="D21:I23"/>
    <mergeCell ref="D24:I26"/>
    <mergeCell ref="K15:P17"/>
    <mergeCell ref="K18:P20"/>
    <mergeCell ref="K21:P23"/>
    <mergeCell ref="K24:P26"/>
    <mergeCell ref="D14:I14"/>
    <mergeCell ref="K14:P14"/>
    <mergeCell ref="A1:S1"/>
    <mergeCell ref="A2:S2"/>
    <mergeCell ref="A3:S3"/>
    <mergeCell ref="A4:S4"/>
    <mergeCell ref="B5:R5"/>
  </mergeCells>
  <pageMargins left="0.70866141732283472" right="0.70866141732283472" top="0.74803149606299213" bottom="0.74803149606299213" header="0.31496062992125984" footer="0.31496062992125984"/>
  <pageSetup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view="pageBreakPreview" topLeftCell="A37"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6" x14ac:dyDescent="0.3">
      <c r="A5" s="6" t="s">
        <v>1</v>
      </c>
      <c r="B5" s="33">
        <v>105</v>
      </c>
      <c r="C5" s="84" t="s">
        <v>33</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1.1.1.1 Diversificar la oferta de programas de licenciatura en diferentes modalidades y áreas del conocimiento que contribuya al desarrollo regional y nacional.</v>
      </c>
      <c r="D11" s="2" t="str">
        <f>IF(ROWS($A$11:D11)&gt;COUNTIF(POA!$A:$A,$B$5),"",INDEX(POA!$A$2:$O$856,_xlfn.AGGREGATE(15,6,ROW(POA!$A$2:$A$855)-ROW(POA!$A$2)+1/--(POA!$A$2:$A$855=$B$5),ROWS($A$11:D11)),6))</f>
        <v>Elaborar la propuesta, bajo la guia metodológica de la UABC, para el PE de Ingeniería de Software</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Realizar la visita del organismo acreditador para el PE de Bioingeniero y de Ingeniería Civil</v>
      </c>
      <c r="E12" s="31">
        <f t="shared" ref="E12:E32"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2</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32" si="1">+G12+I12+K12+M12</f>
        <v>0</v>
      </c>
      <c r="O12" s="41">
        <f t="shared" ref="O12:O32" si="2">IFERROR(N12/E12,0%)</f>
        <v>0</v>
      </c>
    </row>
    <row r="13" spans="1:16" ht="39.6"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1.1.2.3 Establecer mecanismos de autoevaluación para la mejora de la calidad de la oferta educativa.</v>
      </c>
      <c r="D13" s="2" t="str">
        <f>IF(ROWS($A$11:D13)&gt;COUNTIF(POA!$A:$A,$B$5),"",INDEX(POA!$A$2:$O$856,_xlfn.AGGREGATE(15,6,ROW(POA!$A$2:$A$855)-ROW(POA!$A$2)+1/--(POA!$A$2:$A$855=$B$5),ROWS($A$11:D13)),6))</f>
        <v>Elaborar un plan de auditoría académica interna a la FIAD para cada uno de los PE</v>
      </c>
      <c r="E13" s="31">
        <f t="shared" si="0"/>
        <v>0</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39.6"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1.1.2.3 Establecer mecanismos de autoevaluación para la mejora de la calidad de la oferta educativa.</v>
      </c>
      <c r="D14" s="2" t="str">
        <f>IF(ROWS($A$11:D14)&gt;COUNTIF(POA!$A:$A,$B$5),"",INDEX(POA!$A$2:$O$856,_xlfn.AGGREGATE(15,6,ROW(POA!$A$2:$A$855)-ROW(POA!$A$2)+1/--(POA!$A$2:$A$855=$B$5),ROWS($A$11:D14)),6))</f>
        <v>Revisión del avance del plan de auditoría académica interna.</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1.1.3 Asegurar la pertinencia de la oferta educativa.</v>
      </c>
      <c r="C15" s="2" t="str">
        <f>IF(ROWS($A$11:C15)&gt;COUNTIF(POA!$A:$A,$B$5),"",INDEX(POA!$A$2:$O$856,_xlfn.AGGREGATE(15,6,ROW(POA!$A$2:$A$855)-ROW(POA!$A$2)+1/--(POA!$A$2:$A$855=$B$5),ROWS($A$11:C15)),5))</f>
        <v>1.1.3.1 Modificar y actualizar los planes y programas de estudio de licenciatura y posgrado que respondan a los requerimientos del entorno regional, nacional e internacional.</v>
      </c>
      <c r="D15" s="2" t="str">
        <f>IF(ROWS($A$11:D15)&gt;COUNTIF(POA!$A:$A,$B$5),"",INDEX(POA!$A$2:$O$856,_xlfn.AGGREGATE(15,6,ROW(POA!$A$2:$A$855)-ROW(POA!$A$2)+1/--(POA!$A$2:$A$855=$B$5),ROWS($A$11:D15)),6))</f>
        <v>Realizar la propuesta de proyecto de  modificación del PE de Arquitecto</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1.2.1.4 Promover el emprendimiento, la innovación y las habilidades de liderazgo en los estudiantes a lo largo del proceso formativo.</v>
      </c>
      <c r="D16" s="2" t="str">
        <f>IF(ROWS($A$11:D16)&gt;COUNTIF(POA!$A:$A,$B$5),"",INDEX(POA!$A$2:$O$856,_xlfn.AGGREGATE(15,6,ROW(POA!$A$2:$A$855)-ROW(POA!$A$2)+1/--(POA!$A$2:$A$855=$B$5),ROWS($A$11:D16)),6))</f>
        <v>Realizar cursos, talleres o conferencias en temas de emprendimiento, innovación, autoempleo y liderazgo.</v>
      </c>
      <c r="E16" s="31">
        <f t="shared" si="0"/>
        <v>0</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1.2.1.5 Fortalecer los esquemas institucionales para el aprendizaje y dominio del idioma inglés.</v>
      </c>
      <c r="D17" s="2" t="str">
        <f>IF(ROWS($A$11:D17)&gt;COUNTIF(POA!$A:$A,$B$5),"",INDEX(POA!$A$2:$O$856,_xlfn.AGGREGATE(15,6,ROW(POA!$A$2:$A$855)-ROW(POA!$A$2)+1/--(POA!$A$2:$A$855=$B$5),ROWS($A$11:D17)),6))</f>
        <v>Elaborar PUA de asignaturas disciplinarios optativos u obligatorios en idioma inglés.</v>
      </c>
      <c r="E17" s="31">
        <f t="shared" si="0"/>
        <v>0</v>
      </c>
      <c r="F17" s="31">
        <f>IF(ROWS($A$11:F17)&gt;COUNTIF(POA!$A:$A,$B$5),"",INDEX(POA!$A$2:$O$856,_xlfn.AGGREGATE(15,6,ROW(POA!$A$2:$A$855)-ROW(POA!$A$2)+1/--(POA!$A$2:$A$855=$B$5),ROWS($A$11:F17)),7))</f>
        <v>0</v>
      </c>
      <c r="G17" s="31">
        <f>IF(ROWS($A$11:G17)&gt;COUNTIF(POA!$A:$A,$B$5),"",INDEX(POA!$A$2:$O$856,_xlfn.AGGREGATE(15,6,ROW(POA!$A$2:$A$855)-ROW(POA!$A$2)+1/--(POA!$A$2:$A$855=$B$5),ROWS($A$11:G17)),8))</f>
        <v>7</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7</v>
      </c>
      <c r="O17" s="41">
        <f t="shared" si="2"/>
        <v>0</v>
      </c>
    </row>
    <row r="18" spans="1:15"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1.2.1.8 Estimular el desarrollo de habilidades socioemocionales (softskills) mediante experiencias formales e informales de aprendizaje.</v>
      </c>
      <c r="D18" s="2" t="str">
        <f>IF(ROWS($A$11:D18)&gt;COUNTIF(POA!$A:$A,$B$5),"",INDEX(POA!$A$2:$O$856,_xlfn.AGGREGATE(15,6,ROW(POA!$A$2:$A$855)-ROW(POA!$A$2)+1/--(POA!$A$2:$A$855=$B$5),ROWS($A$11:D18)),6))</f>
        <v>Ofertar cursos, talleres o conferencias que estén relacionadas con las habilidades socioemocionales (softskills)</v>
      </c>
      <c r="E18" s="31">
        <f t="shared" si="0"/>
        <v>0</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1.2.1.9 Fomentar los valores universitarios e incidir en la formación ciudadana de los estudiantes.</v>
      </c>
      <c r="D19" s="2" t="str">
        <f>IF(ROWS($A$11:D19)&gt;COUNTIF(POA!$A:$A,$B$5),"",INDEX(POA!$A$2:$O$856,_xlfn.AGGREGATE(15,6,ROW(POA!$A$2:$A$855)-ROW(POA!$A$2)+1/--(POA!$A$2:$A$855=$B$5),ROWS($A$11:D19)),6))</f>
        <v>Realizar una campaña continua de difusión de los valores universitarios.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1.2.2 Fortalecer las trayectorias escolares de los alumnos para asegurar la conclusión exitosa de sus estudios.</v>
      </c>
      <c r="C20" s="2" t="str">
        <f>IF(ROWS($A$11:C20)&gt;COUNTIF(POA!$A:$A,$B$5),"",INDEX(POA!$A$2:$O$856,_xlfn.AGGREGATE(15,6,ROW(POA!$A$2:$A$855)-ROW(POA!$A$2)+1/--(POA!$A$2:$A$855=$B$5),ROWS($A$11:C20)),5))</f>
        <v>1.2.2.9 Realizar estudios de seguimiento de egresados que permitan conocer la contribución de la formación recibida al ejercicio de su profesión.</v>
      </c>
      <c r="D20" s="2" t="str">
        <f>IF(ROWS($A$11:D20)&gt;COUNTIF(POA!$A:$A,$B$5),"",INDEX(POA!$A$2:$O$856,_xlfn.AGGREGATE(15,6,ROW(POA!$A$2:$A$855)-ROW(POA!$A$2)+1/--(POA!$A$2:$A$855=$B$5),ROWS($A$11:D20)),6))</f>
        <v>Realizar análisis de resultados del estudio de seguimiento a egresados</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1" spans="1:15" ht="52.8"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1.2.2 Fortalecer las trayectorias escolares de los alumnos para asegurar la conclusión exitosa de sus estudios.</v>
      </c>
      <c r="C21" s="2" t="str">
        <f>IF(ROWS($A$11:C21)&gt;COUNTIF(POA!$A:$A,$B$5),"",INDEX(POA!$A$2:$O$856,_xlfn.AGGREGATE(15,6,ROW(POA!$A$2:$A$855)-ROW(POA!$A$2)+1/--(POA!$A$2:$A$855=$B$5),ROWS($A$11:C21)),5))</f>
        <v>1.2.2.1 Establecer condiciones institucionales para que todos los estudiantes tengan las mismas oportunidades de ingreso, permanencia y egreso.</v>
      </c>
      <c r="D21" s="2" t="str">
        <f>IF(ROWS($A$11:D21)&gt;COUNTIF(POA!$A:$A,$B$5),"",INDEX(POA!$A$2:$O$856,_xlfn.AGGREGATE(15,6,ROW(POA!$A$2:$A$855)-ROW(POA!$A$2)+1/--(POA!$A$2:$A$855=$B$5),ROWS($A$11:D21)),6))</f>
        <v>Realizar un programa estratégico para promover la permanencia de alumnos de semestre impar</v>
      </c>
      <c r="E21" s="31">
        <f t="shared" si="0"/>
        <v>0</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1.2.2 Fortalecer las trayectorias escolares de los alumnos para asegurar la conclusión exitosa de sus estudios.</v>
      </c>
      <c r="C22" s="2" t="str">
        <f>IF(ROWS($A$11:C22)&gt;COUNTIF(POA!$A:$A,$B$5),"",INDEX(POA!$A$2:$O$856,_xlfn.AGGREGATE(15,6,ROW(POA!$A$2:$A$855)-ROW(POA!$A$2)+1/--(POA!$A$2:$A$855=$B$5),ROWS($A$11:C22)),5))</f>
        <v>1.2.2.2 Canalizar becas y apoyos específicos a estudiantes en condiciones de vulnerabilidad que estimule su ingreso, tránsito y egreso de la institución.</v>
      </c>
      <c r="D22" s="2" t="str">
        <f>IF(ROWS($A$11:D22)&gt;COUNTIF(POA!$A:$A,$B$5),"",INDEX(POA!$A$2:$O$856,_xlfn.AGGREGATE(15,6,ROW(POA!$A$2:$A$855)-ROW(POA!$A$2)+1/--(POA!$A$2:$A$855=$B$5),ROWS($A$11:D22)),6))</f>
        <v>Continuar la operación del programa de becas.</v>
      </c>
      <c r="E22" s="31">
        <f t="shared" si="0"/>
        <v>0</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5" ht="39.6"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1.2.2 Fortalecer las trayectorias escolares de los alumnos para asegurar la conclusión exitosa de sus estudios.</v>
      </c>
      <c r="C23" s="2" t="str">
        <f>IF(ROWS($A$11:C23)&gt;COUNTIF(POA!$A:$A,$B$5),"",INDEX(POA!$A$2:$O$856,_xlfn.AGGREGATE(15,6,ROW(POA!$A$2:$A$855)-ROW(POA!$A$2)+1/--(POA!$A$2:$A$855=$B$5),ROWS($A$11:C23)),5))</f>
        <v>1.2.2.4 Fortalecer los servicios institucionales de tutoría, orientación psicopedagógica y asesoría académica.</v>
      </c>
      <c r="D23" s="2" t="str">
        <f>IF(ROWS($A$11:D23)&gt;COUNTIF(POA!$A:$A,$B$5),"",INDEX(POA!$A$2:$O$856,_xlfn.AGGREGATE(15,6,ROW(POA!$A$2:$A$855)-ROW(POA!$A$2)+1/--(POA!$A$2:$A$855=$B$5),ROWS($A$11:D23)),6))</f>
        <v>Continuar con la operación de los programas de tutoría, orientación psicopedagógica y asesoría académica.</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39.6"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1.2.2 Fortalecer las trayectorias escolares de los alumnos para asegurar la conclusión exitosa de sus estudios.</v>
      </c>
      <c r="C24" s="2" t="str">
        <f>IF(ROWS($A$11:C24)&gt;COUNTIF(POA!$A:$A,$B$5),"",INDEX(POA!$A$2:$O$856,_xlfn.AGGREGATE(15,6,ROW(POA!$A$2:$A$855)-ROW(POA!$A$2)+1/--(POA!$A$2:$A$855=$B$5),ROWS($A$11:C24)),5))</f>
        <v>1.2.2.6 Diseñar e implementar programas institucionales de apoyo y atención a estudiantes en riesgo de rezago escolar.</v>
      </c>
      <c r="D24" s="2" t="str">
        <f>IF(ROWS($A$11:D24)&gt;COUNTIF(POA!$A:$A,$B$5),"",INDEX(POA!$A$2:$O$856,_xlfn.AGGREGATE(15,6,ROW(POA!$A$2:$A$855)-ROW(POA!$A$2)+1/--(POA!$A$2:$A$855=$B$5),ROWS($A$11:D24)),6))</f>
        <v>Realizar programa de apoyo y atención a estudiantes en riesgo de rezago escolar.</v>
      </c>
      <c r="E24" s="31">
        <f t="shared" si="0"/>
        <v>0</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0</v>
      </c>
      <c r="O24" s="41">
        <f t="shared" si="2"/>
        <v>0</v>
      </c>
    </row>
    <row r="25" spans="1:15" ht="39.6" x14ac:dyDescent="0.3">
      <c r="A25" s="2" t="str">
        <f>IF(ROWS($A$11:A25)&gt;COUNTIF(POA!$A:$A,$B$5),"",INDEX(POA!$A$2:$O$856,_xlfn.AGGREGATE(15,6,ROW(POA!$A$2:$A$855)-ROW(POA!$A$2)+1/--(POA!$A$2:$A$855=$B$5),ROWS($A$11:A25)),3))</f>
        <v>1.2 Proceso formativo</v>
      </c>
      <c r="B25" s="2" t="str">
        <f>IF(ROWS($A$11:B25)&gt;COUNTIF(POA!$A:$A,$B$5),"",INDEX(POA!$A$2:$O$856,_xlfn.AGGREGATE(15,6,ROW(POA!$A$2:$A$855)-ROW(POA!$A$2)+1/--(POA!$A$2:$A$855=$B$5),ROWS($A$11:B25)),4))</f>
        <v>1.2.2 Fortalecer las trayectorias escolares de los alumnos para asegurar la conclusión exitosa de sus estudios.</v>
      </c>
      <c r="C25" s="2" t="str">
        <f>IF(ROWS($A$11:C25)&gt;COUNTIF(POA!$A:$A,$B$5),"",INDEX(POA!$A$2:$O$856,_xlfn.AGGREGATE(15,6,ROW(POA!$A$2:$A$855)-ROW(POA!$A$2)+1/--(POA!$A$2:$A$855=$B$5),ROWS($A$11:C25)),5))</f>
        <v>1.2.2.7 Implementar esquemas de seguimiento y atención a la trayectoria escolar de los estudiantes.</v>
      </c>
      <c r="D25" s="2" t="str">
        <f>IF(ROWS($A$11:D25)&gt;COUNTIF(POA!$A:$A,$B$5),"",INDEX(POA!$A$2:$O$856,_xlfn.AGGREGATE(15,6,ROW(POA!$A$2:$A$855)-ROW(POA!$A$2)+1/--(POA!$A$2:$A$855=$B$5),ROWS($A$11:D25)),6))</f>
        <v>Elaborar reporte del tutor de la trayectoria escolar de sus tutorados.</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39.6"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1.2.2 Fortalecer las trayectorias escolares de los alumnos para asegurar la conclusión exitosa de sus estudios.</v>
      </c>
      <c r="C26" s="2" t="str">
        <f>IF(ROWS($A$11:C26)&gt;COUNTIF(POA!$A:$A,$B$5),"",INDEX(POA!$A$2:$O$856,_xlfn.AGGREGATE(15,6,ROW(POA!$A$2:$A$855)-ROW(POA!$A$2)+1/--(POA!$A$2:$A$855=$B$5),ROWS($A$11:C26)),5))</f>
        <v>1.2.2.7 Implementar esquemas de seguimiento y atención a la trayectoria escolar de los estudiantes.</v>
      </c>
      <c r="D26" s="2" t="str">
        <f>IF(ROWS($A$11:D26)&gt;COUNTIF(POA!$A:$A,$B$5),"",INDEX(POA!$A$2:$O$856,_xlfn.AGGREGATE(15,6,ROW(POA!$A$2:$A$855)-ROW(POA!$A$2)+1/--(POA!$A$2:$A$855=$B$5),ROWS($A$11:D26)),6))</f>
        <v>Elaborar formato para reportar trayectoria escolar de los tutorados</v>
      </c>
      <c r="E26" s="31">
        <f t="shared" si="0"/>
        <v>0</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66" x14ac:dyDescent="0.3">
      <c r="A27" s="2" t="str">
        <f>IF(ROWS($A$11:A27)&gt;COUNTIF(POA!$A:$A,$B$5),"",INDEX(POA!$A$2:$O$856,_xlfn.AGGREGATE(15,6,ROW(POA!$A$2:$A$855)-ROW(POA!$A$2)+1/--(POA!$A$2:$A$855=$B$5),ROWS($A$11:A27)),3))</f>
        <v>1.5 Internacionalización</v>
      </c>
      <c r="B27" s="2" t="str">
        <f>IF(ROWS($A$11:B27)&gt;COUNTIF(POA!$A:$A,$B$5),"",INDEX(POA!$A$2:$O$856,_xlfn.AGGREGATE(15,6,ROW(POA!$A$2:$A$855)-ROW(POA!$A$2)+1/--(POA!$A$2:$A$855=$B$5),ROWS($A$11:B27)),4))</f>
        <v>1.5.1 Fortalecer la internacionalización de la universidad mediante una mayor vinculación y cooperación académica con instituciones de educación superior de reconocido prestigio.</v>
      </c>
      <c r="C27" s="2" t="str">
        <f>IF(ROWS($A$11:C27)&gt;COUNTIF(POA!$A:$A,$B$5),"",INDEX(POA!$A$2:$O$856,_xlfn.AGGREGATE(15,6,ROW(POA!$A$2:$A$855)-ROW(POA!$A$2)+1/--(POA!$A$2:$A$855=$B$5),ROWS($A$11:C27)),5))</f>
        <v>1.5.1.1 Promover actividades en materia de intercambio y cooperación académica propiciando la colaboración con pares y redes académicas de otras instituciones educativas del país y del extranjero.</v>
      </c>
      <c r="D27" s="2" t="str">
        <f>IF(ROWS($A$11:D27)&gt;COUNTIF(POA!$A:$A,$B$5),"",INDEX(POA!$A$2:$O$856,_xlfn.AGGREGATE(15,6,ROW(POA!$A$2:$A$855)-ROW(POA!$A$2)+1/--(POA!$A$2:$A$855=$B$5),ROWS($A$11:D27)),6))</f>
        <v>Facilitar el proceso de participación en las convocatorias de movilidad académica internas y externas</v>
      </c>
      <c r="E27" s="31">
        <f t="shared" si="0"/>
        <v>0</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1.2.1 Formar integralmente profesionistas competentes, con sentido colaborativo, capacidad de liderazgo, de emprendimiento y conscientes y comprometidos con su entorno.</v>
      </c>
      <c r="C28" s="2" t="str">
        <f>IF(ROWS($A$11:C28)&gt;COUNTIF(POA!$A:$A,$B$5),"",INDEX(POA!$A$2:$O$856,_xlfn.AGGREGATE(15,6,ROW(POA!$A$2:$A$855)-ROW(POA!$A$2)+1/--(POA!$A$2:$A$855=$B$5),ROWS($A$11:C28)),5))</f>
        <v>1.2.1.5 Fortalecer los esquemas institucionales para el aprendizaje y dominio del idioma inglés.</v>
      </c>
      <c r="D28" s="2" t="str">
        <f>IF(ROWS($A$11:D28)&gt;COUNTIF(POA!$A:$A,$B$5),"",INDEX(POA!$A$2:$O$856,_xlfn.AGGREGATE(15,6,ROW(POA!$A$2:$A$855)-ROW(POA!$A$2)+1/--(POA!$A$2:$A$855=$B$5),ROWS($A$11:D28)),6))</f>
        <v>Ofertar unidades de aprendizaje en idioma inglés</v>
      </c>
      <c r="E28" s="31">
        <f t="shared" si="0"/>
        <v>0</v>
      </c>
      <c r="F28" s="31">
        <f>IF(ROWS($A$11:F28)&gt;COUNTIF(POA!$A:$A,$B$5),"",INDEX(POA!$A$2:$O$856,_xlfn.AGGREGATE(15,6,ROW(POA!$A$2:$A$855)-ROW(POA!$A$2)+1/--(POA!$A$2:$A$855=$B$5),ROWS($A$11:F28)),7))</f>
        <v>0</v>
      </c>
      <c r="G28" s="31">
        <f>IF(ROWS($A$11:G28)&gt;COUNTIF(POA!$A:$A,$B$5),"",INDEX(POA!$A$2:$O$856,_xlfn.AGGREGATE(15,6,ROW(POA!$A$2:$A$855)-ROW(POA!$A$2)+1/--(POA!$A$2:$A$855=$B$5),ROWS($A$11:G28)),8))</f>
        <v>7</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7</v>
      </c>
      <c r="O28" s="41">
        <f t="shared" si="2"/>
        <v>0</v>
      </c>
    </row>
    <row r="29" spans="1:15" ht="66" x14ac:dyDescent="0.3">
      <c r="A29" s="2" t="str">
        <f>IF(ROWS($A$11:A29)&gt;COUNTIF(POA!$A:$A,$B$5),"",INDEX(POA!$A$2:$O$856,_xlfn.AGGREGATE(15,6,ROW(POA!$A$2:$A$855)-ROW(POA!$A$2)+1/--(POA!$A$2:$A$855=$B$5),ROWS($A$11:A29)),3))</f>
        <v>1.5 Internacionalización</v>
      </c>
      <c r="B29" s="2" t="str">
        <f>IF(ROWS($A$11:B29)&gt;COUNTIF(POA!$A:$A,$B$5),"",INDEX(POA!$A$2:$O$856,_xlfn.AGGREGATE(15,6,ROW(POA!$A$2:$A$855)-ROW(POA!$A$2)+1/--(POA!$A$2:$A$855=$B$5),ROWS($A$11:B29)),4))</f>
        <v>1.5.2 Ampliar el posicionamiento y visibilidad de la institución en el contexto internacional.</v>
      </c>
      <c r="C29" s="2" t="str">
        <f>IF(ROWS($A$11:C29)&gt;COUNTIF(POA!$A:$A,$B$5),"",INDEX(POA!$A$2:$O$856,_xlfn.AGGREGATE(15,6,ROW(POA!$A$2:$A$855)-ROW(POA!$A$2)+1/--(POA!$A$2:$A$855=$B$5),ROWS($A$11:C29)),5))</f>
        <v>1.5.2.2 Establecer acuerdos, redes y alianzas estratégicas de colaboración con instituciones extranjeras de educación superior para el desarrollo de proyectos de colaboración e intercambio académico</v>
      </c>
      <c r="D29" s="2" t="str">
        <f>IF(ROWS($A$11:D29)&gt;COUNTIF(POA!$A:$A,$B$5),"",INDEX(POA!$A$2:$O$856,_xlfn.AGGREGATE(15,6,ROW(POA!$A$2:$A$855)-ROW(POA!$A$2)+1/--(POA!$A$2:$A$855=$B$5),ROWS($A$11:D29)),6))</f>
        <v>Establecer convenios de colaboración con universidades de Estados Unidos</v>
      </c>
      <c r="E29" s="31">
        <f t="shared" si="0"/>
        <v>2</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2</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1.7 Cultura digital</v>
      </c>
      <c r="B30" s="2" t="str">
        <f>IF(ROWS($A$11:B30)&gt;COUNTIF(POA!$A:$A,$B$5),"",INDEX(POA!$A$2:$O$856,_xlfn.AGGREGATE(15,6,ROW(POA!$A$2:$A$855)-ROW(POA!$A$2)+1/--(POA!$A$2:$A$855=$B$5),ROWS($A$11:B30)),4))</f>
        <v>1.7.2 Propiciar la formación y actualización de la comunidad universitaria en el uso de las tecnologías digitales.</v>
      </c>
      <c r="C30" s="2" t="str">
        <f>IF(ROWS($A$11:C30)&gt;COUNTIF(POA!$A:$A,$B$5),"",INDEX(POA!$A$2:$O$856,_xlfn.AGGREGATE(15,6,ROW(POA!$A$2:$A$855)-ROW(POA!$A$2)+1/--(POA!$A$2:$A$855=$B$5),ROWS($A$11:C30)),5))</f>
        <v>1.7.2.2 Fortalecer los programas de formación y actualización dirigidos al personal académico, administrativo y de servicios en materia de cultura digital.</v>
      </c>
      <c r="D30" s="2" t="str">
        <f>IF(ROWS($A$11:D30)&gt;COUNTIF(POA!$A:$A,$B$5),"",INDEX(POA!$A$2:$O$856,_xlfn.AGGREGATE(15,6,ROW(POA!$A$2:$A$855)-ROW(POA!$A$2)+1/--(POA!$A$2:$A$855=$B$5),ROWS($A$11:D30)),6))</f>
        <v>Promover el uso de las TIC en los procesos docentes y administrativos.</v>
      </c>
      <c r="E30" s="31">
        <f t="shared" si="0"/>
        <v>0</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52.8" x14ac:dyDescent="0.3">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1.9.1 Propiciar que la institución cuente con la infraestructura y equipamiento requeridos para el cumplimiento de sus funciones sustantivas y de gestión.</v>
      </c>
      <c r="C31" s="2" t="str">
        <f>IF(ROWS($A$11:C31)&gt;COUNTIF(POA!$A:$A,$B$5),"",INDEX(POA!$A$2:$O$856,_xlfn.AGGREGATE(15,6,ROW(POA!$A$2:$A$855)-ROW(POA!$A$2)+1/--(POA!$A$2:$A$855=$B$5),ROWS($A$11:C31)),5))</f>
        <v>1.9.1.1 Impulsar actividades orientadas a la ampliación, conservación, mejoramiento y modernización de la infraestructura física y equipamiento de que dispone la institución.</v>
      </c>
      <c r="D31" s="2" t="str">
        <f>IF(ROWS($A$11:D31)&gt;COUNTIF(POA!$A:$A,$B$5),"",INDEX(POA!$A$2:$O$856,_xlfn.AGGREGATE(15,6,ROW(POA!$A$2:$A$855)-ROW(POA!$A$2)+1/--(POA!$A$2:$A$855=$B$5),ROWS($A$11:D31)),6))</f>
        <v>Mantener y actualizar la infraestructura y equipamiento de docencia e investigación</v>
      </c>
      <c r="E31" s="31">
        <f t="shared" si="0"/>
        <v>4</v>
      </c>
      <c r="F31" s="31">
        <f>IF(ROWS($A$11:F31)&gt;COUNTIF(POA!$A:$A,$B$5),"",INDEX(POA!$A$2:$O$856,_xlfn.AGGREGATE(15,6,ROW(POA!$A$2:$A$855)-ROW(POA!$A$2)+1/--(POA!$A$2:$A$855=$B$5),ROWS($A$11:F31)),7))</f>
        <v>1</v>
      </c>
      <c r="G31" s="31">
        <f>IF(ROWS($A$11:G31)&gt;COUNTIF(POA!$A:$A,$B$5),"",INDEX(POA!$A$2:$O$856,_xlfn.AGGREGATE(15,6,ROW(POA!$A$2:$A$855)-ROW(POA!$A$2)+1/--(POA!$A$2:$A$855=$B$5),ROWS($A$11:G31)),8))</f>
        <v>1</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1</v>
      </c>
      <c r="K31" s="31">
        <f>IF(ROWS($A$11:K31)&gt;COUNTIF(POA!$A:$A,$B$5),"",INDEX(POA!$A$2:$O$856,_xlfn.AGGREGATE(15,6,ROW(POA!$A$2:$A$855)-ROW(POA!$A$2)+1/--(POA!$A$2:$A$855=$B$5),ROWS($A$11:K31)),12))</f>
        <v>0</v>
      </c>
      <c r="L31" s="31">
        <f>IF(ROWS($A$11:L31)&gt;COUNTIF(POA!$A:$A,$B$5),"",INDEX(POA!$A$2:$O$856,_xlfn.AGGREGATE(15,6,ROW(POA!$A$2:$A$855)-ROW(POA!$A$2)+1/--(POA!$A$2:$A$855=$B$5),ROWS($A$11:L31)),13))</f>
        <v>1</v>
      </c>
      <c r="M31" s="31">
        <f>IF(ROWS($A$11:M31)&gt;COUNTIF(POA!$A:$A,$B$5),"",INDEX(POA!$A$2:$O$856,_xlfn.AGGREGATE(15,6,ROW(POA!$A$2:$A$855)-ROW(POA!$A$2)+1/--(POA!$A$2:$A$855=$B$5),ROWS($A$11:M31)),14))</f>
        <v>0</v>
      </c>
      <c r="N31" s="37">
        <f t="shared" si="1"/>
        <v>1</v>
      </c>
      <c r="O31" s="41">
        <f t="shared" si="2"/>
        <v>0.25</v>
      </c>
    </row>
    <row r="32" spans="1:15" ht="52.8" x14ac:dyDescent="0.3">
      <c r="A32" s="2" t="str">
        <f>IF(ROWS($A$11:A32)&gt;COUNTIF(POA!$A:$A,$B$5),"",INDEX(POA!$A$2:$O$856,_xlfn.AGGREGATE(15,6,ROW(POA!$A$2:$A$855)-ROW(POA!$A$2)+1/--(POA!$A$2:$A$855=$B$5),ROWS($A$11:A32)),3))</f>
        <v>1.11 Cuidado al medio ambiente</v>
      </c>
      <c r="B32" s="2" t="str">
        <f>IF(ROWS($A$11:B32)&gt;COUNTIF(POA!$A:$A,$B$5),"",INDEX(POA!$A$2:$O$856,_xlfn.AGGREGATE(15,6,ROW(POA!$A$2:$A$855)-ROW(POA!$A$2)+1/--(POA!$A$2:$A$855=$B$5),ROWS($A$11:B32)),4))</f>
        <v>1.11.1 Fortalecer las medidas institucionales que promuevan la protección del medio ambiente y de desarrollo sostenible.</v>
      </c>
      <c r="C32" s="2" t="str">
        <f>IF(ROWS($A$11:C32)&gt;COUNTIF(POA!$A:$A,$B$5),"",INDEX(POA!$A$2:$O$856,_xlfn.AGGREGATE(15,6,ROW(POA!$A$2:$A$855)-ROW(POA!$A$2)+1/--(POA!$A$2:$A$855=$B$5),ROWS($A$11:C32)),5))</f>
        <v>1.11.1.3 Fomentar una cultura de prevención de accidentes y eliminación de riesgos en las actividades cotidianas de la institución.</v>
      </c>
      <c r="D32" s="2" t="str">
        <f>IF(ROWS($A$11:D32)&gt;COUNTIF(POA!$A:$A,$B$5),"",INDEX(POA!$A$2:$O$856,_xlfn.AGGREGATE(15,6,ROW(POA!$A$2:$A$855)-ROW(POA!$A$2)+1/--(POA!$A$2:$A$855=$B$5),ROWS($A$11:D32)),6))</f>
        <v>Concientizar a la comunidad estudiantil sobre prevención de accidentes y eliminación de riesgos en las actividades de laboratorio o taller</v>
      </c>
      <c r="E32" s="31">
        <f t="shared" si="0"/>
        <v>7</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7</v>
      </c>
      <c r="M32" s="31">
        <f>IF(ROWS($A$11:M32)&gt;COUNTIF(POA!$A:$A,$B$5),"",INDEX(POA!$A$2:$O$856,_xlfn.AGGREGATE(15,6,ROW(POA!$A$2:$A$855)-ROW(POA!$A$2)+1/--(POA!$A$2:$A$855=$B$5),ROWS($A$11:M32)),14))</f>
        <v>0</v>
      </c>
      <c r="N32" s="37">
        <f t="shared" si="1"/>
        <v>0</v>
      </c>
      <c r="O32" s="41">
        <f t="shared" si="2"/>
        <v>0</v>
      </c>
    </row>
    <row r="36" spans="1:16" ht="15.6" x14ac:dyDescent="0.3">
      <c r="A36" s="4"/>
      <c r="B36" s="82" t="s">
        <v>0</v>
      </c>
      <c r="C36" s="82"/>
      <c r="D36" s="82"/>
      <c r="E36" s="82"/>
      <c r="F36" s="82"/>
      <c r="G36" s="82"/>
      <c r="H36" s="82"/>
      <c r="I36" s="82"/>
      <c r="J36" s="82"/>
      <c r="K36" s="82"/>
      <c r="L36" s="82"/>
      <c r="M36" s="82"/>
      <c r="N36" s="82"/>
      <c r="O36" s="82"/>
    </row>
    <row r="37" spans="1:16" x14ac:dyDescent="0.3">
      <c r="A37" s="4"/>
      <c r="B37" s="83" t="s">
        <v>1564</v>
      </c>
      <c r="C37" s="83"/>
      <c r="D37" s="83"/>
      <c r="E37" s="83"/>
      <c r="F37" s="83"/>
      <c r="G37" s="83"/>
      <c r="H37" s="83"/>
      <c r="I37" s="83"/>
      <c r="J37" s="83"/>
      <c r="K37" s="83"/>
      <c r="L37" s="83"/>
      <c r="M37" s="83"/>
      <c r="N37" s="83"/>
      <c r="O37" s="83"/>
    </row>
    <row r="38" spans="1:16" x14ac:dyDescent="0.3">
      <c r="A38" s="4"/>
      <c r="B38" s="5"/>
      <c r="C38" s="5"/>
      <c r="D38" s="5"/>
      <c r="E38" s="5"/>
      <c r="F38" s="5"/>
      <c r="G38" s="5"/>
      <c r="H38" s="5"/>
      <c r="I38" s="5"/>
      <c r="J38" s="5"/>
      <c r="K38" s="5"/>
      <c r="L38" s="5"/>
      <c r="M38" s="5"/>
      <c r="N38" s="5"/>
      <c r="O38" s="5"/>
    </row>
    <row r="39" spans="1:16" ht="15.6" x14ac:dyDescent="0.3">
      <c r="A39" s="4"/>
      <c r="B39" s="12"/>
      <c r="C39" s="12"/>
      <c r="D39" s="12"/>
      <c r="E39" s="12"/>
      <c r="F39" s="12"/>
      <c r="G39" s="12"/>
      <c r="H39" s="12"/>
      <c r="I39" s="12"/>
      <c r="J39" s="12"/>
      <c r="K39" s="12"/>
      <c r="L39" s="12"/>
      <c r="M39" s="12"/>
      <c r="N39" s="12"/>
      <c r="O39" s="12"/>
    </row>
    <row r="40" spans="1:16" ht="15.6" x14ac:dyDescent="0.3">
      <c r="A40" s="6" t="s">
        <v>1</v>
      </c>
      <c r="B40" s="33">
        <v>105</v>
      </c>
      <c r="C40" s="84" t="s">
        <v>33</v>
      </c>
      <c r="D40" s="84"/>
      <c r="E40" s="84"/>
      <c r="F40" s="84"/>
      <c r="G40" s="84"/>
      <c r="H40" s="84"/>
      <c r="I40" s="84"/>
      <c r="J40" s="84"/>
      <c r="K40" s="84"/>
      <c r="L40" s="84"/>
      <c r="M40" s="84"/>
      <c r="N40" s="84"/>
      <c r="O40" s="7"/>
    </row>
    <row r="41" spans="1:16" x14ac:dyDescent="0.3">
      <c r="A41" s="6" t="s">
        <v>13</v>
      </c>
      <c r="B41" s="11" t="s">
        <v>2</v>
      </c>
      <c r="C41" s="84" t="s">
        <v>19</v>
      </c>
      <c r="D41" s="84"/>
      <c r="E41" s="84"/>
      <c r="F41" s="84"/>
      <c r="G41" s="84"/>
      <c r="H41" s="84"/>
      <c r="I41" s="84"/>
      <c r="J41" s="84"/>
      <c r="K41" s="84"/>
      <c r="L41" s="84"/>
      <c r="M41" s="84"/>
      <c r="N41" s="84"/>
      <c r="O41" s="8"/>
      <c r="P41" s="4"/>
    </row>
    <row r="42" spans="1:16" x14ac:dyDescent="0.3">
      <c r="B42" s="9"/>
      <c r="C42" s="9"/>
      <c r="D42" s="9"/>
      <c r="E42" s="9"/>
      <c r="F42" s="9"/>
      <c r="G42" s="9"/>
      <c r="H42" s="9"/>
      <c r="I42" s="9"/>
      <c r="J42" s="9"/>
      <c r="K42" s="9"/>
      <c r="L42" s="9"/>
      <c r="M42" s="9"/>
      <c r="N42" s="9"/>
    </row>
    <row r="43" spans="1:16" x14ac:dyDescent="0.3">
      <c r="A43" s="85" t="s">
        <v>21</v>
      </c>
      <c r="B43" s="85" t="s">
        <v>22</v>
      </c>
      <c r="C43" s="85" t="s">
        <v>23</v>
      </c>
      <c r="D43" s="85" t="s">
        <v>24</v>
      </c>
      <c r="E43" s="85" t="s">
        <v>5</v>
      </c>
      <c r="F43" s="86" t="s">
        <v>25</v>
      </c>
      <c r="G43" s="86"/>
      <c r="H43" s="86"/>
      <c r="I43" s="86"/>
      <c r="J43" s="86"/>
      <c r="K43" s="86"/>
      <c r="L43" s="86"/>
      <c r="M43" s="86"/>
      <c r="N43" s="87" t="s">
        <v>16</v>
      </c>
      <c r="O43" s="85" t="s">
        <v>17</v>
      </c>
    </row>
    <row r="44" spans="1:16" x14ac:dyDescent="0.3">
      <c r="A44" s="85"/>
      <c r="B44" s="85"/>
      <c r="C44" s="85"/>
      <c r="D44" s="85"/>
      <c r="E44" s="85"/>
      <c r="F44" s="86" t="s">
        <v>6</v>
      </c>
      <c r="G44" s="86"/>
      <c r="H44" s="86" t="s">
        <v>7</v>
      </c>
      <c r="I44" s="86"/>
      <c r="J44" s="86" t="s">
        <v>8</v>
      </c>
      <c r="K44" s="86"/>
      <c r="L44" s="86" t="s">
        <v>9</v>
      </c>
      <c r="M44" s="86"/>
      <c r="N44" s="87"/>
      <c r="O44" s="85"/>
    </row>
    <row r="45" spans="1:16" x14ac:dyDescent="0.3">
      <c r="A45" s="85"/>
      <c r="B45" s="85"/>
      <c r="C45" s="85"/>
      <c r="D45" s="85"/>
      <c r="E45" s="85"/>
      <c r="F45" s="10" t="s">
        <v>10</v>
      </c>
      <c r="G45" s="10" t="s">
        <v>11</v>
      </c>
      <c r="H45" s="10" t="s">
        <v>10</v>
      </c>
      <c r="I45" s="10" t="s">
        <v>11</v>
      </c>
      <c r="J45" s="10" t="s">
        <v>10</v>
      </c>
      <c r="K45" s="10" t="s">
        <v>12</v>
      </c>
      <c r="L45" s="10" t="s">
        <v>10</v>
      </c>
      <c r="M45" s="10" t="s">
        <v>12</v>
      </c>
      <c r="N45" s="87"/>
      <c r="O45" s="85"/>
    </row>
    <row r="46" spans="1:16" ht="64.5" customHeight="1" x14ac:dyDescent="0.3">
      <c r="A46" s="2" t="str">
        <f>INDEX('POA2'!$A$2:$O$152,_xlfn.AGGREGATE(15,6,ROW('POA2'!$A$2:$A$152)-ROW('POA2'!$A$2)+1/--('POA2'!$A$2:$A$152=$B$40),ROWS($A46:A$46)),3)</f>
        <v>2.3 Investigación, desarrollo tecnológico e Innovación</v>
      </c>
      <c r="B46" s="2" t="str">
        <f>INDEX('POA2'!$A$2:$O$152,_xlfn.AGGREGATE(15,6,ROW('POA2'!$A$2:$A$152)-ROW('POA2'!$A$2)+1/--('POA2'!$A$2:$A$152=$B$40),ROWS($A46:B$46)),4)</f>
        <v>2.3.1 Fortalecer la investigación, el desarrollo tecnológico y la innovación para contribuir al desarrollo regional, nacional e internacional.</v>
      </c>
      <c r="C46" s="2" t="str">
        <f>INDEX('POA2'!$A$2:$O$152,_xlfn.AGGREGATE(15,6,ROW('POA2'!$A$2:$A$152)-ROW('POA2'!$A$2)+1/--('POA2'!$A$2:$A$152=$B$40),ROWS($A46:C$46)),5)</f>
        <v>2.3.1.4 Gestionar recursos externos para financiar proyectos de investigación, desarrollo tecnológico e innovación.</v>
      </c>
      <c r="D46" s="2" t="str">
        <f>INDEX('POA2'!$A$2:$O$152,_xlfn.AGGREGATE(15,6,ROW('POA2'!$A$2:$A$152)-ROW('POA2'!$A$2)+1/--('POA2'!$A$2:$A$152=$B$40),ROWS($A46:D$46)),6)</f>
        <v>Facilitar el proceso de participación en convocatorias externas para la obtención de recursos.</v>
      </c>
      <c r="E46" s="37">
        <f t="shared" ref="E46" si="3">+F46+H46+J46+L46</f>
        <v>0</v>
      </c>
      <c r="F46" s="31">
        <f>INDEX('POA2'!$A$2:$O$152,_xlfn.AGGREGATE(15,6,ROW('POA2'!$A$2:$A$152)-ROW('POA2'!$A$2)+1/--('POA2'!$A$2:$A$152=$B$40),ROWS($A46:F$46)),7)</f>
        <v>0</v>
      </c>
      <c r="G46" s="31">
        <f>INDEX('POA2'!$A$2:$O$152,_xlfn.AGGREGATE(15,6,ROW('POA2'!$A$2:$A$152)-ROW('POA2'!$A$2)+1/--('POA2'!$A$2:$A$152=$B$40),ROWS($A46:G$46)),8)</f>
        <v>0</v>
      </c>
      <c r="H46" s="31">
        <f>INDEX('POA2'!$A$2:$O$152,_xlfn.AGGREGATE(15,6,ROW('POA2'!$A$2:$A$152)-ROW('POA2'!$A$2)+1/--('POA2'!$A$2:$A$152=$B$40),ROWS($A46:H$46)),9)</f>
        <v>0</v>
      </c>
      <c r="I46" s="31">
        <f>INDEX('POA2'!$A$2:$O$152,_xlfn.AGGREGATE(15,6,ROW('POA2'!$A$2:$A$152)-ROW('POA2'!$A$2)+1/--('POA2'!$A$2:$A$152=$B$40),ROWS($A46:I$46)),10)</f>
        <v>0</v>
      </c>
      <c r="J46" s="31">
        <f>INDEX('POA2'!$A$2:$O$152,_xlfn.AGGREGATE(15,6,ROW('POA2'!$A$2:$A$152)-ROW('POA2'!$A$2)+1/--('POA2'!$A$2:$A$152=$B$40),ROWS($A46:J$46)),11)</f>
        <v>0</v>
      </c>
      <c r="K46" s="31">
        <f>INDEX('POA2'!$A$2:$O$152,_xlfn.AGGREGATE(15,6,ROW('POA2'!$A$2:$A$152)-ROW('POA2'!$A$2)+1/--('POA2'!$A$2:$A$152=$B$40),ROWS($A46:K$46)),12)</f>
        <v>0</v>
      </c>
      <c r="L46" s="31">
        <f>INDEX('POA2'!$A$2:$O$152,_xlfn.AGGREGATE(15,6,ROW('POA2'!$A$2:$A$152)-ROW('POA2'!$A$2)+1/--('POA2'!$A$2:$A$152=$B$40),ROWS($A46:K$46)),13)</f>
        <v>0</v>
      </c>
      <c r="M46" s="31">
        <f>INDEX('POA2'!$A$2:$O$152,_xlfn.AGGREGATE(15,6,ROW('POA2'!$A$2:$A$152)-ROW('POA2'!$A$2)+1/--('POA2'!$A$2:$A$152=$B$40),ROWS($A46:M$46)),14)</f>
        <v>0</v>
      </c>
      <c r="N46" s="37">
        <f t="shared" ref="N46" si="4">+G46+I46+K46+M46</f>
        <v>0</v>
      </c>
      <c r="O46" s="41">
        <f>IFERROR(N46/E46,0%)</f>
        <v>0</v>
      </c>
    </row>
    <row r="47" spans="1:16" ht="66" x14ac:dyDescent="0.3">
      <c r="A47" s="2" t="str">
        <f>INDEX('POA2'!$A$2:$O$152,_xlfn.AGGREGATE(15,6,ROW('POA2'!$A$2:$A$152)-ROW('POA2'!$A$2)+1/--('POA2'!$A$2:$A$152=$B$40),ROWS($A$46:A47)),3)</f>
        <v>2.3 Investigación, desarrollo tecnológico e Innovación</v>
      </c>
      <c r="B47" s="2" t="str">
        <f>INDEX('POA2'!$A$2:$O$152,_xlfn.AGGREGATE(15,6,ROW('POA2'!$A$2:$A$152)-ROW('POA2'!$A$2)+1/--('POA2'!$A$2:$A$152=$B$40),ROWS($A$46:B47)),4)</f>
        <v>2.3.1 Fortalecer la investigación, el desarrollo tecnológico y la innovación para contribuir al desarrollo regional, nacional e internacional.</v>
      </c>
      <c r="C47" s="2" t="str">
        <f>INDEX('POA2'!$A$2:$O$152,_xlfn.AGGREGATE(15,6,ROW('POA2'!$A$2:$A$152)-ROW('POA2'!$A$2)+1/--('POA2'!$A$2:$A$152=$B$40),ROWS($A$46:C47)),5)</f>
        <v>2.3.1.5 Consolidar el vínculo entre la investigación y la docencia mediante estrategias diferenciadas que incidan en las distintas etapas del proceso formativo de los estudiantes.</v>
      </c>
      <c r="D47" s="2" t="str">
        <f>INDEX('POA2'!$A$2:$O$152,_xlfn.AGGREGATE(15,6,ROW('POA2'!$A$2:$A$152)-ROW('POA2'!$A$2)+1/--('POA2'!$A$2:$A$152=$B$40),ROWS($A$46:D47)),6)</f>
        <v>Incorporar alumnos a proyectos de investigación a través de ayudantías, becas y tesis.</v>
      </c>
      <c r="E47" s="37">
        <f t="shared" ref="E47:E50" si="5">+F47+H47+J47+L47</f>
        <v>0</v>
      </c>
      <c r="F47" s="31">
        <f>INDEX('POA2'!$A$2:$O$152,_xlfn.AGGREGATE(15,6,ROW('POA2'!$A$2:$A$152)-ROW('POA2'!$A$2)+1/--('POA2'!$A$2:$A$152=$B$40),ROWS($A$46:F47)),7)</f>
        <v>0</v>
      </c>
      <c r="G47" s="31">
        <f>INDEX('POA2'!$A$2:$O$152,_xlfn.AGGREGATE(15,6,ROW('POA2'!$A$2:$A$152)-ROW('POA2'!$A$2)+1/--('POA2'!$A$2:$A$152=$B$40),ROWS($A$46:G47)),8)</f>
        <v>0</v>
      </c>
      <c r="H47" s="31">
        <f>INDEX('POA2'!$A$2:$O$152,_xlfn.AGGREGATE(15,6,ROW('POA2'!$A$2:$A$152)-ROW('POA2'!$A$2)+1/--('POA2'!$A$2:$A$152=$B$40),ROWS($A$46:H47)),9)</f>
        <v>0</v>
      </c>
      <c r="I47" s="31">
        <f>INDEX('POA2'!$A$2:$O$152,_xlfn.AGGREGATE(15,6,ROW('POA2'!$A$2:$A$152)-ROW('POA2'!$A$2)+1/--('POA2'!$A$2:$A$152=$B$40),ROWS($A$46:I47)),10)</f>
        <v>0</v>
      </c>
      <c r="J47" s="31">
        <f>INDEX('POA2'!$A$2:$O$152,_xlfn.AGGREGATE(15,6,ROW('POA2'!$A$2:$A$152)-ROW('POA2'!$A$2)+1/--('POA2'!$A$2:$A$152=$B$40),ROWS($A$46:J47)),11)</f>
        <v>0</v>
      </c>
      <c r="K47" s="31">
        <f>INDEX('POA2'!$A$2:$O$152,_xlfn.AGGREGATE(15,6,ROW('POA2'!$A$2:$A$152)-ROW('POA2'!$A$2)+1/--('POA2'!$A$2:$A$152=$B$40),ROWS($A$46:K47)),12)</f>
        <v>0</v>
      </c>
      <c r="L47" s="31">
        <f>INDEX('POA2'!$A$2:$O$152,_xlfn.AGGREGATE(15,6,ROW('POA2'!$A$2:$A$152)-ROW('POA2'!$A$2)+1/--('POA2'!$A$2:$A$152=$B$40),ROWS($A$46:K47)),13)</f>
        <v>0</v>
      </c>
      <c r="M47" s="31">
        <f>INDEX('POA2'!$A$2:$O$152,_xlfn.AGGREGATE(15,6,ROW('POA2'!$A$2:$A$152)-ROW('POA2'!$A$2)+1/--('POA2'!$A$2:$A$152=$B$40),ROWS($A$46:M47)),14)</f>
        <v>0</v>
      </c>
      <c r="N47" s="37">
        <f t="shared" ref="N47:N50" si="6">+G47+I47+K47+M47</f>
        <v>0</v>
      </c>
      <c r="O47" s="41">
        <f t="shared" ref="O47:O50" si="7">IFERROR(N47/E47,0%)</f>
        <v>0</v>
      </c>
    </row>
    <row r="48" spans="1:16" ht="52.8" x14ac:dyDescent="0.3">
      <c r="A48" s="2" t="str">
        <f>INDEX('POA2'!$A$2:$O$152,_xlfn.AGGREGATE(15,6,ROW('POA2'!$A$2:$A$152)-ROW('POA2'!$A$2)+1/--('POA2'!$A$2:$A$152=$B$40),ROWS($A$46:A48)),3)</f>
        <v>2.3 Investigación, desarrollo tecnológico e Innovación</v>
      </c>
      <c r="B48" s="2" t="str">
        <f>INDEX('POA2'!$A$2:$O$152,_xlfn.AGGREGATE(15,6,ROW('POA2'!$A$2:$A$152)-ROW('POA2'!$A$2)+1/--('POA2'!$A$2:$A$152=$B$40),ROWS($A$46:B48)),4)</f>
        <v>2.3.2 Difundir y divulgar los resultados de la investigación a través de los diferentes formatos y canales que permitan consolidar la capacidad académica de la institución.</v>
      </c>
      <c r="C48" s="2" t="str">
        <f>INDEX('POA2'!$A$2:$O$152,_xlfn.AGGREGATE(15,6,ROW('POA2'!$A$2:$A$152)-ROW('POA2'!$A$2)+1/--('POA2'!$A$2:$A$152=$B$40),ROWS($A$46:C48)),5)</f>
        <v>2.3.2.1 Fortalecer la difusión y divulgación de los resultados de la investigación.</v>
      </c>
      <c r="D48" s="2" t="str">
        <f>INDEX('POA2'!$A$2:$O$152,_xlfn.AGGREGATE(15,6,ROW('POA2'!$A$2:$A$152)-ROW('POA2'!$A$2)+1/--('POA2'!$A$2:$A$152=$B$40),ROWS($A$46:D48)),6)</f>
        <v>Publicar un boletín informativo de las actividades docentes y de investigación realizadas por la comunidad de la FIAD</v>
      </c>
      <c r="E48" s="37">
        <f t="shared" si="5"/>
        <v>2</v>
      </c>
      <c r="F48" s="31">
        <f>INDEX('POA2'!$A$2:$O$152,_xlfn.AGGREGATE(15,6,ROW('POA2'!$A$2:$A$152)-ROW('POA2'!$A$2)+1/--('POA2'!$A$2:$A$152=$B$40),ROWS($A$46:F48)),7)</f>
        <v>0</v>
      </c>
      <c r="G48" s="31">
        <f>INDEX('POA2'!$A$2:$O$152,_xlfn.AGGREGATE(15,6,ROW('POA2'!$A$2:$A$152)-ROW('POA2'!$A$2)+1/--('POA2'!$A$2:$A$152=$B$40),ROWS($A$46:G48)),8)</f>
        <v>0</v>
      </c>
      <c r="H48" s="31">
        <f>INDEX('POA2'!$A$2:$O$152,_xlfn.AGGREGATE(15,6,ROW('POA2'!$A$2:$A$152)-ROW('POA2'!$A$2)+1/--('POA2'!$A$2:$A$152=$B$40),ROWS($A$46:H48)),9)</f>
        <v>1</v>
      </c>
      <c r="I48" s="31">
        <f>INDEX('POA2'!$A$2:$O$152,_xlfn.AGGREGATE(15,6,ROW('POA2'!$A$2:$A$152)-ROW('POA2'!$A$2)+1/--('POA2'!$A$2:$A$152=$B$40),ROWS($A$46:I48)),10)</f>
        <v>0</v>
      </c>
      <c r="J48" s="31">
        <f>INDEX('POA2'!$A$2:$O$152,_xlfn.AGGREGATE(15,6,ROW('POA2'!$A$2:$A$152)-ROW('POA2'!$A$2)+1/--('POA2'!$A$2:$A$152=$B$40),ROWS($A$46:J48)),11)</f>
        <v>0</v>
      </c>
      <c r="K48" s="31">
        <f>INDEX('POA2'!$A$2:$O$152,_xlfn.AGGREGATE(15,6,ROW('POA2'!$A$2:$A$152)-ROW('POA2'!$A$2)+1/--('POA2'!$A$2:$A$152=$B$40),ROWS($A$46:K48)),12)</f>
        <v>0</v>
      </c>
      <c r="L48" s="31">
        <f>INDEX('POA2'!$A$2:$O$152,_xlfn.AGGREGATE(15,6,ROW('POA2'!$A$2:$A$152)-ROW('POA2'!$A$2)+1/--('POA2'!$A$2:$A$152=$B$40),ROWS($A$46:K48)),13)</f>
        <v>1</v>
      </c>
      <c r="M48" s="31">
        <f>INDEX('POA2'!$A$2:$O$152,_xlfn.AGGREGATE(15,6,ROW('POA2'!$A$2:$A$152)-ROW('POA2'!$A$2)+1/--('POA2'!$A$2:$A$152=$B$40),ROWS($A$46:M48)),14)</f>
        <v>0</v>
      </c>
      <c r="N48" s="37">
        <f t="shared" si="6"/>
        <v>0</v>
      </c>
      <c r="O48" s="41">
        <f t="shared" si="7"/>
        <v>0</v>
      </c>
    </row>
    <row r="49" spans="1:16" ht="52.8" x14ac:dyDescent="0.3">
      <c r="A49" s="2" t="str">
        <f>INDEX('POA2'!$A$2:$O$152,_xlfn.AGGREGATE(15,6,ROW('POA2'!$A$2:$A$152)-ROW('POA2'!$A$2)+1/--('POA2'!$A$2:$A$152=$B$40),ROWS($A$46:A49)),3)</f>
        <v>2.3 Investigación, desarrollo tecnológico e Innovación</v>
      </c>
      <c r="B49" s="2" t="str">
        <f>INDEX('POA2'!$A$2:$O$152,_xlfn.AGGREGATE(15,6,ROW('POA2'!$A$2:$A$152)-ROW('POA2'!$A$2)+1/--('POA2'!$A$2:$A$152=$B$40),ROWS($A$46:B49)),4)</f>
        <v>2.3.2 Difundir y divulgar los resultados de la investigación a través de los diferentes formatos y canales que permitan consolidar la capacidad académica de la institución.</v>
      </c>
      <c r="C49" s="2" t="str">
        <f>INDEX('POA2'!$A$2:$O$152,_xlfn.AGGREGATE(15,6,ROW('POA2'!$A$2:$A$152)-ROW('POA2'!$A$2)+1/--('POA2'!$A$2:$A$152=$B$40),ROWS($A$46:C49)),5)</f>
        <v>2.3.2.2 Generar condiciones para que los académicos publiquen en revistas que se caractericen por su rigor científico.</v>
      </c>
      <c r="D49" s="2" t="str">
        <f>INDEX('POA2'!$A$2:$O$152,_xlfn.AGGREGATE(15,6,ROW('POA2'!$A$2:$A$152)-ROW('POA2'!$A$2)+1/--('POA2'!$A$2:$A$152=$B$40),ROWS($A$46:D49)),6)</f>
        <v>Fomentar que los académicos participen en convocatorias para la obtención de recursos que contemplen el pago para publicaciones.</v>
      </c>
      <c r="E49" s="37">
        <f t="shared" si="5"/>
        <v>0</v>
      </c>
      <c r="F49" s="31">
        <f>INDEX('POA2'!$A$2:$O$152,_xlfn.AGGREGATE(15,6,ROW('POA2'!$A$2:$A$152)-ROW('POA2'!$A$2)+1/--('POA2'!$A$2:$A$152=$B$40),ROWS($A$46:F49)),7)</f>
        <v>0</v>
      </c>
      <c r="G49" s="31">
        <f>INDEX('POA2'!$A$2:$O$152,_xlfn.AGGREGATE(15,6,ROW('POA2'!$A$2:$A$152)-ROW('POA2'!$A$2)+1/--('POA2'!$A$2:$A$152=$B$40),ROWS($A$46:G49)),8)</f>
        <v>0</v>
      </c>
      <c r="H49" s="31">
        <f>INDEX('POA2'!$A$2:$O$152,_xlfn.AGGREGATE(15,6,ROW('POA2'!$A$2:$A$152)-ROW('POA2'!$A$2)+1/--('POA2'!$A$2:$A$152=$B$40),ROWS($A$46:H49)),9)</f>
        <v>0</v>
      </c>
      <c r="I49" s="31">
        <f>INDEX('POA2'!$A$2:$O$152,_xlfn.AGGREGATE(15,6,ROW('POA2'!$A$2:$A$152)-ROW('POA2'!$A$2)+1/--('POA2'!$A$2:$A$152=$B$40),ROWS($A$46:I49)),10)</f>
        <v>0</v>
      </c>
      <c r="J49" s="31">
        <f>INDEX('POA2'!$A$2:$O$152,_xlfn.AGGREGATE(15,6,ROW('POA2'!$A$2:$A$152)-ROW('POA2'!$A$2)+1/--('POA2'!$A$2:$A$152=$B$40),ROWS($A$46:J49)),11)</f>
        <v>0</v>
      </c>
      <c r="K49" s="31">
        <f>INDEX('POA2'!$A$2:$O$152,_xlfn.AGGREGATE(15,6,ROW('POA2'!$A$2:$A$152)-ROW('POA2'!$A$2)+1/--('POA2'!$A$2:$A$152=$B$40),ROWS($A$46:K49)),12)</f>
        <v>0</v>
      </c>
      <c r="L49" s="31">
        <f>INDEX('POA2'!$A$2:$O$152,_xlfn.AGGREGATE(15,6,ROW('POA2'!$A$2:$A$152)-ROW('POA2'!$A$2)+1/--('POA2'!$A$2:$A$152=$B$40),ROWS($A$46:K49)),13)</f>
        <v>0</v>
      </c>
      <c r="M49" s="31">
        <f>INDEX('POA2'!$A$2:$O$152,_xlfn.AGGREGATE(15,6,ROW('POA2'!$A$2:$A$152)-ROW('POA2'!$A$2)+1/--('POA2'!$A$2:$A$152=$B$40),ROWS($A$46:M49)),14)</f>
        <v>0</v>
      </c>
      <c r="N49" s="37">
        <f t="shared" si="6"/>
        <v>0</v>
      </c>
      <c r="O49" s="41">
        <f t="shared" si="7"/>
        <v>0</v>
      </c>
    </row>
    <row r="50" spans="1:16" ht="39.6" x14ac:dyDescent="0.3">
      <c r="A50" s="2" t="str">
        <f>INDEX('POA2'!$A$2:$O$152,_xlfn.AGGREGATE(15,6,ROW('POA2'!$A$2:$A$152)-ROW('POA2'!$A$2)+1/--('POA2'!$A$2:$A$152=$B$40),ROWS($A$46:A50)),3)</f>
        <v>2.3 Investigación, desarrollo tecnológico e Innovación</v>
      </c>
      <c r="B50" s="2" t="str">
        <f>INDEX('POA2'!$A$2:$O$152,_xlfn.AGGREGATE(15,6,ROW('POA2'!$A$2:$A$152)-ROW('POA2'!$A$2)+1/--('POA2'!$A$2:$A$152=$B$40),ROWS($A$46:B50)),4)</f>
        <v>2.3.3 Impulsar la distribución social del conocimiento en los distintos contextos para su uso y aplicación.</v>
      </c>
      <c r="C50" s="2" t="str">
        <f>INDEX('POA2'!$A$2:$O$152,_xlfn.AGGREGATE(15,6,ROW('POA2'!$A$2:$A$152)-ROW('POA2'!$A$2)+1/--('POA2'!$A$2:$A$152=$B$40),ROWS($A$46:C50)),5)</f>
        <v>2.3.3.1 Fomentar la cultura y la protección de la propiedad intelectual entre la comunidad universitaria.</v>
      </c>
      <c r="D50" s="2" t="str">
        <f>INDEX('POA2'!$A$2:$O$152,_xlfn.AGGREGATE(15,6,ROW('POA2'!$A$2:$A$152)-ROW('POA2'!$A$2)+1/--('POA2'!$A$2:$A$152=$B$40),ROWS($A$46:D50)),6)</f>
        <v>Ofertar los cursos, talleres o conferencias en temas de emprendimiento e innovación</v>
      </c>
      <c r="E50" s="37">
        <f t="shared" si="5"/>
        <v>1</v>
      </c>
      <c r="F50" s="31">
        <f>INDEX('POA2'!$A$2:$O$152,_xlfn.AGGREGATE(15,6,ROW('POA2'!$A$2:$A$152)-ROW('POA2'!$A$2)+1/--('POA2'!$A$2:$A$152=$B$40),ROWS($A$46:F50)),7)</f>
        <v>0</v>
      </c>
      <c r="G50" s="31">
        <f>INDEX('POA2'!$A$2:$O$152,_xlfn.AGGREGATE(15,6,ROW('POA2'!$A$2:$A$152)-ROW('POA2'!$A$2)+1/--('POA2'!$A$2:$A$152=$B$40),ROWS($A$46:G50)),8)</f>
        <v>0</v>
      </c>
      <c r="H50" s="31">
        <f>INDEX('POA2'!$A$2:$O$152,_xlfn.AGGREGATE(15,6,ROW('POA2'!$A$2:$A$152)-ROW('POA2'!$A$2)+1/--('POA2'!$A$2:$A$152=$B$40),ROWS($A$46:H50)),9)</f>
        <v>0</v>
      </c>
      <c r="I50" s="31">
        <f>INDEX('POA2'!$A$2:$O$152,_xlfn.AGGREGATE(15,6,ROW('POA2'!$A$2:$A$152)-ROW('POA2'!$A$2)+1/--('POA2'!$A$2:$A$152=$B$40),ROWS($A$46:I50)),10)</f>
        <v>0</v>
      </c>
      <c r="J50" s="31">
        <f>INDEX('POA2'!$A$2:$O$152,_xlfn.AGGREGATE(15,6,ROW('POA2'!$A$2:$A$152)-ROW('POA2'!$A$2)+1/--('POA2'!$A$2:$A$152=$B$40),ROWS($A$46:J50)),11)</f>
        <v>0</v>
      </c>
      <c r="K50" s="31">
        <f>INDEX('POA2'!$A$2:$O$152,_xlfn.AGGREGATE(15,6,ROW('POA2'!$A$2:$A$152)-ROW('POA2'!$A$2)+1/--('POA2'!$A$2:$A$152=$B$40),ROWS($A$46:K50)),12)</f>
        <v>0</v>
      </c>
      <c r="L50" s="31">
        <f>INDEX('POA2'!$A$2:$O$152,_xlfn.AGGREGATE(15,6,ROW('POA2'!$A$2:$A$152)-ROW('POA2'!$A$2)+1/--('POA2'!$A$2:$A$152=$B$40),ROWS($A$46:K50)),13)</f>
        <v>1</v>
      </c>
      <c r="M50" s="31">
        <f>INDEX('POA2'!$A$2:$O$152,_xlfn.AGGREGATE(15,6,ROW('POA2'!$A$2:$A$152)-ROW('POA2'!$A$2)+1/--('POA2'!$A$2:$A$152=$B$40),ROWS($A$46:M50)),14)</f>
        <v>0</v>
      </c>
      <c r="N50" s="37">
        <f t="shared" si="6"/>
        <v>0</v>
      </c>
      <c r="O50" s="41">
        <f t="shared" si="7"/>
        <v>0</v>
      </c>
    </row>
    <row r="52" spans="1:16" ht="15.6" x14ac:dyDescent="0.3">
      <c r="A52" s="4"/>
      <c r="B52" s="82" t="s">
        <v>0</v>
      </c>
      <c r="C52" s="82"/>
      <c r="D52" s="82"/>
      <c r="E52" s="82"/>
      <c r="F52" s="82"/>
      <c r="G52" s="82"/>
      <c r="H52" s="82"/>
      <c r="I52" s="82"/>
      <c r="J52" s="82"/>
      <c r="K52" s="82"/>
      <c r="L52" s="82"/>
      <c r="M52" s="82"/>
      <c r="N52" s="82"/>
      <c r="O52" s="82"/>
    </row>
    <row r="53" spans="1:16" x14ac:dyDescent="0.3">
      <c r="A53" s="4"/>
      <c r="B53" s="83" t="s">
        <v>1564</v>
      </c>
      <c r="C53" s="83"/>
      <c r="D53" s="83"/>
      <c r="E53" s="83"/>
      <c r="F53" s="83"/>
      <c r="G53" s="83"/>
      <c r="H53" s="83"/>
      <c r="I53" s="83"/>
      <c r="J53" s="83"/>
      <c r="K53" s="83"/>
      <c r="L53" s="83"/>
      <c r="M53" s="83"/>
      <c r="N53" s="83"/>
      <c r="O53" s="83"/>
    </row>
    <row r="54" spans="1:16" x14ac:dyDescent="0.3">
      <c r="A54" s="4"/>
      <c r="B54" s="5"/>
      <c r="C54" s="5"/>
      <c r="D54" s="5"/>
      <c r="E54" s="5"/>
      <c r="F54" s="5"/>
      <c r="G54" s="5"/>
      <c r="H54" s="5"/>
      <c r="I54" s="5"/>
      <c r="J54" s="5"/>
      <c r="K54" s="5"/>
      <c r="L54" s="5"/>
      <c r="M54" s="5"/>
      <c r="N54" s="5"/>
      <c r="O54" s="5"/>
    </row>
    <row r="55" spans="1:16" ht="15.6" x14ac:dyDescent="0.3">
      <c r="A55" s="4"/>
      <c r="B55" s="12"/>
      <c r="C55" s="12"/>
      <c r="D55" s="12"/>
      <c r="E55" s="12"/>
      <c r="F55" s="12"/>
      <c r="G55" s="12"/>
      <c r="H55" s="12"/>
      <c r="I55" s="12"/>
      <c r="J55" s="12"/>
      <c r="K55" s="12"/>
      <c r="L55" s="12"/>
      <c r="M55" s="12"/>
      <c r="N55" s="12"/>
      <c r="O55" s="12"/>
    </row>
    <row r="56" spans="1:16" ht="15.6" x14ac:dyDescent="0.3">
      <c r="A56" s="6" t="s">
        <v>1</v>
      </c>
      <c r="B56" s="33">
        <v>105</v>
      </c>
      <c r="C56" s="84" t="s">
        <v>33</v>
      </c>
      <c r="D56" s="84"/>
      <c r="E56" s="84"/>
      <c r="F56" s="84"/>
      <c r="G56" s="84"/>
      <c r="H56" s="84"/>
      <c r="I56" s="84"/>
      <c r="J56" s="84"/>
      <c r="K56" s="84"/>
      <c r="L56" s="84"/>
      <c r="M56" s="84"/>
      <c r="N56" s="84"/>
      <c r="O56" s="7"/>
    </row>
    <row r="57" spans="1:16" x14ac:dyDescent="0.3">
      <c r="A57" s="6" t="s">
        <v>13</v>
      </c>
      <c r="B57" s="11" t="s">
        <v>3</v>
      </c>
      <c r="C57" s="84" t="s">
        <v>26</v>
      </c>
      <c r="D57" s="84"/>
      <c r="E57" s="84"/>
      <c r="F57" s="84"/>
      <c r="G57" s="84"/>
      <c r="H57" s="84"/>
      <c r="I57" s="84"/>
      <c r="J57" s="84"/>
      <c r="K57" s="84"/>
      <c r="L57" s="84"/>
      <c r="M57" s="84"/>
      <c r="N57" s="84"/>
      <c r="O57" s="8"/>
      <c r="P57" s="4"/>
    </row>
    <row r="58" spans="1:16" x14ac:dyDescent="0.3">
      <c r="B58" s="9"/>
      <c r="C58" s="9"/>
      <c r="D58" s="9"/>
      <c r="E58" s="9"/>
      <c r="F58" s="9"/>
      <c r="G58" s="9"/>
      <c r="H58" s="9"/>
      <c r="I58" s="9"/>
      <c r="J58" s="9"/>
      <c r="K58" s="9"/>
      <c r="L58" s="9"/>
      <c r="M58" s="9"/>
      <c r="N58" s="9"/>
    </row>
    <row r="59" spans="1:16" x14ac:dyDescent="0.3">
      <c r="A59" s="85" t="s">
        <v>21</v>
      </c>
      <c r="B59" s="85" t="s">
        <v>22</v>
      </c>
      <c r="C59" s="85" t="s">
        <v>23</v>
      </c>
      <c r="D59" s="85" t="s">
        <v>24</v>
      </c>
      <c r="E59" s="85" t="s">
        <v>5</v>
      </c>
      <c r="F59" s="86" t="s">
        <v>25</v>
      </c>
      <c r="G59" s="86"/>
      <c r="H59" s="86"/>
      <c r="I59" s="86"/>
      <c r="J59" s="86"/>
      <c r="K59" s="86"/>
      <c r="L59" s="86"/>
      <c r="M59" s="86"/>
      <c r="N59" s="87" t="s">
        <v>16</v>
      </c>
      <c r="O59" s="85" t="s">
        <v>17</v>
      </c>
    </row>
    <row r="60" spans="1:16" x14ac:dyDescent="0.3">
      <c r="A60" s="85"/>
      <c r="B60" s="85"/>
      <c r="C60" s="85"/>
      <c r="D60" s="85"/>
      <c r="E60" s="85"/>
      <c r="F60" s="86" t="s">
        <v>6</v>
      </c>
      <c r="G60" s="86"/>
      <c r="H60" s="86" t="s">
        <v>7</v>
      </c>
      <c r="I60" s="86"/>
      <c r="J60" s="86" t="s">
        <v>8</v>
      </c>
      <c r="K60" s="86"/>
      <c r="L60" s="86" t="s">
        <v>9</v>
      </c>
      <c r="M60" s="86"/>
      <c r="N60" s="87"/>
      <c r="O60" s="85"/>
    </row>
    <row r="61" spans="1:16" x14ac:dyDescent="0.3">
      <c r="A61" s="85"/>
      <c r="B61" s="85"/>
      <c r="C61" s="85"/>
      <c r="D61" s="85"/>
      <c r="E61" s="85"/>
      <c r="F61" s="10" t="s">
        <v>10</v>
      </c>
      <c r="G61" s="10" t="s">
        <v>11</v>
      </c>
      <c r="H61" s="10" t="s">
        <v>10</v>
      </c>
      <c r="I61" s="10" t="s">
        <v>11</v>
      </c>
      <c r="J61" s="10" t="s">
        <v>10</v>
      </c>
      <c r="K61" s="10" t="s">
        <v>12</v>
      </c>
      <c r="L61" s="10" t="s">
        <v>10</v>
      </c>
      <c r="M61" s="10" t="s">
        <v>12</v>
      </c>
      <c r="N61" s="87"/>
      <c r="O61" s="85"/>
    </row>
    <row r="62" spans="1:16" ht="52.8" x14ac:dyDescent="0.3">
      <c r="A62" s="2" t="str">
        <f>INDEX('POA3'!$A$2:$O$152,_xlfn.AGGREGATE(15,6,ROW('POA3'!$A$2:$A$152)-ROW('POA3'!$A$2)+1/--('POA3'!$A$2:$A$152=$B$56),ROWS($A62:A$62)),3)</f>
        <v>3.4 Extensión y vinculación</v>
      </c>
      <c r="B62" s="2" t="str">
        <f>INDEX('POA3'!$A$2:$O$152,_xlfn.AGGREGATE(15,6,ROW('POA3'!$A$2:$A$152)-ROW('POA3'!$A$2)+1/--('POA3'!$A$2:$A$152=$B$56),ROWS($A62:B$62)),4)</f>
        <v>3.4.1 Fortalecer la presencia de la universidad en la sociedad a través de la divulgación del conocimiento y la promoción de la cultura y el deporte.</v>
      </c>
      <c r="C62" s="2" t="str">
        <f>INDEX('POA3'!$A$2:$O$152,_xlfn.AGGREGATE(15,6,ROW('POA3'!$A$2:$A$152)-ROW('POA3'!$A$2)+1/--('POA3'!$A$2:$A$152=$B$56),ROWS($A62:C$62)),5)</f>
        <v>3.4.1.2 Fomentar el desarrollo de vocaciones científicas y tecnológicas en estudiantes de educación básica y media superior de la entidad.</v>
      </c>
      <c r="D62" s="2" t="str">
        <f>INDEX('POA3'!$A$2:$O$152,_xlfn.AGGREGATE(15,6,ROW('POA3'!$A$2:$A$152)-ROW('POA3'!$A$2)+1/--('POA3'!$A$2:$A$152=$B$56),ROWS($A62:D$62)),6)</f>
        <v>Organizar eventos académicos para fomentar la vocación científica y tecnológica en los sectores educativos previos</v>
      </c>
      <c r="E62" s="37">
        <f t="shared" ref="E62" si="8">+F62+H62+J62+L62</f>
        <v>2</v>
      </c>
      <c r="F62" s="31">
        <f>INDEX('POA3'!$A$2:$O$152,_xlfn.AGGREGATE(15,6,ROW('POA3'!$A$2:$A$152)-ROW('POA3'!$A$2)+1/--('POA3'!$A$2:$A$152=$B$56),ROWS($A62:F$62)),7)</f>
        <v>0</v>
      </c>
      <c r="G62" s="31">
        <f>INDEX('POA3'!$A$2:$O$152,_xlfn.AGGREGATE(15,6,ROW('POA3'!$A$2:$A$152)-ROW('POA3'!$A$2)+1/--('POA3'!$A$2:$A$152=$B$56),ROWS($A62:G$62)),8)</f>
        <v>0</v>
      </c>
      <c r="H62" s="31">
        <f>INDEX('POA3'!$A$2:$O$152,_xlfn.AGGREGATE(15,6,ROW('POA3'!$A$2:$A$152)-ROW('POA3'!$A$2)+1/--('POA3'!$A$2:$A$152=$B$56),ROWS($A62:H$62)),9)</f>
        <v>0</v>
      </c>
      <c r="I62" s="31">
        <f>INDEX('POA3'!$A$2:$O$152,_xlfn.AGGREGATE(15,6,ROW('POA3'!$A$2:$A$152)-ROW('POA3'!$A$2)+1/--('POA3'!$A$2:$A$152=$B$56),ROWS($A62:I$62)),10)</f>
        <v>0</v>
      </c>
      <c r="J62" s="31">
        <f>INDEX('POA3'!$A$2:$O$152,_xlfn.AGGREGATE(15,6,ROW('POA3'!$A$2:$A$152)-ROW('POA3'!$A$2)+1/--('POA3'!$A$2:$A$152=$B$56),ROWS($A62:J$62)),11)</f>
        <v>0</v>
      </c>
      <c r="K62" s="31">
        <f>INDEX('POA3'!$A$2:$O$152,_xlfn.AGGREGATE(15,6,ROW('POA3'!$A$2:$A$152)-ROW('POA3'!$A$2)+1/--('POA3'!$A$2:$A$152=$B$56),ROWS($A62:K$62)),12)</f>
        <v>0</v>
      </c>
      <c r="L62" s="31">
        <f>INDEX('POA3'!$A$2:$O$152,_xlfn.AGGREGATE(15,6,ROW('POA3'!$A$2:$A$152)-ROW('POA3'!$A$2)+1/--('POA3'!$A$2:$A$152=$B$56),ROWS($A62:L$62)),13)</f>
        <v>2</v>
      </c>
      <c r="M62" s="31">
        <f>INDEX('POA3'!$A$2:$O$152,_xlfn.AGGREGATE(15,6,ROW('POA3'!$A$2:$A$152)-ROW('POA3'!$A$2)+1/--('POA3'!$A$2:$A$152=$B$56),ROWS($A62:M$62)),14)</f>
        <v>0</v>
      </c>
      <c r="N62" s="37">
        <f t="shared" ref="N62" si="9">+G62+I62+K62+M62</f>
        <v>0</v>
      </c>
      <c r="O62" s="41">
        <f t="shared" ref="O62" si="10">IFERROR(N62/E62,0%)</f>
        <v>0</v>
      </c>
    </row>
    <row r="63" spans="1:16" ht="52.8" x14ac:dyDescent="0.3">
      <c r="A63" s="2" t="str">
        <f>INDEX('POA3'!$A$2:$O$152,_xlfn.AGGREGATE(15,6,ROW('POA3'!$A$2:$A$152)-ROW('POA3'!$A$2)+1/--('POA3'!$A$2:$A$152=$B$56),ROWS($A$62:A63)),3)</f>
        <v>3.4 Extensión y vinculación</v>
      </c>
      <c r="B63" s="2" t="str">
        <f>INDEX('POA3'!$A$2:$O$152,_xlfn.AGGREGATE(15,6,ROW('POA3'!$A$2:$A$152)-ROW('POA3'!$A$2)+1/--('POA3'!$A$2:$A$152=$B$56),ROWS($A$62:B63)),4)</f>
        <v>3.4.1 Fortalecer la presencia de la universidad en la sociedad a través de la divulgación del conocimiento y la promoción de la cultura y el deporte.</v>
      </c>
      <c r="C63" s="2" t="str">
        <f>INDEX('POA3'!$A$2:$O$152,_xlfn.AGGREGATE(15,6,ROW('POA3'!$A$2:$A$152)-ROW('POA3'!$A$2)+1/--('POA3'!$A$2:$A$152=$B$56),ROWS($A$62:C63)),5)</f>
        <v>3.4.1.3 Promover la formación de públicos para el arte, la ciencia y las humanidades, tanto entre los universitarios como entre la comunidad en general.</v>
      </c>
      <c r="D63" s="2" t="str">
        <f>INDEX('POA3'!$A$2:$O$152,_xlfn.AGGREGATE(15,6,ROW('POA3'!$A$2:$A$152)-ROW('POA3'!$A$2)+1/--('POA3'!$A$2:$A$152=$B$56),ROWS($A$62:D63)),6)</f>
        <v>Realizar eventos culturales y artísticos para promover el arte y las humanidades en la comunidad en general</v>
      </c>
      <c r="E63" s="37">
        <f t="shared" ref="E63:E68" si="11">+F63+H63+J63+L63</f>
        <v>2</v>
      </c>
      <c r="F63" s="31">
        <f>INDEX('POA3'!$A$2:$O$152,_xlfn.AGGREGATE(15,6,ROW('POA3'!$A$2:$A$152)-ROW('POA3'!$A$2)+1/--('POA3'!$A$2:$A$152=$B$56),ROWS($A$62:F63)),7)</f>
        <v>0</v>
      </c>
      <c r="G63" s="31">
        <f>INDEX('POA3'!$A$2:$O$152,_xlfn.AGGREGATE(15,6,ROW('POA3'!$A$2:$A$152)-ROW('POA3'!$A$2)+1/--('POA3'!$A$2:$A$152=$B$56),ROWS($A$62:G63)),8)</f>
        <v>0</v>
      </c>
      <c r="H63" s="31">
        <f>INDEX('POA3'!$A$2:$O$152,_xlfn.AGGREGATE(15,6,ROW('POA3'!$A$2:$A$152)-ROW('POA3'!$A$2)+1/--('POA3'!$A$2:$A$152=$B$56),ROWS($A$62:H63)),9)</f>
        <v>0</v>
      </c>
      <c r="I63" s="31">
        <f>INDEX('POA3'!$A$2:$O$152,_xlfn.AGGREGATE(15,6,ROW('POA3'!$A$2:$A$152)-ROW('POA3'!$A$2)+1/--('POA3'!$A$2:$A$152=$B$56),ROWS($A$62:I63)),10)</f>
        <v>0</v>
      </c>
      <c r="J63" s="31">
        <f>INDEX('POA3'!$A$2:$O$152,_xlfn.AGGREGATE(15,6,ROW('POA3'!$A$2:$A$152)-ROW('POA3'!$A$2)+1/--('POA3'!$A$2:$A$152=$B$56),ROWS($A$62:J63)),11)</f>
        <v>0</v>
      </c>
      <c r="K63" s="31">
        <f>INDEX('POA3'!$A$2:$O$152,_xlfn.AGGREGATE(15,6,ROW('POA3'!$A$2:$A$152)-ROW('POA3'!$A$2)+1/--('POA3'!$A$2:$A$152=$B$56),ROWS($A$62:K63)),12)</f>
        <v>0</v>
      </c>
      <c r="L63" s="31">
        <f>INDEX('POA3'!$A$2:$O$152,_xlfn.AGGREGATE(15,6,ROW('POA3'!$A$2:$A$152)-ROW('POA3'!$A$2)+1/--('POA3'!$A$2:$A$152=$B$56),ROWS($A$62:L63)),13)</f>
        <v>2</v>
      </c>
      <c r="M63" s="31">
        <f>INDEX('POA3'!$A$2:$O$152,_xlfn.AGGREGATE(15,6,ROW('POA3'!$A$2:$A$152)-ROW('POA3'!$A$2)+1/--('POA3'!$A$2:$A$152=$B$56),ROWS($A$62:M63)),14)</f>
        <v>0</v>
      </c>
      <c r="N63" s="37">
        <f t="shared" ref="N63:N68" si="12">+G63+I63+K63+M63</f>
        <v>0</v>
      </c>
      <c r="O63" s="41">
        <f t="shared" ref="O63:O68" si="13">IFERROR(N63/E63,0%)</f>
        <v>0</v>
      </c>
    </row>
    <row r="64" spans="1:16" ht="52.8" x14ac:dyDescent="0.3">
      <c r="A64" s="2" t="str">
        <f>INDEX('POA3'!$A$2:$O$152,_xlfn.AGGREGATE(15,6,ROW('POA3'!$A$2:$A$152)-ROW('POA3'!$A$2)+1/--('POA3'!$A$2:$A$152=$B$56),ROWS($A$62:A64)),3)</f>
        <v>3.4 Extensión y vinculación</v>
      </c>
      <c r="B64" s="2" t="str">
        <f>INDEX('POA3'!$A$2:$O$152,_xlfn.AGGREGATE(15,6,ROW('POA3'!$A$2:$A$152)-ROW('POA3'!$A$2)+1/--('POA3'!$A$2:$A$152=$B$56),ROWS($A$62:B64)),4)</f>
        <v>3.4.1 Fortalecer la presencia de la universidad en la sociedad a través de la divulgación del conocimiento y la promoción de la cultura y el deporte.</v>
      </c>
      <c r="C64" s="2" t="str">
        <f>INDEX('POA3'!$A$2:$O$152,_xlfn.AGGREGATE(15,6,ROW('POA3'!$A$2:$A$152)-ROW('POA3'!$A$2)+1/--('POA3'!$A$2:$A$152=$B$56),ROWS($A$62:C64)),5)</f>
        <v>3.4.1.4 Promover el deporte y la adopción de estilos de vida saludable en la comunidad universitaria y la sociedad bajacaliforniana.</v>
      </c>
      <c r="D64" s="2" t="str">
        <f>INDEX('POA3'!$A$2:$O$152,_xlfn.AGGREGATE(15,6,ROW('POA3'!$A$2:$A$152)-ROW('POA3'!$A$2)+1/--('POA3'!$A$2:$A$152=$B$56),ROWS($A$62:D64)),6)</f>
        <v>Realización de un torneo deportivo en el cual participen estudiantes y profesores con equidad de género</v>
      </c>
      <c r="E64" s="37">
        <f t="shared" si="11"/>
        <v>2</v>
      </c>
      <c r="F64" s="31">
        <f>INDEX('POA3'!$A$2:$O$152,_xlfn.AGGREGATE(15,6,ROW('POA3'!$A$2:$A$152)-ROW('POA3'!$A$2)+1/--('POA3'!$A$2:$A$152=$B$56),ROWS($A$62:F64)),7)</f>
        <v>0</v>
      </c>
      <c r="G64" s="31">
        <f>INDEX('POA3'!$A$2:$O$152,_xlfn.AGGREGATE(15,6,ROW('POA3'!$A$2:$A$152)-ROW('POA3'!$A$2)+1/--('POA3'!$A$2:$A$152=$B$56),ROWS($A$62:G64)),8)</f>
        <v>0</v>
      </c>
      <c r="H64" s="31">
        <f>INDEX('POA3'!$A$2:$O$152,_xlfn.AGGREGATE(15,6,ROW('POA3'!$A$2:$A$152)-ROW('POA3'!$A$2)+1/--('POA3'!$A$2:$A$152=$B$56),ROWS($A$62:H64)),9)</f>
        <v>1</v>
      </c>
      <c r="I64" s="31">
        <f>INDEX('POA3'!$A$2:$O$152,_xlfn.AGGREGATE(15,6,ROW('POA3'!$A$2:$A$152)-ROW('POA3'!$A$2)+1/--('POA3'!$A$2:$A$152=$B$56),ROWS($A$62:I64)),10)</f>
        <v>0</v>
      </c>
      <c r="J64" s="31">
        <f>INDEX('POA3'!$A$2:$O$152,_xlfn.AGGREGATE(15,6,ROW('POA3'!$A$2:$A$152)-ROW('POA3'!$A$2)+1/--('POA3'!$A$2:$A$152=$B$56),ROWS($A$62:J64)),11)</f>
        <v>0</v>
      </c>
      <c r="K64" s="31">
        <f>INDEX('POA3'!$A$2:$O$152,_xlfn.AGGREGATE(15,6,ROW('POA3'!$A$2:$A$152)-ROW('POA3'!$A$2)+1/--('POA3'!$A$2:$A$152=$B$56),ROWS($A$62:K64)),12)</f>
        <v>0</v>
      </c>
      <c r="L64" s="31">
        <f>INDEX('POA3'!$A$2:$O$152,_xlfn.AGGREGATE(15,6,ROW('POA3'!$A$2:$A$152)-ROW('POA3'!$A$2)+1/--('POA3'!$A$2:$A$152=$B$56),ROWS($A$62:L64)),13)</f>
        <v>1</v>
      </c>
      <c r="M64" s="31">
        <f>INDEX('POA3'!$A$2:$O$152,_xlfn.AGGREGATE(15,6,ROW('POA3'!$A$2:$A$152)-ROW('POA3'!$A$2)+1/--('POA3'!$A$2:$A$152=$B$56),ROWS($A$62:M64)),14)</f>
        <v>0</v>
      </c>
      <c r="N64" s="37">
        <f t="shared" si="12"/>
        <v>0</v>
      </c>
      <c r="O64" s="41">
        <f t="shared" si="13"/>
        <v>0</v>
      </c>
    </row>
    <row r="65" spans="1:15" ht="66" x14ac:dyDescent="0.3">
      <c r="A65" s="2" t="str">
        <f>INDEX('POA3'!$A$2:$O$152,_xlfn.AGGREGATE(15,6,ROW('POA3'!$A$2:$A$152)-ROW('POA3'!$A$2)+1/--('POA3'!$A$2:$A$152=$B$56),ROWS($A$62:A65)),3)</f>
        <v>3.4 Extensión y vinculación</v>
      </c>
      <c r="B65" s="2" t="str">
        <f>INDEX('POA3'!$A$2:$O$152,_xlfn.AGGREGATE(15,6,ROW('POA3'!$A$2:$A$152)-ROW('POA3'!$A$2)+1/--('POA3'!$A$2:$A$152=$B$56),ROWS($A$62:B65)),4)</f>
        <v>3.4.1 Fortalecer la presencia de la universidad en la sociedad a través de la divulgación del conocimiento y la promoción de la cultura y el deporte.</v>
      </c>
      <c r="C65" s="2" t="str">
        <f>INDEX('POA3'!$A$2:$O$152,_xlfn.AGGREGATE(15,6,ROW('POA3'!$A$2:$A$152)-ROW('POA3'!$A$2)+1/--('POA3'!$A$2:$A$152=$B$56),ROWS($A$62:C65)),5)</f>
        <v>3.4.1.7 Promover la participación de los universitarios en actividades de extensión de los servicios que brinda la uabc, y de intervención comunitaria orientadas a sectores sociales en condiciones de vulnerabilidad.</v>
      </c>
      <c r="D65" s="2" t="str">
        <f>INDEX('POA3'!$A$2:$O$152,_xlfn.AGGREGATE(15,6,ROW('POA3'!$A$2:$A$152)-ROW('POA3'!$A$2)+1/--('POA3'!$A$2:$A$152=$B$56),ROWS($A$62:D65)),6)</f>
        <v>Participación de la FIAD dentro de las Brigadas Universitarias</v>
      </c>
      <c r="E65" s="37">
        <f t="shared" si="11"/>
        <v>2</v>
      </c>
      <c r="F65" s="31">
        <f>INDEX('POA3'!$A$2:$O$152,_xlfn.AGGREGATE(15,6,ROW('POA3'!$A$2:$A$152)-ROW('POA3'!$A$2)+1/--('POA3'!$A$2:$A$152=$B$56),ROWS($A$62:F65)),7)</f>
        <v>0</v>
      </c>
      <c r="G65" s="31">
        <f>INDEX('POA3'!$A$2:$O$152,_xlfn.AGGREGATE(15,6,ROW('POA3'!$A$2:$A$152)-ROW('POA3'!$A$2)+1/--('POA3'!$A$2:$A$152=$B$56),ROWS($A$62:G65)),8)</f>
        <v>0</v>
      </c>
      <c r="H65" s="31">
        <f>INDEX('POA3'!$A$2:$O$152,_xlfn.AGGREGATE(15,6,ROW('POA3'!$A$2:$A$152)-ROW('POA3'!$A$2)+1/--('POA3'!$A$2:$A$152=$B$56),ROWS($A$62:H65)),9)</f>
        <v>1</v>
      </c>
      <c r="I65" s="31">
        <f>INDEX('POA3'!$A$2:$O$152,_xlfn.AGGREGATE(15,6,ROW('POA3'!$A$2:$A$152)-ROW('POA3'!$A$2)+1/--('POA3'!$A$2:$A$152=$B$56),ROWS($A$62:I65)),10)</f>
        <v>0</v>
      </c>
      <c r="J65" s="31">
        <f>INDEX('POA3'!$A$2:$O$152,_xlfn.AGGREGATE(15,6,ROW('POA3'!$A$2:$A$152)-ROW('POA3'!$A$2)+1/--('POA3'!$A$2:$A$152=$B$56),ROWS($A$62:J65)),11)</f>
        <v>0</v>
      </c>
      <c r="K65" s="31">
        <f>INDEX('POA3'!$A$2:$O$152,_xlfn.AGGREGATE(15,6,ROW('POA3'!$A$2:$A$152)-ROW('POA3'!$A$2)+1/--('POA3'!$A$2:$A$152=$B$56),ROWS($A$62:K65)),12)</f>
        <v>0</v>
      </c>
      <c r="L65" s="31">
        <f>INDEX('POA3'!$A$2:$O$152,_xlfn.AGGREGATE(15,6,ROW('POA3'!$A$2:$A$152)-ROW('POA3'!$A$2)+1/--('POA3'!$A$2:$A$152=$B$56),ROWS($A$62:L65)),13)</f>
        <v>1</v>
      </c>
      <c r="M65" s="31">
        <f>INDEX('POA3'!$A$2:$O$152,_xlfn.AGGREGATE(15,6,ROW('POA3'!$A$2:$A$152)-ROW('POA3'!$A$2)+1/--('POA3'!$A$2:$A$152=$B$56),ROWS($A$62:M65)),14)</f>
        <v>0</v>
      </c>
      <c r="N65" s="37">
        <f t="shared" si="12"/>
        <v>0</v>
      </c>
      <c r="O65" s="41">
        <f t="shared" si="13"/>
        <v>0</v>
      </c>
    </row>
    <row r="66" spans="1:15" ht="52.8" x14ac:dyDescent="0.3">
      <c r="A66" s="2" t="str">
        <f>INDEX('POA3'!$A$2:$O$152,_xlfn.AGGREGATE(15,6,ROW('POA3'!$A$2:$A$152)-ROW('POA3'!$A$2)+1/--('POA3'!$A$2:$A$152=$B$56),ROWS($A$62:A66)),3)</f>
        <v>3.4 Extensión y vinculación</v>
      </c>
      <c r="B66" s="2" t="str">
        <f>INDEX('POA3'!$A$2:$O$152,_xlfn.AGGREGATE(15,6,ROW('POA3'!$A$2:$A$152)-ROW('POA3'!$A$2)+1/--('POA3'!$A$2:$A$152=$B$56),ROWS($A$62:B66)),4)</f>
        <v>3.4.2 Consolidar los esquemas de vinculación institucional con los sectores público, privado y social.</v>
      </c>
      <c r="C66" s="2" t="str">
        <f>INDEX('POA3'!$A$2:$O$152,_xlfn.AGGREGATE(15,6,ROW('POA3'!$A$2:$A$152)-ROW('POA3'!$A$2)+1/--('POA3'!$A$2:$A$152=$B$56),ROWS($A$62:C66)),5)</f>
        <v>3.4.2.3 Fortalecer las modalidades de aprendizaje que promueven la vinculación de los alumnos con los sectores público, privado y social.</v>
      </c>
      <c r="D66" s="2" t="str">
        <f>INDEX('POA3'!$A$2:$O$152,_xlfn.AGGREGATE(15,6,ROW('POA3'!$A$2:$A$152)-ROW('POA3'!$A$2)+1/--('POA3'!$A$2:$A$152=$B$56),ROWS($A$62:D66)),6)</f>
        <v>Promover que los estudiantes de los siete programas educativos realicen proyectos de vinculación con valor en créditos</v>
      </c>
      <c r="E66" s="37">
        <f t="shared" si="11"/>
        <v>2</v>
      </c>
      <c r="F66" s="31">
        <f>INDEX('POA3'!$A$2:$O$152,_xlfn.AGGREGATE(15,6,ROW('POA3'!$A$2:$A$152)-ROW('POA3'!$A$2)+1/--('POA3'!$A$2:$A$152=$B$56),ROWS($A$62:F66)),7)</f>
        <v>0</v>
      </c>
      <c r="G66" s="31">
        <f>INDEX('POA3'!$A$2:$O$152,_xlfn.AGGREGATE(15,6,ROW('POA3'!$A$2:$A$152)-ROW('POA3'!$A$2)+1/--('POA3'!$A$2:$A$152=$B$56),ROWS($A$62:G66)),8)</f>
        <v>0</v>
      </c>
      <c r="H66" s="31">
        <f>INDEX('POA3'!$A$2:$O$152,_xlfn.AGGREGATE(15,6,ROW('POA3'!$A$2:$A$152)-ROW('POA3'!$A$2)+1/--('POA3'!$A$2:$A$152=$B$56),ROWS($A$62:H66)),9)</f>
        <v>1</v>
      </c>
      <c r="I66" s="31">
        <f>INDEX('POA3'!$A$2:$O$152,_xlfn.AGGREGATE(15,6,ROW('POA3'!$A$2:$A$152)-ROW('POA3'!$A$2)+1/--('POA3'!$A$2:$A$152=$B$56),ROWS($A$62:I66)),10)</f>
        <v>0</v>
      </c>
      <c r="J66" s="31">
        <f>INDEX('POA3'!$A$2:$O$152,_xlfn.AGGREGATE(15,6,ROW('POA3'!$A$2:$A$152)-ROW('POA3'!$A$2)+1/--('POA3'!$A$2:$A$152=$B$56),ROWS($A$62:J66)),11)</f>
        <v>0</v>
      </c>
      <c r="K66" s="31">
        <f>INDEX('POA3'!$A$2:$O$152,_xlfn.AGGREGATE(15,6,ROW('POA3'!$A$2:$A$152)-ROW('POA3'!$A$2)+1/--('POA3'!$A$2:$A$152=$B$56),ROWS($A$62:K66)),12)</f>
        <v>0</v>
      </c>
      <c r="L66" s="31">
        <f>INDEX('POA3'!$A$2:$O$152,_xlfn.AGGREGATE(15,6,ROW('POA3'!$A$2:$A$152)-ROW('POA3'!$A$2)+1/--('POA3'!$A$2:$A$152=$B$56),ROWS($A$62:L66)),13)</f>
        <v>1</v>
      </c>
      <c r="M66" s="31">
        <f>INDEX('POA3'!$A$2:$O$152,_xlfn.AGGREGATE(15,6,ROW('POA3'!$A$2:$A$152)-ROW('POA3'!$A$2)+1/--('POA3'!$A$2:$A$152=$B$56),ROWS($A$62:M66)),14)</f>
        <v>0</v>
      </c>
      <c r="N66" s="37">
        <f t="shared" si="12"/>
        <v>0</v>
      </c>
      <c r="O66" s="41">
        <f t="shared" si="13"/>
        <v>0</v>
      </c>
    </row>
    <row r="67" spans="1:15" ht="52.8" x14ac:dyDescent="0.3">
      <c r="A67" s="2" t="str">
        <f>INDEX('POA3'!$A$2:$O$152,_xlfn.AGGREGATE(15,6,ROW('POA3'!$A$2:$A$152)-ROW('POA3'!$A$2)+1/--('POA3'!$A$2:$A$152=$B$56),ROWS($A$62:A67)),3)</f>
        <v>3.4 Extensión y vinculación</v>
      </c>
      <c r="B67" s="2" t="str">
        <f>INDEX('POA3'!$A$2:$O$152,_xlfn.AGGREGATE(15,6,ROW('POA3'!$A$2:$A$152)-ROW('POA3'!$A$2)+1/--('POA3'!$A$2:$A$152=$B$56),ROWS($A$62:B67)),4)</f>
        <v>3.4.2 Consolidar los esquemas de vinculación institucional con los sectores público, privado y social.</v>
      </c>
      <c r="C67" s="2" t="str">
        <f>INDEX('POA3'!$A$2:$O$152,_xlfn.AGGREGATE(15,6,ROW('POA3'!$A$2:$A$152)-ROW('POA3'!$A$2)+1/--('POA3'!$A$2:$A$152=$B$56),ROWS($A$62:C67)),5)</f>
        <v>3.4.2.4 Promover el desarrollo de esquemas eficaces para el diálogo y la vinculación con agentes y representantes de los diversos sectores de la sociedad.</v>
      </c>
      <c r="D67" s="2" t="str">
        <f>INDEX('POA3'!$A$2:$O$152,_xlfn.AGGREGATE(15,6,ROW('POA3'!$A$2:$A$152)-ROW('POA3'!$A$2)+1/--('POA3'!$A$2:$A$152=$B$56),ROWS($A$62:D67)),6)</f>
        <v>Realizar reuniones anuales con el Consejo de Vinculación por programa educativo</v>
      </c>
      <c r="E67" s="37">
        <f t="shared" si="11"/>
        <v>7</v>
      </c>
      <c r="F67" s="31">
        <f>INDEX('POA3'!$A$2:$O$152,_xlfn.AGGREGATE(15,6,ROW('POA3'!$A$2:$A$152)-ROW('POA3'!$A$2)+1/--('POA3'!$A$2:$A$152=$B$56),ROWS($A$62:F67)),7)</f>
        <v>0</v>
      </c>
      <c r="G67" s="31">
        <f>INDEX('POA3'!$A$2:$O$152,_xlfn.AGGREGATE(15,6,ROW('POA3'!$A$2:$A$152)-ROW('POA3'!$A$2)+1/--('POA3'!$A$2:$A$152=$B$56),ROWS($A$62:G67)),8)</f>
        <v>0</v>
      </c>
      <c r="H67" s="31">
        <f>INDEX('POA3'!$A$2:$O$152,_xlfn.AGGREGATE(15,6,ROW('POA3'!$A$2:$A$152)-ROW('POA3'!$A$2)+1/--('POA3'!$A$2:$A$152=$B$56),ROWS($A$62:H67)),9)</f>
        <v>0</v>
      </c>
      <c r="I67" s="31">
        <f>INDEX('POA3'!$A$2:$O$152,_xlfn.AGGREGATE(15,6,ROW('POA3'!$A$2:$A$152)-ROW('POA3'!$A$2)+1/--('POA3'!$A$2:$A$152=$B$56),ROWS($A$62:I67)),10)</f>
        <v>0</v>
      </c>
      <c r="J67" s="31">
        <f>INDEX('POA3'!$A$2:$O$152,_xlfn.AGGREGATE(15,6,ROW('POA3'!$A$2:$A$152)-ROW('POA3'!$A$2)+1/--('POA3'!$A$2:$A$152=$B$56),ROWS($A$62:J67)),11)</f>
        <v>0</v>
      </c>
      <c r="K67" s="31">
        <f>INDEX('POA3'!$A$2:$O$152,_xlfn.AGGREGATE(15,6,ROW('POA3'!$A$2:$A$152)-ROW('POA3'!$A$2)+1/--('POA3'!$A$2:$A$152=$B$56),ROWS($A$62:K67)),12)</f>
        <v>0</v>
      </c>
      <c r="L67" s="31">
        <f>INDEX('POA3'!$A$2:$O$152,_xlfn.AGGREGATE(15,6,ROW('POA3'!$A$2:$A$152)-ROW('POA3'!$A$2)+1/--('POA3'!$A$2:$A$152=$B$56),ROWS($A$62:L67)),13)</f>
        <v>7</v>
      </c>
      <c r="M67" s="31">
        <f>INDEX('POA3'!$A$2:$O$152,_xlfn.AGGREGATE(15,6,ROW('POA3'!$A$2:$A$152)-ROW('POA3'!$A$2)+1/--('POA3'!$A$2:$A$152=$B$56),ROWS($A$62:M67)),14)</f>
        <v>0</v>
      </c>
      <c r="N67" s="37">
        <f t="shared" si="12"/>
        <v>0</v>
      </c>
      <c r="O67" s="41">
        <f t="shared" si="13"/>
        <v>0</v>
      </c>
    </row>
    <row r="68" spans="1:15" ht="39.6" x14ac:dyDescent="0.3">
      <c r="A68" s="2" t="str">
        <f>INDEX('POA3'!$A$2:$O$152,_xlfn.AGGREGATE(15,6,ROW('POA3'!$A$2:$A$152)-ROW('POA3'!$A$2)+1/--('POA3'!$A$2:$A$152=$B$56),ROWS($A$62:A68)),3)</f>
        <v>3.4 Extensión y vinculación</v>
      </c>
      <c r="B68" s="2" t="str">
        <f>INDEX('POA3'!$A$2:$O$152,_xlfn.AGGREGATE(15,6,ROW('POA3'!$A$2:$A$152)-ROW('POA3'!$A$2)+1/--('POA3'!$A$2:$A$152=$B$56),ROWS($A$62:B68)),4)</f>
        <v>3.4.3 Impulsar mecanismos para la generación de ingresos propios a través de la vinculación con el entorno social y productivo.</v>
      </c>
      <c r="C68" s="2" t="str">
        <f>INDEX('POA3'!$A$2:$O$152,_xlfn.AGGREGATE(15,6,ROW('POA3'!$A$2:$A$152)-ROW('POA3'!$A$2)+1/--('POA3'!$A$2:$A$152=$B$56),ROWS($A$62:C68)),5)</f>
        <v>3.4.3.2 Promover la realización de proyectos de investigación vinculada que generen recursos extraordinarios para la institución.</v>
      </c>
      <c r="D68" s="2" t="str">
        <f>INDEX('POA3'!$A$2:$O$152,_xlfn.AGGREGATE(15,6,ROW('POA3'!$A$2:$A$152)-ROW('POA3'!$A$2)+1/--('POA3'!$A$2:$A$152=$B$56),ROWS($A$62:D68)),6)</f>
        <v>Promover la participación de la planta académica en las convocatorias externas para traer recursos</v>
      </c>
      <c r="E68" s="37">
        <f t="shared" si="11"/>
        <v>1</v>
      </c>
      <c r="F68" s="31">
        <f>INDEX('POA3'!$A$2:$O$152,_xlfn.AGGREGATE(15,6,ROW('POA3'!$A$2:$A$152)-ROW('POA3'!$A$2)+1/--('POA3'!$A$2:$A$152=$B$56),ROWS($A$62:F68)),7)</f>
        <v>0</v>
      </c>
      <c r="G68" s="31">
        <f>INDEX('POA3'!$A$2:$O$152,_xlfn.AGGREGATE(15,6,ROW('POA3'!$A$2:$A$152)-ROW('POA3'!$A$2)+1/--('POA3'!$A$2:$A$152=$B$56),ROWS($A$62:G68)),8)</f>
        <v>0</v>
      </c>
      <c r="H68" s="31">
        <f>INDEX('POA3'!$A$2:$O$152,_xlfn.AGGREGATE(15,6,ROW('POA3'!$A$2:$A$152)-ROW('POA3'!$A$2)+1/--('POA3'!$A$2:$A$152=$B$56),ROWS($A$62:H68)),9)</f>
        <v>0</v>
      </c>
      <c r="I68" s="31">
        <f>INDEX('POA3'!$A$2:$O$152,_xlfn.AGGREGATE(15,6,ROW('POA3'!$A$2:$A$152)-ROW('POA3'!$A$2)+1/--('POA3'!$A$2:$A$152=$B$56),ROWS($A$62:I68)),10)</f>
        <v>0</v>
      </c>
      <c r="J68" s="31">
        <f>INDEX('POA3'!$A$2:$O$152,_xlfn.AGGREGATE(15,6,ROW('POA3'!$A$2:$A$152)-ROW('POA3'!$A$2)+1/--('POA3'!$A$2:$A$152=$B$56),ROWS($A$62:J68)),11)</f>
        <v>0</v>
      </c>
      <c r="K68" s="31">
        <f>INDEX('POA3'!$A$2:$O$152,_xlfn.AGGREGATE(15,6,ROW('POA3'!$A$2:$A$152)-ROW('POA3'!$A$2)+1/--('POA3'!$A$2:$A$152=$B$56),ROWS($A$62:K68)),12)</f>
        <v>0</v>
      </c>
      <c r="L68" s="31">
        <f>INDEX('POA3'!$A$2:$O$152,_xlfn.AGGREGATE(15,6,ROW('POA3'!$A$2:$A$152)-ROW('POA3'!$A$2)+1/--('POA3'!$A$2:$A$152=$B$56),ROWS($A$62:L68)),13)</f>
        <v>1</v>
      </c>
      <c r="M68" s="31">
        <f>INDEX('POA3'!$A$2:$O$152,_xlfn.AGGREGATE(15,6,ROW('POA3'!$A$2:$A$152)-ROW('POA3'!$A$2)+1/--('POA3'!$A$2:$A$152=$B$56),ROWS($A$62:M68)),14)</f>
        <v>0</v>
      </c>
      <c r="N68" s="37">
        <f t="shared" si="12"/>
        <v>0</v>
      </c>
      <c r="O68" s="41">
        <f t="shared" si="13"/>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6:O36"/>
    <mergeCell ref="B37:O37"/>
    <mergeCell ref="C40:N40"/>
    <mergeCell ref="C41:N41"/>
    <mergeCell ref="A43:A45"/>
    <mergeCell ref="B43:B45"/>
    <mergeCell ref="C43:C45"/>
    <mergeCell ref="D43:D45"/>
    <mergeCell ref="E43:E45"/>
    <mergeCell ref="F43:M43"/>
    <mergeCell ref="N43:N45"/>
    <mergeCell ref="O43:O45"/>
    <mergeCell ref="F44:G44"/>
    <mergeCell ref="H44:I44"/>
    <mergeCell ref="J44:K44"/>
    <mergeCell ref="L44:M44"/>
    <mergeCell ref="B52:O52"/>
    <mergeCell ref="B53:O53"/>
    <mergeCell ref="C56:N56"/>
    <mergeCell ref="C57:N57"/>
    <mergeCell ref="A59:A61"/>
    <mergeCell ref="B59:B61"/>
    <mergeCell ref="C59:C61"/>
    <mergeCell ref="D59:D61"/>
    <mergeCell ref="E59:E61"/>
    <mergeCell ref="F59:M59"/>
    <mergeCell ref="N59:N61"/>
    <mergeCell ref="O59:O61"/>
    <mergeCell ref="F60:G60"/>
    <mergeCell ref="H60:I60"/>
    <mergeCell ref="J60:K60"/>
    <mergeCell ref="L60:M60"/>
  </mergeCells>
  <pageMargins left="0.7" right="0.7" top="0.75" bottom="0.75" header="0.3" footer="0.3"/>
  <pageSetup scale="28" orientation="landscape" r:id="rId1"/>
  <rowBreaks count="1" manualBreakCount="1">
    <brk id="5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view="pageBreakPreview" topLeftCell="A4"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6" x14ac:dyDescent="0.3">
      <c r="A5" s="6" t="s">
        <v>1</v>
      </c>
      <c r="B5" s="33">
        <v>106</v>
      </c>
      <c r="C5" s="84" t="s">
        <v>35</v>
      </c>
      <c r="D5" s="84"/>
      <c r="E5" s="84"/>
      <c r="F5" s="84"/>
      <c r="G5" s="84"/>
      <c r="H5" s="84"/>
      <c r="I5" s="84"/>
      <c r="J5" s="84"/>
      <c r="K5" s="84"/>
      <c r="L5" s="84"/>
      <c r="M5" s="84"/>
      <c r="N5" s="84"/>
      <c r="O5" s="7"/>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Asegurar el mantenimiento preventivo y correctivo del equipo analítico y de computo del IIO</v>
      </c>
      <c r="E11" s="31">
        <f>+F11+H11+J11+L11</f>
        <v>12</v>
      </c>
      <c r="F11" s="31">
        <f>IF(ROWS($A$11:F11)&gt;COUNTIF(POA!$A:$A,$B$5),"",INDEX(POA!$A$2:$O$856,_xlfn.AGGREGATE(15,6,ROW(POA!$A$2:$A$855)-ROW(POA!$A$2)+1/--(POA!$A$2:$A$855=$B$5),ROWS($A$11:F11)),7))</f>
        <v>3</v>
      </c>
      <c r="G11" s="31">
        <f>IF(ROWS($A$11:G11)&gt;COUNTIF(POA!$A:$A,$B$5),"",INDEX(POA!$A$2:$O$856,_xlfn.AGGREGATE(15,6,ROW(POA!$A$2:$A$855)-ROW(POA!$A$2)+1/--(POA!$A$2:$A$855=$B$5),ROWS($A$11:G11)),8))</f>
        <v>2</v>
      </c>
      <c r="H11" s="31">
        <f>IF(ROWS($A$11:H11)&gt;COUNTIF(POA!$A:$A,$B$5),"",INDEX(POA!$A$2:$O$856,_xlfn.AGGREGATE(15,6,ROW(POA!$A$2:$A$855)-ROW(POA!$A$2)+1/--(POA!$A$2:$A$855=$B$5),ROWS($A$11:H11)),9))</f>
        <v>3</v>
      </c>
      <c r="I11" s="31">
        <f>IF(ROWS($A$11:I11)&gt;COUNTIF(POA!$A:$A,$B$5),"",INDEX(POA!$A$2:$O$856,_xlfn.AGGREGATE(15,6,ROW(POA!$A$2:$A$855)-ROW(POA!$A$2)+1/--(POA!$A$2:$A$855=$B$5),ROWS($A$11:I11)),10))</f>
        <v>0</v>
      </c>
      <c r="J11" s="31">
        <f>IF(ROWS($A$11:J11)&gt;COUNTIF(POA!$A:$A,$B$5),"",INDEX(POA!$A$2:$O$856,_xlfn.AGGREGATE(15,6,ROW(POA!$A$2:$A$855)-ROW(POA!$A$2)+1/--(POA!$A$2:$A$855=$B$5),ROWS($A$11:J11)),11))</f>
        <v>3</v>
      </c>
      <c r="K11" s="31">
        <f>IF(ROWS($A$11:K11)&gt;COUNTIF(POA!$A:$A,$B$5),"",INDEX(POA!$A$2:$O$856,_xlfn.AGGREGATE(15,6,ROW(POA!$A$2:$A$855)-ROW(POA!$A$2)+1/--(POA!$A$2:$A$855=$B$5),ROWS($A$11:K11)),12))</f>
        <v>0</v>
      </c>
      <c r="L11" s="31">
        <f>IF(ROWS($A$11:L11)&gt;COUNTIF(POA!$A:$A,$B$5),"",INDEX(POA!$A$2:$O$856,_xlfn.AGGREGATE(15,6,ROW(POA!$A$2:$A$855)-ROW(POA!$A$2)+1/--(POA!$A$2:$A$855=$B$5),ROWS($A$11:L11)),13))</f>
        <v>3</v>
      </c>
      <c r="M11" s="31">
        <f>IF(ROWS($A$11:M11)&gt;COUNTIF(POA!$A:$A,$B$5),"",INDEX(POA!$A$2:$O$856,_xlfn.AGGREGATE(15,6,ROW(POA!$A$2:$A$855)-ROW(POA!$A$2)+1/--(POA!$A$2:$A$855=$B$5),ROWS($A$11:M11)),14))</f>
        <v>0</v>
      </c>
      <c r="N11" s="37">
        <f>+G11+I11+K11+M11</f>
        <v>2</v>
      </c>
      <c r="O11" s="41">
        <f>IFERROR(N11/E11,0%)</f>
        <v>0.16666666666666666</v>
      </c>
    </row>
    <row r="12" spans="1:16" ht="66" x14ac:dyDescent="0.3">
      <c r="A12" s="2" t="str">
        <f>IF(ROWS($A$11:A12)&gt;COUNTIF(POA!$A:$A,$B$5),"",INDEX(POA!$A$2:$O$856,_xlfn.AGGREGATE(15,6,ROW(POA!$A$2:$A$855)-ROW(POA!$A$2)+1/--(POA!$A$2:$A$855=$B$5),ROWS($A$11:A12)),3))</f>
        <v>1.8 Comunicación e identidad universitaria</v>
      </c>
      <c r="B12" s="2" t="str">
        <f>IF(ROWS($A$11:B12)&gt;COUNTIF(POA!$A:$A,$B$5),"",INDEX(POA!$A$2:$O$856,_xlfn.AGGREGATE(15,6,ROW(POA!$A$2:$A$855)-ROW(POA!$A$2)+1/--(POA!$A$2:$A$855=$B$5),ROWS($A$11:B12)),4))</f>
        <v>1.8.1 Informar a la comunidad universitaria y a la sociedad en general sobre las actividades realizadas por la universidad como parte de su quehacer institucional.</v>
      </c>
      <c r="C12" s="2" t="str">
        <f>IF(ROWS($A$11:C12)&gt;COUNTIF(POA!$A:$A,$B$5),"",INDEX(POA!$A$2:$O$856,_xlfn.AGGREGATE(15,6,ROW(POA!$A$2:$A$855)-ROW(POA!$A$2)+1/--(POA!$A$2:$A$855=$B$5),ROWS($A$11:C12)),5))</f>
        <v>1.8.1.1 Difundir las actividades universitarias derivadas del cumplimiento de sus funciones sustantivas a través de los medios de comunicación institucionales y de los que dispone la propia entidad.</v>
      </c>
      <c r="D12" s="2" t="str">
        <f>IF(ROWS($A$11:D12)&gt;COUNTIF(POA!$A:$A,$B$5),"",INDEX(POA!$A$2:$O$856,_xlfn.AGGREGATE(15,6,ROW(POA!$A$2:$A$855)-ROW(POA!$A$2)+1/--(POA!$A$2:$A$855=$B$5),ROWS($A$11:D12)),6))</f>
        <v>Difundir las actividades y resultados de la investigación que se realiza en el IIO</v>
      </c>
      <c r="E12" s="31">
        <f t="shared" ref="E12:E13" si="0">+F12+H12+J12+L12</f>
        <v>40</v>
      </c>
      <c r="F12" s="31">
        <f>IF(ROWS($A$11:F12)&gt;COUNTIF(POA!$A:$A,$B$5),"",INDEX(POA!$A$2:$O$856,_xlfn.AGGREGATE(15,6,ROW(POA!$A$2:$A$855)-ROW(POA!$A$2)+1/--(POA!$A$2:$A$855=$B$5),ROWS($A$11:F12)),7))</f>
        <v>10</v>
      </c>
      <c r="G12" s="31">
        <f>IF(ROWS($A$11:G12)&gt;COUNTIF(POA!$A:$A,$B$5),"",INDEX(POA!$A$2:$O$856,_xlfn.AGGREGATE(15,6,ROW(POA!$A$2:$A$855)-ROW(POA!$A$2)+1/--(POA!$A$2:$A$855=$B$5),ROWS($A$11:G12)),8))</f>
        <v>10</v>
      </c>
      <c r="H12" s="31">
        <f>IF(ROWS($A$11:H12)&gt;COUNTIF(POA!$A:$A,$B$5),"",INDEX(POA!$A$2:$O$856,_xlfn.AGGREGATE(15,6,ROW(POA!$A$2:$A$855)-ROW(POA!$A$2)+1/--(POA!$A$2:$A$855=$B$5),ROWS($A$11:H12)),9))</f>
        <v>10</v>
      </c>
      <c r="I12" s="31">
        <f>IF(ROWS($A$11:I12)&gt;COUNTIF(POA!$A:$A,$B$5),"",INDEX(POA!$A$2:$O$856,_xlfn.AGGREGATE(15,6,ROW(POA!$A$2:$A$855)-ROW(POA!$A$2)+1/--(POA!$A$2:$A$855=$B$5),ROWS($A$11:I12)),10))</f>
        <v>0</v>
      </c>
      <c r="J12" s="31">
        <f>IF(ROWS($A$11:J12)&gt;COUNTIF(POA!$A:$A,$B$5),"",INDEX(POA!$A$2:$O$856,_xlfn.AGGREGATE(15,6,ROW(POA!$A$2:$A$855)-ROW(POA!$A$2)+1/--(POA!$A$2:$A$855=$B$5),ROWS($A$11:J12)),11))</f>
        <v>10</v>
      </c>
      <c r="K12" s="31">
        <f>IF(ROWS($A$11:K12)&gt;COUNTIF(POA!$A:$A,$B$5),"",INDEX(POA!$A$2:$O$856,_xlfn.AGGREGATE(15,6,ROW(POA!$A$2:$A$855)-ROW(POA!$A$2)+1/--(POA!$A$2:$A$855=$B$5),ROWS($A$11:K12)),12))</f>
        <v>0</v>
      </c>
      <c r="L12" s="31">
        <f>IF(ROWS($A$11:L12)&gt;COUNTIF(POA!$A:$A,$B$5),"",INDEX(POA!$A$2:$O$856,_xlfn.AGGREGATE(15,6,ROW(POA!$A$2:$A$855)-ROW(POA!$A$2)+1/--(POA!$A$2:$A$855=$B$5),ROWS($A$11:L12)),13))</f>
        <v>10</v>
      </c>
      <c r="M12" s="31">
        <f>IF(ROWS($A$11:M12)&gt;COUNTIF(POA!$A:$A,$B$5),"",INDEX(POA!$A$2:$O$856,_xlfn.AGGREGATE(15,6,ROW(POA!$A$2:$A$855)-ROW(POA!$A$2)+1/--(POA!$A$2:$A$855=$B$5),ROWS($A$11:M12)),14))</f>
        <v>0</v>
      </c>
      <c r="N12" s="37">
        <f t="shared" ref="N12:N13" si="1">+G12+I12+K12+M12</f>
        <v>10</v>
      </c>
      <c r="O12" s="41">
        <f t="shared" ref="O12:O13" si="2">IFERROR(N12/E12,0%)</f>
        <v>0.25</v>
      </c>
    </row>
    <row r="13" spans="1:16" ht="66" x14ac:dyDescent="0.3">
      <c r="A13" s="2" t="str">
        <f>IF(ROWS($A$11:A13)&gt;COUNTIF(POA!$A:$A,$B$5),"",INDEX(POA!$A$2:$O$856,_xlfn.AGGREGATE(15,6,ROW(POA!$A$2:$A$855)-ROW(POA!$A$2)+1/--(POA!$A$2:$A$855=$B$5),ROWS($A$11:A13)),3))</f>
        <v>1.5 Internacionalización</v>
      </c>
      <c r="B13" s="2" t="str">
        <f>IF(ROWS($A$11:B13)&gt;COUNTIF(POA!$A:$A,$B$5),"",INDEX(POA!$A$2:$O$856,_xlfn.AGGREGATE(15,6,ROW(POA!$A$2:$A$855)-ROW(POA!$A$2)+1/--(POA!$A$2:$A$855=$B$5),ROWS($A$11:B13)),4))</f>
        <v>1.5.1 Fortalecer la internacionalización de la universidad mediante una mayor vinculación y cooperación académica con instituciones de educación superior de reconocido prestigio.</v>
      </c>
      <c r="C13" s="2" t="str">
        <f>IF(ROWS($A$11:C13)&gt;COUNTIF(POA!$A:$A,$B$5),"",INDEX(POA!$A$2:$O$856,_xlfn.AGGREGATE(15,6,ROW(POA!$A$2:$A$855)-ROW(POA!$A$2)+1/--(POA!$A$2:$A$855=$B$5),ROWS($A$11:C13)),5))</f>
        <v>1.5.1.1 Promover actividades en materia de intercambio y cooperación académica propiciando la colaboración con pares y redes académicas de otras instituciones educativas del país y del extranjero.</v>
      </c>
      <c r="D13" s="2" t="str">
        <f>IF(ROWS($A$11:D13)&gt;COUNTIF(POA!$A:$A,$B$5),"",INDEX(POA!$A$2:$O$856,_xlfn.AGGREGATE(15,6,ROW(POA!$A$2:$A$855)-ROW(POA!$A$2)+1/--(POA!$A$2:$A$855=$B$5),ROWS($A$11:D13)),6))</f>
        <v>Promover la interacción entre investigadores de instituciones nacionales y extranjeras</v>
      </c>
      <c r="E13" s="31">
        <f t="shared" si="0"/>
        <v>3</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6" spans="1:16" ht="15.6" x14ac:dyDescent="0.3">
      <c r="A16" s="4"/>
      <c r="B16" s="82" t="s">
        <v>0</v>
      </c>
      <c r="C16" s="82"/>
      <c r="D16" s="82"/>
      <c r="E16" s="82"/>
      <c r="F16" s="82"/>
      <c r="G16" s="82"/>
      <c r="H16" s="82"/>
      <c r="I16" s="82"/>
      <c r="J16" s="82"/>
      <c r="K16" s="82"/>
      <c r="L16" s="82"/>
      <c r="M16" s="82"/>
      <c r="N16" s="82"/>
      <c r="O16" s="82"/>
    </row>
    <row r="17" spans="1:16" ht="15" x14ac:dyDescent="0.25">
      <c r="A17" s="4"/>
      <c r="B17" s="83" t="s">
        <v>1564</v>
      </c>
      <c r="C17" s="83"/>
      <c r="D17" s="83"/>
      <c r="E17" s="83"/>
      <c r="F17" s="83"/>
      <c r="G17" s="83"/>
      <c r="H17" s="83"/>
      <c r="I17" s="83"/>
      <c r="J17" s="83"/>
      <c r="K17" s="83"/>
      <c r="L17" s="83"/>
      <c r="M17" s="83"/>
      <c r="N17" s="83"/>
      <c r="O17" s="83"/>
    </row>
    <row r="18" spans="1:16" ht="15" x14ac:dyDescent="0.25">
      <c r="A18" s="4"/>
      <c r="B18" s="5"/>
      <c r="C18" s="5"/>
      <c r="D18" s="5"/>
      <c r="E18" s="5"/>
      <c r="F18" s="5"/>
      <c r="G18" s="5"/>
      <c r="H18" s="5"/>
      <c r="I18" s="5"/>
      <c r="J18" s="5"/>
      <c r="K18" s="5"/>
      <c r="L18" s="5"/>
      <c r="M18" s="5"/>
      <c r="N18" s="5"/>
      <c r="O18" s="5"/>
    </row>
    <row r="19" spans="1:16" ht="15.75" x14ac:dyDescent="0.25">
      <c r="A19" s="4"/>
      <c r="B19" s="12"/>
      <c r="C19" s="12"/>
      <c r="D19" s="12"/>
      <c r="E19" s="12"/>
      <c r="F19" s="12"/>
      <c r="G19" s="12"/>
      <c r="H19" s="12"/>
      <c r="I19" s="12"/>
      <c r="J19" s="12"/>
      <c r="K19" s="12"/>
      <c r="L19" s="12"/>
      <c r="M19" s="12"/>
      <c r="N19" s="12"/>
      <c r="O19" s="12"/>
      <c r="P19" s="4"/>
    </row>
    <row r="20" spans="1:16" ht="15.6" x14ac:dyDescent="0.3">
      <c r="A20" s="6" t="s">
        <v>1</v>
      </c>
      <c r="B20" s="33">
        <v>106</v>
      </c>
      <c r="C20" s="84" t="s">
        <v>35</v>
      </c>
      <c r="D20" s="84"/>
      <c r="E20" s="84"/>
      <c r="F20" s="84"/>
      <c r="G20" s="84"/>
      <c r="H20" s="84"/>
      <c r="I20" s="84"/>
      <c r="J20" s="84"/>
      <c r="K20" s="84"/>
      <c r="L20" s="84"/>
      <c r="M20" s="84"/>
      <c r="N20" s="84"/>
      <c r="O20" s="7"/>
    </row>
    <row r="21" spans="1:16" x14ac:dyDescent="0.3">
      <c r="A21" s="6" t="s">
        <v>13</v>
      </c>
      <c r="B21" s="11" t="s">
        <v>2</v>
      </c>
      <c r="C21" s="84" t="s">
        <v>19</v>
      </c>
      <c r="D21" s="84"/>
      <c r="E21" s="84"/>
      <c r="F21" s="84"/>
      <c r="G21" s="84"/>
      <c r="H21" s="84"/>
      <c r="I21" s="84"/>
      <c r="J21" s="84"/>
      <c r="K21" s="84"/>
      <c r="L21" s="84"/>
      <c r="M21" s="84"/>
      <c r="N21" s="84"/>
      <c r="O21" s="8"/>
    </row>
    <row r="22" spans="1:16" ht="15" x14ac:dyDescent="0.25">
      <c r="B22" s="9"/>
      <c r="C22" s="9"/>
      <c r="D22" s="9"/>
      <c r="E22" s="9"/>
      <c r="F22" s="9"/>
      <c r="G22" s="9"/>
      <c r="H22" s="9"/>
      <c r="I22" s="9"/>
      <c r="J22" s="9"/>
      <c r="K22" s="9"/>
      <c r="L22" s="9"/>
      <c r="M22" s="9"/>
      <c r="N22" s="9"/>
    </row>
    <row r="23" spans="1:16" x14ac:dyDescent="0.3">
      <c r="A23" s="85" t="s">
        <v>21</v>
      </c>
      <c r="B23" s="85" t="s">
        <v>22</v>
      </c>
      <c r="C23" s="85" t="s">
        <v>23</v>
      </c>
      <c r="D23" s="85" t="s">
        <v>24</v>
      </c>
      <c r="E23" s="85" t="s">
        <v>5</v>
      </c>
      <c r="F23" s="86" t="s">
        <v>25</v>
      </c>
      <c r="G23" s="86"/>
      <c r="H23" s="86"/>
      <c r="I23" s="86"/>
      <c r="J23" s="86"/>
      <c r="K23" s="86"/>
      <c r="L23" s="86"/>
      <c r="M23" s="86"/>
      <c r="N23" s="87" t="s">
        <v>16</v>
      </c>
      <c r="O23" s="85" t="s">
        <v>17</v>
      </c>
    </row>
    <row r="24" spans="1:16" x14ac:dyDescent="0.3">
      <c r="A24" s="85"/>
      <c r="B24" s="85"/>
      <c r="C24" s="85"/>
      <c r="D24" s="85"/>
      <c r="E24" s="85"/>
      <c r="F24" s="86" t="s">
        <v>6</v>
      </c>
      <c r="G24" s="86"/>
      <c r="H24" s="86" t="s">
        <v>7</v>
      </c>
      <c r="I24" s="86"/>
      <c r="J24" s="86" t="s">
        <v>8</v>
      </c>
      <c r="K24" s="86"/>
      <c r="L24" s="86" t="s">
        <v>9</v>
      </c>
      <c r="M24" s="86"/>
      <c r="N24" s="87"/>
      <c r="O24" s="85"/>
    </row>
    <row r="25" spans="1:16" x14ac:dyDescent="0.3">
      <c r="A25" s="85"/>
      <c r="B25" s="85"/>
      <c r="C25" s="85"/>
      <c r="D25" s="85"/>
      <c r="E25" s="85"/>
      <c r="F25" s="10" t="s">
        <v>10</v>
      </c>
      <c r="G25" s="10" t="s">
        <v>11</v>
      </c>
      <c r="H25" s="10" t="s">
        <v>10</v>
      </c>
      <c r="I25" s="10" t="s">
        <v>11</v>
      </c>
      <c r="J25" s="10" t="s">
        <v>10</v>
      </c>
      <c r="K25" s="10" t="s">
        <v>12</v>
      </c>
      <c r="L25" s="10" t="s">
        <v>10</v>
      </c>
      <c r="M25" s="10" t="s">
        <v>12</v>
      </c>
      <c r="N25" s="87"/>
      <c r="O25" s="85"/>
    </row>
    <row r="26" spans="1:16" ht="39.6" x14ac:dyDescent="0.3">
      <c r="A26" s="2" t="str">
        <f>INDEX('POA2'!$A$2:$O$152,_xlfn.AGGREGATE(15,6,ROW('POA2'!$A$2:$A$152)-ROW('POA2'!$A$2)+1/--('POA2'!$A$2:$A$152=$B$20),ROWS($A26:A$26)),3)</f>
        <v>2.3 Investigación, desarrollo tecnológico e Innovación</v>
      </c>
      <c r="B26" s="2" t="str">
        <f>INDEX('POA2'!$A$2:$O$152,_xlfn.AGGREGATE(15,6,ROW('POA2'!$A$2:$A$152)-ROW('POA2'!$A$2)+1/--('POA2'!$A$2:$A$152=$B$20),ROWS($A26:B$26)),4)</f>
        <v>2.3.1 Fortalecer la investigación, el desarrollo tecnológico y la innovación para contribuir al desarrollo regional, nacional e internacional.</v>
      </c>
      <c r="C26" s="2" t="str">
        <f>INDEX('POA2'!$A$2:$O$152,_xlfn.AGGREGATE(15,6,ROW('POA2'!$A$2:$A$152)-ROW('POA2'!$A$2)+1/--('POA2'!$A$2:$A$152=$B$20),ROWS($A26:C$26)),5)</f>
        <v>2.3.1.4 Gestionar recursos externos para financiar proyectos de investigación, desarrollo tecnológico e innovación.</v>
      </c>
      <c r="D26" s="2" t="str">
        <f>INDEX('POA2'!$A$2:$O$152,_xlfn.AGGREGATE(15,6,ROW('POA2'!$A$2:$A$152)-ROW('POA2'!$A$2)+1/--('POA2'!$A$2:$A$152=$B$20),ROWS($A26:D$26)),6)</f>
        <v>Atender convocatorias para financiamiento de proyectos de investigación</v>
      </c>
      <c r="E26" s="37">
        <f t="shared" ref="E26" si="3">+F26+H26+J26+L26</f>
        <v>8</v>
      </c>
      <c r="F26" s="31">
        <f>INDEX('POA2'!$A$2:$O$152,_xlfn.AGGREGATE(15,6,ROW('POA2'!$A$2:$A$152)-ROW('POA2'!$A$2)+1/--('POA2'!$A$2:$A$152=$B$20),ROWS($A26:F$26)),7)</f>
        <v>2</v>
      </c>
      <c r="G26" s="31">
        <f>INDEX('POA2'!$A$2:$O$152,_xlfn.AGGREGATE(15,6,ROW('POA2'!$A$2:$A$152)-ROW('POA2'!$A$2)+1/--('POA2'!$A$2:$A$152=$B$20),ROWS($A26:G$26)),8)</f>
        <v>2</v>
      </c>
      <c r="H26" s="31">
        <f>INDEX('POA2'!$A$2:$O$152,_xlfn.AGGREGATE(15,6,ROW('POA2'!$A$2:$A$152)-ROW('POA2'!$A$2)+1/--('POA2'!$A$2:$A$152=$B$20),ROWS($A26:H$26)),9)</f>
        <v>2</v>
      </c>
      <c r="I26" s="31">
        <f>INDEX('POA2'!$A$2:$O$152,_xlfn.AGGREGATE(15,6,ROW('POA2'!$A$2:$A$152)-ROW('POA2'!$A$2)+1/--('POA2'!$A$2:$A$152=$B$20),ROWS($A26:I$26)),10)</f>
        <v>0</v>
      </c>
      <c r="J26" s="31">
        <f>INDEX('POA2'!$A$2:$O$152,_xlfn.AGGREGATE(15,6,ROW('POA2'!$A$2:$A$152)-ROW('POA2'!$A$2)+1/--('POA2'!$A$2:$A$152=$B$20),ROWS($A26:J$26)),11)</f>
        <v>2</v>
      </c>
      <c r="K26" s="31">
        <f>INDEX('POA2'!$A$2:$O$152,_xlfn.AGGREGATE(15,6,ROW('POA2'!$A$2:$A$152)-ROW('POA2'!$A$2)+1/--('POA2'!$A$2:$A$152=$B$20),ROWS($A26:K$26)),12)</f>
        <v>0</v>
      </c>
      <c r="L26" s="31">
        <f>INDEX('POA2'!$A$2:$O$152,_xlfn.AGGREGATE(15,6,ROW('POA2'!$A$2:$A$152)-ROW('POA2'!$A$2)+1/--('POA2'!$A$2:$A$152=$B$20),ROWS($A26:L$26)),13)</f>
        <v>2</v>
      </c>
      <c r="M26" s="31">
        <f>INDEX('POA2'!$A$2:$O$152,_xlfn.AGGREGATE(15,6,ROW('POA2'!$A$2:$A$152)-ROW('POA2'!$A$2)+1/--('POA2'!$A$2:$A$152=$B$20),ROWS($A26:M$26)),14)</f>
        <v>0</v>
      </c>
      <c r="N26" s="37">
        <f t="shared" ref="N26" si="4">+G26+I26+K26+M26</f>
        <v>2</v>
      </c>
      <c r="O26" s="41">
        <f>IFERROR(N26/E26,0%)</f>
        <v>0.25</v>
      </c>
    </row>
    <row r="27" spans="1:16" ht="66" x14ac:dyDescent="0.3">
      <c r="A27" s="2" t="str">
        <f>INDEX('POA2'!$A$2:$O$152,_xlfn.AGGREGATE(15,6,ROW('POA2'!$A$2:$A$152)-ROW('POA2'!$A$2)+1/--('POA2'!$A$2:$A$152=$B$20),ROWS($A$26:A27)),3)</f>
        <v>2.3 Investigación, desarrollo tecnológico e Innovación</v>
      </c>
      <c r="B27" s="2" t="str">
        <f>INDEX('POA2'!$A$2:$O$152,_xlfn.AGGREGATE(15,6,ROW('POA2'!$A$2:$A$152)-ROW('POA2'!$A$2)+1/--('POA2'!$A$2:$A$152=$B$20),ROWS($A$26:B27)),4)</f>
        <v>2.3.1 Fortalecer la investigación, el desarrollo tecnológico y la innovación para contribuir al desarrollo regional, nacional e internacional.</v>
      </c>
      <c r="C27" s="2" t="str">
        <f>INDEX('POA2'!$A$2:$O$152,_xlfn.AGGREGATE(15,6,ROW('POA2'!$A$2:$A$152)-ROW('POA2'!$A$2)+1/--('POA2'!$A$2:$A$152=$B$20),ROWS($A$26:C27)),5)</f>
        <v>2.3.1.5 Consolidar el vínculo entre la investigación y la docencia mediante estrategias diferenciadas que incidan en las distintas etapas del proceso formativo de los estudiantes.</v>
      </c>
      <c r="D27" s="2" t="str">
        <f>INDEX('POA2'!$A$2:$O$152,_xlfn.AGGREGATE(15,6,ROW('POA2'!$A$2:$A$152)-ROW('POA2'!$A$2)+1/--('POA2'!$A$2:$A$152=$B$20),ROWS($A$26:D27)),6)</f>
        <v>Asegurar la vinculación entre la investigación y la docencia mediante el desarrollo de tesis así como la recepción de estudiantes en prácticas profesionales y servicio social</v>
      </c>
      <c r="E27" s="37">
        <f t="shared" ref="E27:E33" si="5">+F27+H27+J27+L27</f>
        <v>20</v>
      </c>
      <c r="F27" s="31">
        <f>INDEX('POA2'!$A$2:$O$152,_xlfn.AGGREGATE(15,6,ROW('POA2'!$A$2:$A$152)-ROW('POA2'!$A$2)+1/--('POA2'!$A$2:$A$152=$B$20),ROWS($A$26:F27)),7)</f>
        <v>5</v>
      </c>
      <c r="G27" s="31">
        <f>INDEX('POA2'!$A$2:$O$152,_xlfn.AGGREGATE(15,6,ROW('POA2'!$A$2:$A$152)-ROW('POA2'!$A$2)+1/--('POA2'!$A$2:$A$152=$B$20),ROWS($A$26:G27)),8)</f>
        <v>5</v>
      </c>
      <c r="H27" s="31">
        <f>INDEX('POA2'!$A$2:$O$152,_xlfn.AGGREGATE(15,6,ROW('POA2'!$A$2:$A$152)-ROW('POA2'!$A$2)+1/--('POA2'!$A$2:$A$152=$B$20),ROWS($A$26:H27)),9)</f>
        <v>5</v>
      </c>
      <c r="I27" s="31">
        <f>INDEX('POA2'!$A$2:$O$152,_xlfn.AGGREGATE(15,6,ROW('POA2'!$A$2:$A$152)-ROW('POA2'!$A$2)+1/--('POA2'!$A$2:$A$152=$B$20),ROWS($A$26:I27)),10)</f>
        <v>0</v>
      </c>
      <c r="J27" s="31">
        <f>INDEX('POA2'!$A$2:$O$152,_xlfn.AGGREGATE(15,6,ROW('POA2'!$A$2:$A$152)-ROW('POA2'!$A$2)+1/--('POA2'!$A$2:$A$152=$B$20),ROWS($A$26:J27)),11)</f>
        <v>5</v>
      </c>
      <c r="K27" s="31">
        <f>INDEX('POA2'!$A$2:$O$152,_xlfn.AGGREGATE(15,6,ROW('POA2'!$A$2:$A$152)-ROW('POA2'!$A$2)+1/--('POA2'!$A$2:$A$152=$B$20),ROWS($A$26:K27)),12)</f>
        <v>0</v>
      </c>
      <c r="L27" s="31">
        <f>INDEX('POA2'!$A$2:$O$152,_xlfn.AGGREGATE(15,6,ROW('POA2'!$A$2:$A$152)-ROW('POA2'!$A$2)+1/--('POA2'!$A$2:$A$152=$B$20),ROWS($A$26:L27)),13)</f>
        <v>5</v>
      </c>
      <c r="M27" s="31">
        <f>INDEX('POA2'!$A$2:$O$152,_xlfn.AGGREGATE(15,6,ROW('POA2'!$A$2:$A$152)-ROW('POA2'!$A$2)+1/--('POA2'!$A$2:$A$152=$B$20),ROWS($A$26:M27)),14)</f>
        <v>0</v>
      </c>
      <c r="N27" s="37">
        <f t="shared" ref="N27:N33" si="6">+G27+I27+K27+M27</f>
        <v>5</v>
      </c>
      <c r="O27" s="41">
        <f t="shared" ref="O27:O33" si="7">IFERROR(N27/E27,0%)</f>
        <v>0.25</v>
      </c>
    </row>
    <row r="28" spans="1:16" ht="52.8" x14ac:dyDescent="0.3">
      <c r="A28" s="2" t="str">
        <f>INDEX('POA2'!$A$2:$O$152,_xlfn.AGGREGATE(15,6,ROW('POA2'!$A$2:$A$152)-ROW('POA2'!$A$2)+1/--('POA2'!$A$2:$A$152=$B$20),ROWS($A$26:A28)),3)</f>
        <v>2.3 Investigación, desarrollo tecnológico e Innovación</v>
      </c>
      <c r="B28" s="2" t="str">
        <f>INDEX('POA2'!$A$2:$O$152,_xlfn.AGGREGATE(15,6,ROW('POA2'!$A$2:$A$152)-ROW('POA2'!$A$2)+1/--('POA2'!$A$2:$A$152=$B$20),ROWS($A$26:B28)),4)</f>
        <v>2.3.1 Fortalecer la investigación, el desarrollo tecnológico y la innovación para contribuir al desarrollo regional, nacional e internacional.</v>
      </c>
      <c r="C28" s="2" t="str">
        <f>INDEX('POA2'!$A$2:$O$152,_xlfn.AGGREGATE(15,6,ROW('POA2'!$A$2:$A$152)-ROW('POA2'!$A$2)+1/--('POA2'!$A$2:$A$152=$B$20),ROWS($A$26:C28)),5)</f>
        <v>2.3.1.2 Estimular la creación y consolidación de los grupos de investigación en las diversas áreas del conocimiento que cultiva la universidad.</v>
      </c>
      <c r="D28" s="2" t="str">
        <f>INDEX('POA2'!$A$2:$O$152,_xlfn.AGGREGATE(15,6,ROW('POA2'!$A$2:$A$152)-ROW('POA2'!$A$2)+1/--('POA2'!$A$2:$A$152=$B$20),ROWS($A$26:D28)),6)</f>
        <v>Asegurar la permanencia y consolidación de los Cuerpos Académicos</v>
      </c>
      <c r="E28" s="37">
        <f t="shared" si="5"/>
        <v>16</v>
      </c>
      <c r="F28" s="31">
        <f>INDEX('POA2'!$A$2:$O$152,_xlfn.AGGREGATE(15,6,ROW('POA2'!$A$2:$A$152)-ROW('POA2'!$A$2)+1/--('POA2'!$A$2:$A$152=$B$20),ROWS($A$26:F28)),7)</f>
        <v>4</v>
      </c>
      <c r="G28" s="31">
        <f>INDEX('POA2'!$A$2:$O$152,_xlfn.AGGREGATE(15,6,ROW('POA2'!$A$2:$A$152)-ROW('POA2'!$A$2)+1/--('POA2'!$A$2:$A$152=$B$20),ROWS($A$26:G28)),8)</f>
        <v>4</v>
      </c>
      <c r="H28" s="31">
        <f>INDEX('POA2'!$A$2:$O$152,_xlfn.AGGREGATE(15,6,ROW('POA2'!$A$2:$A$152)-ROW('POA2'!$A$2)+1/--('POA2'!$A$2:$A$152=$B$20),ROWS($A$26:H28)),9)</f>
        <v>4</v>
      </c>
      <c r="I28" s="31">
        <f>INDEX('POA2'!$A$2:$O$152,_xlfn.AGGREGATE(15,6,ROW('POA2'!$A$2:$A$152)-ROW('POA2'!$A$2)+1/--('POA2'!$A$2:$A$152=$B$20),ROWS($A$26:I28)),10)</f>
        <v>0</v>
      </c>
      <c r="J28" s="31">
        <f>INDEX('POA2'!$A$2:$O$152,_xlfn.AGGREGATE(15,6,ROW('POA2'!$A$2:$A$152)-ROW('POA2'!$A$2)+1/--('POA2'!$A$2:$A$152=$B$20),ROWS($A$26:J28)),11)</f>
        <v>4</v>
      </c>
      <c r="K28" s="31">
        <f>INDEX('POA2'!$A$2:$O$152,_xlfn.AGGREGATE(15,6,ROW('POA2'!$A$2:$A$152)-ROW('POA2'!$A$2)+1/--('POA2'!$A$2:$A$152=$B$20),ROWS($A$26:K28)),12)</f>
        <v>0</v>
      </c>
      <c r="L28" s="31">
        <f>INDEX('POA2'!$A$2:$O$152,_xlfn.AGGREGATE(15,6,ROW('POA2'!$A$2:$A$152)-ROW('POA2'!$A$2)+1/--('POA2'!$A$2:$A$152=$B$20),ROWS($A$26:L28)),13)</f>
        <v>4</v>
      </c>
      <c r="M28" s="31">
        <f>INDEX('POA2'!$A$2:$O$152,_xlfn.AGGREGATE(15,6,ROW('POA2'!$A$2:$A$152)-ROW('POA2'!$A$2)+1/--('POA2'!$A$2:$A$152=$B$20),ROWS($A$26:M28)),14)</f>
        <v>0</v>
      </c>
      <c r="N28" s="37">
        <f t="shared" si="6"/>
        <v>4</v>
      </c>
      <c r="O28" s="41">
        <f t="shared" si="7"/>
        <v>0.25</v>
      </c>
    </row>
    <row r="29" spans="1:16" ht="52.8" x14ac:dyDescent="0.3">
      <c r="A29" s="2" t="str">
        <f>INDEX('POA2'!$A$2:$O$152,_xlfn.AGGREGATE(15,6,ROW('POA2'!$A$2:$A$152)-ROW('POA2'!$A$2)+1/--('POA2'!$A$2:$A$152=$B$20),ROWS($A$26:A29)),3)</f>
        <v>2.3 Investigación, desarrollo tecnológico e Innovación</v>
      </c>
      <c r="B29" s="2" t="str">
        <f>INDEX('POA2'!$A$2:$O$152,_xlfn.AGGREGATE(15,6,ROW('POA2'!$A$2:$A$152)-ROW('POA2'!$A$2)+1/--('POA2'!$A$2:$A$152=$B$20),ROWS($A$26:B29)),4)</f>
        <v>2.3.2 Difundir y divulgar los resultados de la investigación a través de los diferentes formatos y canales que permitan consolidar la capacidad académica de la institución.</v>
      </c>
      <c r="C29" s="2" t="str">
        <f>INDEX('POA2'!$A$2:$O$152,_xlfn.AGGREGATE(15,6,ROW('POA2'!$A$2:$A$152)-ROW('POA2'!$A$2)+1/--('POA2'!$A$2:$A$152=$B$20),ROWS($A$26:C29)),5)</f>
        <v>2.3.2.1 Fortalecer la difusión y divulgación de los resultados de la investigación.</v>
      </c>
      <c r="D29" s="2" t="str">
        <f>INDEX('POA2'!$A$2:$O$152,_xlfn.AGGREGATE(15,6,ROW('POA2'!$A$2:$A$152)-ROW('POA2'!$A$2)+1/--('POA2'!$A$2:$A$152=$B$20),ROWS($A$26:D29)),6)</f>
        <v>mantener la publicación periódicas de la Revista Ciencias Marinas</v>
      </c>
      <c r="E29" s="37">
        <f t="shared" si="5"/>
        <v>16</v>
      </c>
      <c r="F29" s="31">
        <f>INDEX('POA2'!$A$2:$O$152,_xlfn.AGGREGATE(15,6,ROW('POA2'!$A$2:$A$152)-ROW('POA2'!$A$2)+1/--('POA2'!$A$2:$A$152=$B$20),ROWS($A$26:F29)),7)</f>
        <v>4</v>
      </c>
      <c r="G29" s="31">
        <f>INDEX('POA2'!$A$2:$O$152,_xlfn.AGGREGATE(15,6,ROW('POA2'!$A$2:$A$152)-ROW('POA2'!$A$2)+1/--('POA2'!$A$2:$A$152=$B$20),ROWS($A$26:G29)),8)</f>
        <v>1</v>
      </c>
      <c r="H29" s="31">
        <f>INDEX('POA2'!$A$2:$O$152,_xlfn.AGGREGATE(15,6,ROW('POA2'!$A$2:$A$152)-ROW('POA2'!$A$2)+1/--('POA2'!$A$2:$A$152=$B$20),ROWS($A$26:H29)),9)</f>
        <v>4</v>
      </c>
      <c r="I29" s="31">
        <f>INDEX('POA2'!$A$2:$O$152,_xlfn.AGGREGATE(15,6,ROW('POA2'!$A$2:$A$152)-ROW('POA2'!$A$2)+1/--('POA2'!$A$2:$A$152=$B$20),ROWS($A$26:I29)),10)</f>
        <v>0</v>
      </c>
      <c r="J29" s="31">
        <f>INDEX('POA2'!$A$2:$O$152,_xlfn.AGGREGATE(15,6,ROW('POA2'!$A$2:$A$152)-ROW('POA2'!$A$2)+1/--('POA2'!$A$2:$A$152=$B$20),ROWS($A$26:J29)),11)</f>
        <v>4</v>
      </c>
      <c r="K29" s="31">
        <f>INDEX('POA2'!$A$2:$O$152,_xlfn.AGGREGATE(15,6,ROW('POA2'!$A$2:$A$152)-ROW('POA2'!$A$2)+1/--('POA2'!$A$2:$A$152=$B$20),ROWS($A$26:K29)),12)</f>
        <v>0</v>
      </c>
      <c r="L29" s="31">
        <f>INDEX('POA2'!$A$2:$O$152,_xlfn.AGGREGATE(15,6,ROW('POA2'!$A$2:$A$152)-ROW('POA2'!$A$2)+1/--('POA2'!$A$2:$A$152=$B$20),ROWS($A$26:L29)),13)</f>
        <v>4</v>
      </c>
      <c r="M29" s="31">
        <f>INDEX('POA2'!$A$2:$O$152,_xlfn.AGGREGATE(15,6,ROW('POA2'!$A$2:$A$152)-ROW('POA2'!$A$2)+1/--('POA2'!$A$2:$A$152=$B$20),ROWS($A$26:M29)),14)</f>
        <v>0</v>
      </c>
      <c r="N29" s="37">
        <f t="shared" si="6"/>
        <v>1</v>
      </c>
      <c r="O29" s="41">
        <f t="shared" si="7"/>
        <v>6.25E-2</v>
      </c>
    </row>
    <row r="30" spans="1:16" ht="52.8" x14ac:dyDescent="0.3">
      <c r="A30" s="2" t="str">
        <f>INDEX('POA2'!$A$2:$O$152,_xlfn.AGGREGATE(15,6,ROW('POA2'!$A$2:$A$152)-ROW('POA2'!$A$2)+1/--('POA2'!$A$2:$A$152=$B$20),ROWS($A$26:A30)),3)</f>
        <v>2.3 Investigación, desarrollo tecnológico e Innovación</v>
      </c>
      <c r="B30" s="2" t="str">
        <f>INDEX('POA2'!$A$2:$O$152,_xlfn.AGGREGATE(15,6,ROW('POA2'!$A$2:$A$152)-ROW('POA2'!$A$2)+1/--('POA2'!$A$2:$A$152=$B$20),ROWS($A$26:B30)),4)</f>
        <v>2.3.2 Difundir y divulgar los resultados de la investigación a través de los diferentes formatos y canales que permitan consolidar la capacidad académica de la institución.</v>
      </c>
      <c r="C30" s="2" t="str">
        <f>INDEX('POA2'!$A$2:$O$152,_xlfn.AGGREGATE(15,6,ROW('POA2'!$A$2:$A$152)-ROW('POA2'!$A$2)+1/--('POA2'!$A$2:$A$152=$B$20),ROWS($A$26:C30)),5)</f>
        <v>2.3.2.2 Generar condiciones para que los académicos publiquen en revistas que se caractericen por su rigor científico.</v>
      </c>
      <c r="D30" s="2" t="str">
        <f>INDEX('POA2'!$A$2:$O$152,_xlfn.AGGREGATE(15,6,ROW('POA2'!$A$2:$A$152)-ROW('POA2'!$A$2)+1/--('POA2'!$A$2:$A$152=$B$20),ROWS($A$26:D30)),6)</f>
        <v>Garantizar recurso económico para que los resultados de las investigaciones se publiquen en revistas con rigor científico</v>
      </c>
      <c r="E30" s="37">
        <f t="shared" si="5"/>
        <v>20</v>
      </c>
      <c r="F30" s="31">
        <f>INDEX('POA2'!$A$2:$O$152,_xlfn.AGGREGATE(15,6,ROW('POA2'!$A$2:$A$152)-ROW('POA2'!$A$2)+1/--('POA2'!$A$2:$A$152=$B$20),ROWS($A$26:F30)),7)</f>
        <v>5</v>
      </c>
      <c r="G30" s="31">
        <f>INDEX('POA2'!$A$2:$O$152,_xlfn.AGGREGATE(15,6,ROW('POA2'!$A$2:$A$152)-ROW('POA2'!$A$2)+1/--('POA2'!$A$2:$A$152=$B$20),ROWS($A$26:G30)),8)</f>
        <v>5</v>
      </c>
      <c r="H30" s="31">
        <f>INDEX('POA2'!$A$2:$O$152,_xlfn.AGGREGATE(15,6,ROW('POA2'!$A$2:$A$152)-ROW('POA2'!$A$2)+1/--('POA2'!$A$2:$A$152=$B$20),ROWS($A$26:H30)),9)</f>
        <v>5</v>
      </c>
      <c r="I30" s="31">
        <f>INDEX('POA2'!$A$2:$O$152,_xlfn.AGGREGATE(15,6,ROW('POA2'!$A$2:$A$152)-ROW('POA2'!$A$2)+1/--('POA2'!$A$2:$A$152=$B$20),ROWS($A$26:I30)),10)</f>
        <v>0</v>
      </c>
      <c r="J30" s="31">
        <f>INDEX('POA2'!$A$2:$O$152,_xlfn.AGGREGATE(15,6,ROW('POA2'!$A$2:$A$152)-ROW('POA2'!$A$2)+1/--('POA2'!$A$2:$A$152=$B$20),ROWS($A$26:J30)),11)</f>
        <v>5</v>
      </c>
      <c r="K30" s="31">
        <f>INDEX('POA2'!$A$2:$O$152,_xlfn.AGGREGATE(15,6,ROW('POA2'!$A$2:$A$152)-ROW('POA2'!$A$2)+1/--('POA2'!$A$2:$A$152=$B$20),ROWS($A$26:K30)),12)</f>
        <v>0</v>
      </c>
      <c r="L30" s="31">
        <f>INDEX('POA2'!$A$2:$O$152,_xlfn.AGGREGATE(15,6,ROW('POA2'!$A$2:$A$152)-ROW('POA2'!$A$2)+1/--('POA2'!$A$2:$A$152=$B$20),ROWS($A$26:L30)),13)</f>
        <v>5</v>
      </c>
      <c r="M30" s="31">
        <f>INDEX('POA2'!$A$2:$O$152,_xlfn.AGGREGATE(15,6,ROW('POA2'!$A$2:$A$152)-ROW('POA2'!$A$2)+1/--('POA2'!$A$2:$A$152=$B$20),ROWS($A$26:M30)),14)</f>
        <v>0</v>
      </c>
      <c r="N30" s="37">
        <f t="shared" si="6"/>
        <v>5</v>
      </c>
      <c r="O30" s="41">
        <f t="shared" si="7"/>
        <v>0.25</v>
      </c>
    </row>
    <row r="31" spans="1:16" ht="52.8" x14ac:dyDescent="0.3">
      <c r="A31" s="2" t="str">
        <f>INDEX('POA2'!$A$2:$O$152,_xlfn.AGGREGATE(15,6,ROW('POA2'!$A$2:$A$152)-ROW('POA2'!$A$2)+1/--('POA2'!$A$2:$A$152=$B$20),ROWS($A$26:A31)),3)</f>
        <v>2.3 Investigación, desarrollo tecnológico e Innovación</v>
      </c>
      <c r="B31" s="2" t="str">
        <f>INDEX('POA2'!$A$2:$O$152,_xlfn.AGGREGATE(15,6,ROW('POA2'!$A$2:$A$152)-ROW('POA2'!$A$2)+1/--('POA2'!$A$2:$A$152=$B$20),ROWS($A$26:B31)),4)</f>
        <v>2.3.2 Difundir y divulgar los resultados de la investigación a través de los diferentes formatos y canales que permitan consolidar la capacidad académica de la institución.</v>
      </c>
      <c r="C31" s="2" t="str">
        <f>INDEX('POA2'!$A$2:$O$152,_xlfn.AGGREGATE(15,6,ROW('POA2'!$A$2:$A$152)-ROW('POA2'!$A$2)+1/--('POA2'!$A$2:$A$152=$B$20),ROWS($A$26:C31)),5)</f>
        <v>2.3.2.3 Visibilizar el conocimiento científico, humanístico y tecnológico generado en la universidad, mediante diversos mecanismos.</v>
      </c>
      <c r="D31" s="2" t="str">
        <f>INDEX('POA2'!$A$2:$O$152,_xlfn.AGGREGATE(15,6,ROW('POA2'!$A$2:$A$152)-ROW('POA2'!$A$2)+1/--('POA2'!$A$2:$A$152=$B$20),ROWS($A$26:D31)),6)</f>
        <v>Promover actividades de divulgación de la investigación que se realiza en el IIO</v>
      </c>
      <c r="E31" s="37">
        <f t="shared" si="5"/>
        <v>16</v>
      </c>
      <c r="F31" s="31">
        <f>INDEX('POA2'!$A$2:$O$152,_xlfn.AGGREGATE(15,6,ROW('POA2'!$A$2:$A$152)-ROW('POA2'!$A$2)+1/--('POA2'!$A$2:$A$152=$B$20),ROWS($A$26:F31)),7)</f>
        <v>4</v>
      </c>
      <c r="G31" s="31">
        <f>INDEX('POA2'!$A$2:$O$152,_xlfn.AGGREGATE(15,6,ROW('POA2'!$A$2:$A$152)-ROW('POA2'!$A$2)+1/--('POA2'!$A$2:$A$152=$B$20),ROWS($A$26:G31)),8)</f>
        <v>4</v>
      </c>
      <c r="H31" s="31">
        <f>INDEX('POA2'!$A$2:$O$152,_xlfn.AGGREGATE(15,6,ROW('POA2'!$A$2:$A$152)-ROW('POA2'!$A$2)+1/--('POA2'!$A$2:$A$152=$B$20),ROWS($A$26:H31)),9)</f>
        <v>4</v>
      </c>
      <c r="I31" s="31">
        <f>INDEX('POA2'!$A$2:$O$152,_xlfn.AGGREGATE(15,6,ROW('POA2'!$A$2:$A$152)-ROW('POA2'!$A$2)+1/--('POA2'!$A$2:$A$152=$B$20),ROWS($A$26:I31)),10)</f>
        <v>0</v>
      </c>
      <c r="J31" s="31">
        <f>INDEX('POA2'!$A$2:$O$152,_xlfn.AGGREGATE(15,6,ROW('POA2'!$A$2:$A$152)-ROW('POA2'!$A$2)+1/--('POA2'!$A$2:$A$152=$B$20),ROWS($A$26:J31)),11)</f>
        <v>4</v>
      </c>
      <c r="K31" s="31">
        <f>INDEX('POA2'!$A$2:$O$152,_xlfn.AGGREGATE(15,6,ROW('POA2'!$A$2:$A$152)-ROW('POA2'!$A$2)+1/--('POA2'!$A$2:$A$152=$B$20),ROWS($A$26:K31)),12)</f>
        <v>0</v>
      </c>
      <c r="L31" s="31">
        <f>INDEX('POA2'!$A$2:$O$152,_xlfn.AGGREGATE(15,6,ROW('POA2'!$A$2:$A$152)-ROW('POA2'!$A$2)+1/--('POA2'!$A$2:$A$152=$B$20),ROWS($A$26:L31)),13)</f>
        <v>4</v>
      </c>
      <c r="M31" s="31">
        <f>INDEX('POA2'!$A$2:$O$152,_xlfn.AGGREGATE(15,6,ROW('POA2'!$A$2:$A$152)-ROW('POA2'!$A$2)+1/--('POA2'!$A$2:$A$152=$B$20),ROWS($A$26:M31)),14)</f>
        <v>0</v>
      </c>
      <c r="N31" s="37">
        <f t="shared" si="6"/>
        <v>4</v>
      </c>
      <c r="O31" s="41">
        <f t="shared" si="7"/>
        <v>0.25</v>
      </c>
    </row>
    <row r="32" spans="1:16" ht="39.6" x14ac:dyDescent="0.3">
      <c r="A32" s="2" t="str">
        <f>INDEX('POA2'!$A$2:$O$152,_xlfn.AGGREGATE(15,6,ROW('POA2'!$A$2:$A$152)-ROW('POA2'!$A$2)+1/--('POA2'!$A$2:$A$152=$B$20),ROWS($A$26:A32)),3)</f>
        <v>2.3 Investigación, desarrollo tecnológico e Innovación</v>
      </c>
      <c r="B32" s="2" t="str">
        <f>INDEX('POA2'!$A$2:$O$152,_xlfn.AGGREGATE(15,6,ROW('POA2'!$A$2:$A$152)-ROW('POA2'!$A$2)+1/--('POA2'!$A$2:$A$152=$B$20),ROWS($A$26:B32)),4)</f>
        <v>2.3.3 Impulsar la distribución social del conocimiento en los distintos contextos para su uso y aplicación.</v>
      </c>
      <c r="C32" s="2" t="str">
        <f>INDEX('POA2'!$A$2:$O$152,_xlfn.AGGREGATE(15,6,ROW('POA2'!$A$2:$A$152)-ROW('POA2'!$A$2)+1/--('POA2'!$A$2:$A$152=$B$20),ROWS($A$26:C32)),5)</f>
        <v>2.3.3.1 Fomentar la cultura y la protección de la propiedad intelectual entre la comunidad universitaria.</v>
      </c>
      <c r="D32" s="2" t="str">
        <f>INDEX('POA2'!$A$2:$O$152,_xlfn.AGGREGATE(15,6,ROW('POA2'!$A$2:$A$152)-ROW('POA2'!$A$2)+1/--('POA2'!$A$2:$A$152=$B$20),ROWS($A$26:D32)),6)</f>
        <v>Fortalecer la cultura de protección intelectual entre todos los investigadores del IIO</v>
      </c>
      <c r="E32" s="37">
        <f t="shared" si="5"/>
        <v>4</v>
      </c>
      <c r="F32" s="31">
        <f>INDEX('POA2'!$A$2:$O$152,_xlfn.AGGREGATE(15,6,ROW('POA2'!$A$2:$A$152)-ROW('POA2'!$A$2)+1/--('POA2'!$A$2:$A$152=$B$20),ROWS($A$26:F32)),7)</f>
        <v>1</v>
      </c>
      <c r="G32" s="31">
        <f>INDEX('POA2'!$A$2:$O$152,_xlfn.AGGREGATE(15,6,ROW('POA2'!$A$2:$A$152)-ROW('POA2'!$A$2)+1/--('POA2'!$A$2:$A$152=$B$20),ROWS($A$26:G32)),8)</f>
        <v>1</v>
      </c>
      <c r="H32" s="31">
        <f>INDEX('POA2'!$A$2:$O$152,_xlfn.AGGREGATE(15,6,ROW('POA2'!$A$2:$A$152)-ROW('POA2'!$A$2)+1/--('POA2'!$A$2:$A$152=$B$20),ROWS($A$26:H32)),9)</f>
        <v>1</v>
      </c>
      <c r="I32" s="31">
        <f>INDEX('POA2'!$A$2:$O$152,_xlfn.AGGREGATE(15,6,ROW('POA2'!$A$2:$A$152)-ROW('POA2'!$A$2)+1/--('POA2'!$A$2:$A$152=$B$20),ROWS($A$26:I32)),10)</f>
        <v>0</v>
      </c>
      <c r="J32" s="31">
        <f>INDEX('POA2'!$A$2:$O$152,_xlfn.AGGREGATE(15,6,ROW('POA2'!$A$2:$A$152)-ROW('POA2'!$A$2)+1/--('POA2'!$A$2:$A$152=$B$20),ROWS($A$26:J32)),11)</f>
        <v>1</v>
      </c>
      <c r="K32" s="31">
        <f>INDEX('POA2'!$A$2:$O$152,_xlfn.AGGREGATE(15,6,ROW('POA2'!$A$2:$A$152)-ROW('POA2'!$A$2)+1/--('POA2'!$A$2:$A$152=$B$20),ROWS($A$26:K32)),12)</f>
        <v>0</v>
      </c>
      <c r="L32" s="31">
        <f>INDEX('POA2'!$A$2:$O$152,_xlfn.AGGREGATE(15,6,ROW('POA2'!$A$2:$A$152)-ROW('POA2'!$A$2)+1/--('POA2'!$A$2:$A$152=$B$20),ROWS($A$26:L32)),13)</f>
        <v>1</v>
      </c>
      <c r="M32" s="31">
        <f>INDEX('POA2'!$A$2:$O$152,_xlfn.AGGREGATE(15,6,ROW('POA2'!$A$2:$A$152)-ROW('POA2'!$A$2)+1/--('POA2'!$A$2:$A$152=$B$20),ROWS($A$26:M32)),14)</f>
        <v>0</v>
      </c>
      <c r="N32" s="37">
        <f t="shared" si="6"/>
        <v>1</v>
      </c>
      <c r="O32" s="41">
        <f t="shared" si="7"/>
        <v>0.25</v>
      </c>
    </row>
    <row r="33" spans="1:15" ht="79.2" x14ac:dyDescent="0.3">
      <c r="A33" s="2" t="str">
        <f>INDEX('POA2'!$A$2:$O$152,_xlfn.AGGREGATE(15,6,ROW('POA2'!$A$2:$A$152)-ROW('POA2'!$A$2)+1/--('POA2'!$A$2:$A$152=$B$20),ROWS($A$26:A33)),3)</f>
        <v>2.3 Investigación, desarrollo tecnológico e Innovación</v>
      </c>
      <c r="B33" s="2" t="str">
        <f>INDEX('POA2'!$A$2:$O$152,_xlfn.AGGREGATE(15,6,ROW('POA2'!$A$2:$A$152)-ROW('POA2'!$A$2)+1/--('POA2'!$A$2:$A$152=$B$20),ROWS($A$26:B33)),4)</f>
        <v>2.3.1 Fortalecer la investigación, el desarrollo tecnológico y la innovación para contribuir al desarrollo regional, nacional e internacional.</v>
      </c>
      <c r="C33" s="2" t="str">
        <f>INDEX('POA2'!$A$2:$O$152,_xlfn.AGGREGATE(15,6,ROW('POA2'!$A$2:$A$152)-ROW('POA2'!$A$2)+1/--('POA2'!$A$2:$A$152=$B$20),ROWS($A$26:C33)),5)</f>
        <v>2.3.1.1 Asegurar la pertinencia de la investigación, el desarrollo tecnológico y la innovación que se realiza en la institución, a fin de contribuir a la resolución de problemas y al mejoramiento de la calidad de vida de la población.</v>
      </c>
      <c r="D33" s="2" t="str">
        <f>INDEX('POA2'!$A$2:$O$152,_xlfn.AGGREGATE(15,6,ROW('POA2'!$A$2:$A$152)-ROW('POA2'!$A$2)+1/--('POA2'!$A$2:$A$152=$B$20),ROWS($A$26:D33)),6)</f>
        <v>Promover la pertinencia de los proyectos de investigación del IIO</v>
      </c>
      <c r="E33" s="37">
        <f t="shared" si="5"/>
        <v>16</v>
      </c>
      <c r="F33" s="31">
        <f>INDEX('POA2'!$A$2:$O$152,_xlfn.AGGREGATE(15,6,ROW('POA2'!$A$2:$A$152)-ROW('POA2'!$A$2)+1/--('POA2'!$A$2:$A$152=$B$20),ROWS($A$26:F33)),7)</f>
        <v>4</v>
      </c>
      <c r="G33" s="31">
        <f>INDEX('POA2'!$A$2:$O$152,_xlfn.AGGREGATE(15,6,ROW('POA2'!$A$2:$A$152)-ROW('POA2'!$A$2)+1/--('POA2'!$A$2:$A$152=$B$20),ROWS($A$26:G33)),8)</f>
        <v>4</v>
      </c>
      <c r="H33" s="31">
        <f>INDEX('POA2'!$A$2:$O$152,_xlfn.AGGREGATE(15,6,ROW('POA2'!$A$2:$A$152)-ROW('POA2'!$A$2)+1/--('POA2'!$A$2:$A$152=$B$20),ROWS($A$26:H33)),9)</f>
        <v>4</v>
      </c>
      <c r="I33" s="31">
        <f>INDEX('POA2'!$A$2:$O$152,_xlfn.AGGREGATE(15,6,ROW('POA2'!$A$2:$A$152)-ROW('POA2'!$A$2)+1/--('POA2'!$A$2:$A$152=$B$20),ROWS($A$26:I33)),10)</f>
        <v>0</v>
      </c>
      <c r="J33" s="31">
        <f>INDEX('POA2'!$A$2:$O$152,_xlfn.AGGREGATE(15,6,ROW('POA2'!$A$2:$A$152)-ROW('POA2'!$A$2)+1/--('POA2'!$A$2:$A$152=$B$20),ROWS($A$26:J33)),11)</f>
        <v>4</v>
      </c>
      <c r="K33" s="31">
        <f>INDEX('POA2'!$A$2:$O$152,_xlfn.AGGREGATE(15,6,ROW('POA2'!$A$2:$A$152)-ROW('POA2'!$A$2)+1/--('POA2'!$A$2:$A$152=$B$20),ROWS($A$26:K33)),12)</f>
        <v>0</v>
      </c>
      <c r="L33" s="31">
        <f>INDEX('POA2'!$A$2:$O$152,_xlfn.AGGREGATE(15,6,ROW('POA2'!$A$2:$A$152)-ROW('POA2'!$A$2)+1/--('POA2'!$A$2:$A$152=$B$20),ROWS($A$26:L33)),13)</f>
        <v>4</v>
      </c>
      <c r="M33" s="31">
        <f>INDEX('POA2'!$A$2:$O$152,_xlfn.AGGREGATE(15,6,ROW('POA2'!$A$2:$A$152)-ROW('POA2'!$A$2)+1/--('POA2'!$A$2:$A$152=$B$20),ROWS($A$26:M33)),14)</f>
        <v>0</v>
      </c>
      <c r="N33" s="37">
        <f t="shared" si="6"/>
        <v>4</v>
      </c>
      <c r="O33" s="41">
        <f t="shared" si="7"/>
        <v>0.25</v>
      </c>
    </row>
    <row r="53" spans="16:16" x14ac:dyDescent="0.3">
      <c r="P53" s="4"/>
    </row>
  </sheetData>
  <mergeCells count="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16:O16"/>
    <mergeCell ref="B17:O17"/>
    <mergeCell ref="C20:N20"/>
    <mergeCell ref="C21:N21"/>
    <mergeCell ref="A23:A25"/>
    <mergeCell ref="B23:B25"/>
    <mergeCell ref="C23:C25"/>
    <mergeCell ref="D23:D25"/>
    <mergeCell ref="E23:E25"/>
    <mergeCell ref="F23:M23"/>
    <mergeCell ref="N23:N25"/>
    <mergeCell ref="O23:O25"/>
    <mergeCell ref="F24:G24"/>
    <mergeCell ref="H24:I24"/>
    <mergeCell ref="J24:K24"/>
    <mergeCell ref="L24:M24"/>
  </mergeCells>
  <pageMargins left="0.7" right="0.7" top="0.75" bottom="0.75" header="0.3" footer="0.3"/>
  <pageSetup scale="3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topLeftCell="A31"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107</v>
      </c>
      <c r="C5" s="84" t="s">
        <v>36</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1.1.2.1 Propiciar las condiciones institucionales para la adecuada operación de los programas educativos y el mejoramiento de su calidad.</v>
      </c>
      <c r="D11" s="2" t="str">
        <f>IF(ROWS($A$11:D11)&gt;COUNTIF(POA!$A:$A,$B$5),"",INDEX(POA!$A$2:$O$856,_xlfn.AGGREGATE(15,6,ROW(POA!$A$2:$A$855)-ROW(POA!$A$2)+1/--(POA!$A$2:$A$855=$B$5),ROWS($A$11:D11)),6))</f>
        <v>Asegurar el funcionamiento de los programas de posgrado con el acompañamiento del Comité de Estudios de Posgrado</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1.1.3.1 Modificar y actualizar los planes y programas de estudio de licenciatura y posgrado que respondan a los requerimientos del entorno regional, nacional e internacional.</v>
      </c>
      <c r="D12" s="2" t="str">
        <f>IF(ROWS($A$11:D12)&gt;COUNTIF(POA!$A:$A,$B$5),"",INDEX(POA!$A$2:$O$856,_xlfn.AGGREGATE(15,6,ROW(POA!$A$2:$A$855)-ROW(POA!$A$2)+1/--(POA!$A$2:$A$855=$B$5),ROWS($A$11:D12)),6))</f>
        <v>Iniciar los trabajos de reestructuración del programa de Doctorado en Ciencias Educativas</v>
      </c>
      <c r="E12" s="31">
        <f t="shared" ref="E12:E32"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32" si="1">+G12+I12+K12+M12</f>
        <v>0</v>
      </c>
      <c r="O12" s="41">
        <f t="shared" ref="O12:O32"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1.2.1.8 Estimular el desarrollo de habilidades socioemocionales (softskills) mediante experiencias formales e informales de aprendizaje.</v>
      </c>
      <c r="D13" s="2" t="str">
        <f>IF(ROWS($A$11:D13)&gt;COUNTIF(POA!$A:$A,$B$5),"",INDEX(POA!$A$2:$O$856,_xlfn.AGGREGATE(15,6,ROW(POA!$A$2:$A$855)-ROW(POA!$A$2)+1/--(POA!$A$2:$A$855=$B$5),ROWS($A$11:D13)),6))</f>
        <v>Cursos de introducción sobre ética de la investigación a los alumnos de recién ingreso de los programas de posgrado</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39.6"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1.2.2 Fortalecer las trayectorias escolares de los alumnos para asegurar la conclusión exitosa de sus estudios.</v>
      </c>
      <c r="C14" s="2" t="str">
        <f>IF(ROWS($A$11:C14)&gt;COUNTIF(POA!$A:$A,$B$5),"",INDEX(POA!$A$2:$O$856,_xlfn.AGGREGATE(15,6,ROW(POA!$A$2:$A$855)-ROW(POA!$A$2)+1/--(POA!$A$2:$A$855=$B$5),ROWS($A$11:C14)),5))</f>
        <v>1.2.2.6 Diseñar e implementar programas institucionales de apoyo y atención a estudiantes en riesgo de rezago escolar.</v>
      </c>
      <c r="D14" s="2" t="str">
        <f>IF(ROWS($A$11:D14)&gt;COUNTIF(POA!$A:$A,$B$5),"",INDEX(POA!$A$2:$O$856,_xlfn.AGGREGATE(15,6,ROW(POA!$A$2:$A$855)-ROW(POA!$A$2)+1/--(POA!$A$2:$A$855=$B$5),ROWS($A$11:D14)),6))</f>
        <v>Seguimiento y orientación de estudiantes en condición de rezago escolar</v>
      </c>
      <c r="E14" s="31">
        <f t="shared" si="0"/>
        <v>3</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1.2.3 Promover el respeto y el reconocimiento de la diversidad y la diferencia en todas sus expresiones y los ámbitos de la vida universitaria.</v>
      </c>
      <c r="C15" s="2" t="str">
        <f>IF(ROWS($A$11:C15)&gt;COUNTIF(POA!$A:$A,$B$5),"",INDEX(POA!$A$2:$O$856,_xlfn.AGGREGATE(15,6,ROW(POA!$A$2:$A$855)-ROW(POA!$A$2)+1/--(POA!$A$2:$A$855=$B$5),ROWS($A$11:C15)),5))</f>
        <v>1.2.3.3 Adoptar e instrumentar protocolos para casos de hostigamiento, acoso sexual y discriminación, así como para la violencia de género.</v>
      </c>
      <c r="D15" s="2" t="str">
        <f>IF(ROWS($A$11:D15)&gt;COUNTIF(POA!$A:$A,$B$5),"",INDEX(POA!$A$2:$O$856,_xlfn.AGGREGATE(15,6,ROW(POA!$A$2:$A$855)-ROW(POA!$A$2)+1/--(POA!$A$2:$A$855=$B$5),ROWS($A$11:D15)),6))</f>
        <v>Solicitar a las instancias institucionales pertinentes un protocolo para  para casos de hostigamiento, acoso sexual y discriminación, así como para la violencia de género.</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1.5 Internacionalización</v>
      </c>
      <c r="B16" s="2" t="str">
        <f>IF(ROWS($A$11:B16)&gt;COUNTIF(POA!$A:$A,$B$5),"",INDEX(POA!$A$2:$O$856,_xlfn.AGGREGATE(15,6,ROW(POA!$A$2:$A$855)-ROW(POA!$A$2)+1/--(POA!$A$2:$A$855=$B$5),ROWS($A$11:B16)),4))</f>
        <v>1.5.1 Fortalecer la internacionalización de la universidad mediante una mayor vinculación y cooperación académica con instituciones de educación superior de reconocido prestigio.</v>
      </c>
      <c r="C16" s="2" t="str">
        <f>IF(ROWS($A$11:C16)&gt;COUNTIF(POA!$A:$A,$B$5),"",INDEX(POA!$A$2:$O$856,_xlfn.AGGREGATE(15,6,ROW(POA!$A$2:$A$855)-ROW(POA!$A$2)+1/--(POA!$A$2:$A$855=$B$5),ROWS($A$11:C16)),5))</f>
        <v>1.5.1.1 Promover actividades en materia de intercambio y cooperación académica propiciando la colaboración con pares y redes académicas de otras instituciones educativas del país y del extranjero.</v>
      </c>
      <c r="D16" s="2" t="str">
        <f>IF(ROWS($A$11:D16)&gt;COUNTIF(POA!$A:$A,$B$5),"",INDEX(POA!$A$2:$O$856,_xlfn.AGGREGATE(15,6,ROW(POA!$A$2:$A$855)-ROW(POA!$A$2)+1/--(POA!$A$2:$A$855=$B$5),ROWS($A$11:D16)),6))</f>
        <v>Incentivar la partición internacional de los estudiantes de posgrado</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1.5 Internacionalización</v>
      </c>
      <c r="B17" s="2" t="str">
        <f>IF(ROWS($A$11:B17)&gt;COUNTIF(POA!$A:$A,$B$5),"",INDEX(POA!$A$2:$O$856,_xlfn.AGGREGATE(15,6,ROW(POA!$A$2:$A$855)-ROW(POA!$A$2)+1/--(POA!$A$2:$A$855=$B$5),ROWS($A$11:B17)),4))</f>
        <v>1.5.1 Fortalecer la internacionalización de la universidad mediante una mayor vinculación y cooperación académica con instituciones de educación superior de reconocido prestigio.</v>
      </c>
      <c r="C17" s="2" t="str">
        <f>IF(ROWS($A$11:C17)&gt;COUNTIF(POA!$A:$A,$B$5),"",INDEX(POA!$A$2:$O$856,_xlfn.AGGREGATE(15,6,ROW(POA!$A$2:$A$855)-ROW(POA!$A$2)+1/--(POA!$A$2:$A$855=$B$5),ROWS($A$11:C17)),5))</f>
        <v>1.5.1.2 Impulsar el Programa de Internacionalización en Casa.</v>
      </c>
      <c r="D17" s="2" t="str">
        <f>IF(ROWS($A$11:D17)&gt;COUNTIF(POA!$A:$A,$B$5),"",INDEX(POA!$A$2:$O$856,_xlfn.AGGREGATE(15,6,ROW(POA!$A$2:$A$855)-ROW(POA!$A$2)+1/--(POA!$A$2:$A$855=$B$5),ROWS($A$11:D17)),6))</f>
        <v>Incorporación de bibliografía y temáticas internacionales en programas de posgrado</v>
      </c>
      <c r="E17" s="31">
        <f t="shared" si="0"/>
        <v>5</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5</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1.5.1.5  Impulsar procesos de formación y certificación en el dominio del idioma inglés en el personal académico.</v>
      </c>
      <c r="D18" s="2" t="str">
        <f>IF(ROWS($A$11:D18)&gt;COUNTIF(POA!$A:$A,$B$5),"",INDEX(POA!$A$2:$O$856,_xlfn.AGGREGATE(15,6,ROW(POA!$A$2:$A$855)-ROW(POA!$A$2)+1/--(POA!$A$2:$A$855=$B$5),ROWS($A$11:D18)),6))</f>
        <v>Incentivar la publicación de artículos científicos en el idioma inglés</v>
      </c>
      <c r="E18" s="31">
        <f t="shared" si="0"/>
        <v>4</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2</v>
      </c>
      <c r="K18" s="31">
        <f>IF(ROWS($A$11:K18)&gt;COUNTIF(POA!$A:$A,$B$5),"",INDEX(POA!$A$2:$O$856,_xlfn.AGGREGATE(15,6,ROW(POA!$A$2:$A$855)-ROW(POA!$A$2)+1/--(POA!$A$2:$A$855=$B$5),ROWS($A$11:K18)),12))</f>
        <v>0</v>
      </c>
      <c r="L18" s="31">
        <f>IF(ROWS($A$11:L18)&gt;COUNTIF(POA!$A:$A,$B$5),"",INDEX(POA!$A$2:$O$856,_xlfn.AGGREGATE(15,6,ROW(POA!$A$2:$A$855)-ROW(POA!$A$2)+1/--(POA!$A$2:$A$855=$B$5),ROWS($A$11:L18)),13))</f>
        <v>2</v>
      </c>
      <c r="M18" s="31">
        <f>IF(ROWS($A$11:M18)&gt;COUNTIF(POA!$A:$A,$B$5),"",INDEX(POA!$A$2:$O$856,_xlfn.AGGREGATE(15,6,ROW(POA!$A$2:$A$855)-ROW(POA!$A$2)+1/--(POA!$A$2:$A$855=$B$5),ROWS($A$11:M18)),14))</f>
        <v>0</v>
      </c>
      <c r="N18" s="37">
        <f t="shared" si="1"/>
        <v>0</v>
      </c>
      <c r="O18" s="41">
        <f t="shared" si="2"/>
        <v>0</v>
      </c>
    </row>
    <row r="19" spans="1:15" ht="66" x14ac:dyDescent="0.3">
      <c r="A19" s="2" t="str">
        <f>IF(ROWS($A$11:A19)&gt;COUNTIF(POA!$A:$A,$B$5),"",INDEX(POA!$A$2:$O$856,_xlfn.AGGREGATE(15,6,ROW(POA!$A$2:$A$855)-ROW(POA!$A$2)+1/--(POA!$A$2:$A$855=$B$5),ROWS($A$11:A19)),3))</f>
        <v>1.5 Internacionalización</v>
      </c>
      <c r="B19" s="2" t="str">
        <f>IF(ROWS($A$11:B19)&gt;COUNTIF(POA!$A:$A,$B$5),"",INDEX(POA!$A$2:$O$856,_xlfn.AGGREGATE(15,6,ROW(POA!$A$2:$A$855)-ROW(POA!$A$2)+1/--(POA!$A$2:$A$855=$B$5),ROWS($A$11:B19)),4))</f>
        <v>1.5.2 Ampliar el posicionamiento y visibilidad de la institución en el contexto internacional.</v>
      </c>
      <c r="C19" s="2" t="str">
        <f>IF(ROWS($A$11:C19)&gt;COUNTIF(POA!$A:$A,$B$5),"",INDEX(POA!$A$2:$O$856,_xlfn.AGGREGATE(15,6,ROW(POA!$A$2:$A$855)-ROW(POA!$A$2)+1/--(POA!$A$2:$A$855=$B$5),ROWS($A$11:C19)),5))</f>
        <v>1.5.2.2 Establecer acuerdos, redes y alianzas estratégicas de colaboración con instituciones extranjeras de educación superior para el desarrollo de proyectos de colaboración e intercambio académico</v>
      </c>
      <c r="D19" s="2" t="str">
        <f>IF(ROWS($A$11:D19)&gt;COUNTIF(POA!$A:$A,$B$5),"",INDEX(POA!$A$2:$O$856,_xlfn.AGGREGATE(15,6,ROW(POA!$A$2:$A$855)-ROW(POA!$A$2)+1/--(POA!$A$2:$A$855=$B$5),ROWS($A$11:D19)),6))</f>
        <v>Incrementar convenios con instituciones internacionales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1.6 Desarrollo académico</v>
      </c>
      <c r="B20" s="2" t="str">
        <f>IF(ROWS($A$11:B20)&gt;COUNTIF(POA!$A:$A,$B$5),"",INDEX(POA!$A$2:$O$856,_xlfn.AGGREGATE(15,6,ROW(POA!$A$2:$A$855)-ROW(POA!$A$2)+1/--(POA!$A$2:$A$855=$B$5),ROWS($A$11:B20)),4))</f>
        <v>1.6.1 Fortalecer las trayectorias académicas y docentes para el ingreso, promoción, permanencia, retiro y relevo generacional.</v>
      </c>
      <c r="C20" s="2" t="str">
        <f>IF(ROWS($A$11:C20)&gt;COUNTIF(POA!$A:$A,$B$5),"",INDEX(POA!$A$2:$O$856,_xlfn.AGGREGATE(15,6,ROW(POA!$A$2:$A$855)-ROW(POA!$A$2)+1/--(POA!$A$2:$A$855=$B$5),ROWS($A$11:C20)),5))</f>
        <v>1.6.1.6 Fortalecer los apoyos institucionales para que los académicos de nuevo ingreso, en sus diversas modalidades, cuenten con las condiciones necesarias para el desarrollo de sus funciones.</v>
      </c>
      <c r="D20" s="2" t="str">
        <f>IF(ROWS($A$11:D20)&gt;COUNTIF(POA!$A:$A,$B$5),"",INDEX(POA!$A$2:$O$856,_xlfn.AGGREGATE(15,6,ROW(POA!$A$2:$A$855)-ROW(POA!$A$2)+1/--(POA!$A$2:$A$855=$B$5),ROWS($A$11:D20)),6))</f>
        <v>Fomentar la participación de investigadores de nuevo ingreso en actividades de formación</v>
      </c>
      <c r="E20" s="31">
        <f t="shared" si="0"/>
        <v>2</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1" spans="1:15" ht="79.2" x14ac:dyDescent="0.3">
      <c r="A21" s="2" t="str">
        <f>IF(ROWS($A$11:A21)&gt;COUNTIF(POA!$A:$A,$B$5),"",INDEX(POA!$A$2:$O$856,_xlfn.AGGREGATE(15,6,ROW(POA!$A$2:$A$855)-ROW(POA!$A$2)+1/--(POA!$A$2:$A$855=$B$5),ROWS($A$11:A21)),3))</f>
        <v>1.7 Cultura digital</v>
      </c>
      <c r="B21" s="2" t="str">
        <f>IF(ROWS($A$11:B21)&gt;COUNTIF(POA!$A:$A,$B$5),"",INDEX(POA!$A$2:$O$856,_xlfn.AGGREGATE(15,6,ROW(POA!$A$2:$A$855)-ROW(POA!$A$2)+1/--(POA!$A$2:$A$855=$B$5),ROWS($A$11:B21)),4))</f>
        <v>1.7.1 Favorecer el uso de tecnologías digitales en el desarrollo de las funciones sustantivas y de gestión de la universidad.</v>
      </c>
      <c r="C21" s="2" t="str">
        <f>IF(ROWS($A$11:C21)&gt;COUNTIF(POA!$A:$A,$B$5),"",INDEX(POA!$A$2:$O$856,_xlfn.AGGREGATE(15,6,ROW(POA!$A$2:$A$855)-ROW(POA!$A$2)+1/--(POA!$A$2:$A$855=$B$5),ROWS($A$11:C21)),5))</f>
        <v>1.7.1.1 Consolidar las capacidades humanas, técnicas, organizacionales y de infraestructura asociadas al desarrollo de la cultura digital, mediante una agenda institucional orientada por criterios de selectividad, orden, relevancia y optimización.</v>
      </c>
      <c r="D21" s="2" t="str">
        <f>IF(ROWS($A$11:D21)&gt;COUNTIF(POA!$A:$A,$B$5),"",INDEX(POA!$A$2:$O$856,_xlfn.AGGREGATE(15,6,ROW(POA!$A$2:$A$855)-ROW(POA!$A$2)+1/--(POA!$A$2:$A$855=$B$5),ROWS($A$11:D21)),6))</f>
        <v>Promover el uso de tecnologías digitales en procesos de docencia</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1.7 Cultura digital</v>
      </c>
      <c r="B22" s="2" t="str">
        <f>IF(ROWS($A$11:B22)&gt;COUNTIF(POA!$A:$A,$B$5),"",INDEX(POA!$A$2:$O$856,_xlfn.AGGREGATE(15,6,ROW(POA!$A$2:$A$855)-ROW(POA!$A$2)+1/--(POA!$A$2:$A$855=$B$5),ROWS($A$11:B22)),4))</f>
        <v>1.7.2 Propiciar la formación y actualización de la comunidad universitaria en el uso de las tecnologías digitales.</v>
      </c>
      <c r="C22" s="2" t="str">
        <f>IF(ROWS($A$11:C22)&gt;COUNTIF(POA!$A:$A,$B$5),"",INDEX(POA!$A$2:$O$856,_xlfn.AGGREGATE(15,6,ROW(POA!$A$2:$A$855)-ROW(POA!$A$2)+1/--(POA!$A$2:$A$855=$B$5),ROWS($A$11:C22)),5))</f>
        <v>1.7.2.1 Fomentar en los alumnos el uso de tecnologías digitales y de plataformas educativas con contenido globales y en formatos actuales de entrega.</v>
      </c>
      <c r="D22" s="2" t="str">
        <f>IF(ROWS($A$11:D22)&gt;COUNTIF(POA!$A:$A,$B$5),"",INDEX(POA!$A$2:$O$856,_xlfn.AGGREGATE(15,6,ROW(POA!$A$2:$A$855)-ROW(POA!$A$2)+1/--(POA!$A$2:$A$855=$B$5),ROWS($A$11:D22)),6))</f>
        <v>Incentivar en la comunidad estudiantil el uso de tecnologías digitales</v>
      </c>
      <c r="E22" s="31">
        <f t="shared" si="0"/>
        <v>1</v>
      </c>
      <c r="F22" s="31">
        <f>IF(ROWS($A$11:F22)&gt;COUNTIF(POA!$A:$A,$B$5),"",INDEX(POA!$A$2:$O$856,_xlfn.AGGREGATE(15,6,ROW(POA!$A$2:$A$855)-ROW(POA!$A$2)+1/--(POA!$A$2:$A$855=$B$5),ROWS($A$11:F22)),7))</f>
        <v>1</v>
      </c>
      <c r="G22" s="31">
        <f>IF(ROWS($A$11:G22)&gt;COUNTIF(POA!$A:$A,$B$5),"",INDEX(POA!$A$2:$O$856,_xlfn.AGGREGATE(15,6,ROW(POA!$A$2:$A$855)-ROW(POA!$A$2)+1/--(POA!$A$2:$A$855=$B$5),ROWS($A$11:G22)),8))</f>
        <v>1</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1</v>
      </c>
      <c r="O22" s="41">
        <f t="shared" si="2"/>
        <v>1</v>
      </c>
    </row>
    <row r="23" spans="1:15" ht="39.6" x14ac:dyDescent="0.3">
      <c r="A23" s="2" t="str">
        <f>IF(ROWS($A$11:A23)&gt;COUNTIF(POA!$A:$A,$B$5),"",INDEX(POA!$A$2:$O$856,_xlfn.AGGREGATE(15,6,ROW(POA!$A$2:$A$855)-ROW(POA!$A$2)+1/--(POA!$A$2:$A$855=$B$5),ROWS($A$11:A23)),3))</f>
        <v>1.7 Cultura digital</v>
      </c>
      <c r="B23" s="2" t="str">
        <f>IF(ROWS($A$11:B23)&gt;COUNTIF(POA!$A:$A,$B$5),"",INDEX(POA!$A$2:$O$856,_xlfn.AGGREGATE(15,6,ROW(POA!$A$2:$A$855)-ROW(POA!$A$2)+1/--(POA!$A$2:$A$855=$B$5),ROWS($A$11:B23)),4))</f>
        <v>1.7.2 Propiciar la formación y actualización de la comunidad universitaria en el uso de las tecnologías digitales.</v>
      </c>
      <c r="C23" s="2" t="str">
        <f>IF(ROWS($A$11:C23)&gt;COUNTIF(POA!$A:$A,$B$5),"",INDEX(POA!$A$2:$O$856,_xlfn.AGGREGATE(15,6,ROW(POA!$A$2:$A$855)-ROW(POA!$A$2)+1/--(POA!$A$2:$A$855=$B$5),ROWS($A$11:C23)),5))</f>
        <v>1.7.2.3 Diseñar modelos, materiales y experiencias de aprendizaje que incorporen el uso de tecnologías digitales.</v>
      </c>
      <c r="D23" s="2" t="str">
        <f>IF(ROWS($A$11:D23)&gt;COUNTIF(POA!$A:$A,$B$5),"",INDEX(POA!$A$2:$O$856,_xlfn.AGGREGATE(15,6,ROW(POA!$A$2:$A$855)-ROW(POA!$A$2)+1/--(POA!$A$2:$A$855=$B$5),ROWS($A$11:D23)),6))</f>
        <v>Incentivar temas de investigación en los alumnos respecto al uso de tecnología digital en educación.</v>
      </c>
      <c r="E23" s="31">
        <f t="shared" si="0"/>
        <v>2</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2</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66" x14ac:dyDescent="0.3">
      <c r="A24" s="2" t="str">
        <f>IF(ROWS($A$11:A24)&gt;COUNTIF(POA!$A:$A,$B$5),"",INDEX(POA!$A$2:$O$856,_xlfn.AGGREGATE(15,6,ROW(POA!$A$2:$A$855)-ROW(POA!$A$2)+1/--(POA!$A$2:$A$855=$B$5),ROWS($A$11:A24)),3))</f>
        <v>1.7 Cultura digital</v>
      </c>
      <c r="B24" s="2" t="str">
        <f>IF(ROWS($A$11:B24)&gt;COUNTIF(POA!$A:$A,$B$5),"",INDEX(POA!$A$2:$O$856,_xlfn.AGGREGATE(15,6,ROW(POA!$A$2:$A$855)-ROW(POA!$A$2)+1/--(POA!$A$2:$A$855=$B$5),ROWS($A$11:B24)),4))</f>
        <v>1.7.2 Propiciar la formación y actualización de la comunidad universitaria en el uso de las tecnologías digitales.</v>
      </c>
      <c r="C24" s="2" t="str">
        <f>IF(ROWS($A$11:C24)&gt;COUNTIF(POA!$A:$A,$B$5),"",INDEX(POA!$A$2:$O$856,_xlfn.AGGREGATE(15,6,ROW(POA!$A$2:$A$855)-ROW(POA!$A$2)+1/--(POA!$A$2:$A$855=$B$5),ROWS($A$11:C24)),5))</f>
        <v>1.7.2.4 Establecer una agenda institucional de investigación y desarrollo, que tenga como objeto de estudio el uso y apropiación de tecnologías digitales en entornos de aprendizaje.</v>
      </c>
      <c r="D24" s="2" t="str">
        <f>IF(ROWS($A$11:D24)&gt;COUNTIF(POA!$A:$A,$B$5),"",INDEX(POA!$A$2:$O$856,_xlfn.AGGREGATE(15,6,ROW(POA!$A$2:$A$855)-ROW(POA!$A$2)+1/--(POA!$A$2:$A$855=$B$5),ROWS($A$11:D24)),6))</f>
        <v>Consolidar la investigación en torno a la apropiación tecnológica en ambientes educativos</v>
      </c>
      <c r="E24" s="31">
        <f t="shared" si="0"/>
        <v>2</v>
      </c>
      <c r="F24" s="31">
        <f>IF(ROWS($A$11:F24)&gt;COUNTIF(POA!$A:$A,$B$5),"",INDEX(POA!$A$2:$O$856,_xlfn.AGGREGATE(15,6,ROW(POA!$A$2:$A$855)-ROW(POA!$A$2)+1/--(POA!$A$2:$A$855=$B$5),ROWS($A$11:F24)),7))</f>
        <v>1</v>
      </c>
      <c r="G24" s="31">
        <f>IF(ROWS($A$11:G24)&gt;COUNTIF(POA!$A:$A,$B$5),"",INDEX(POA!$A$2:$O$856,_xlfn.AGGREGATE(15,6,ROW(POA!$A$2:$A$855)-ROW(POA!$A$2)+1/--(POA!$A$2:$A$855=$B$5),ROWS($A$11:G24)),8))</f>
        <v>4</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4</v>
      </c>
      <c r="O24" s="41">
        <f t="shared" si="2"/>
        <v>2</v>
      </c>
    </row>
    <row r="25" spans="1:15" ht="52.8" x14ac:dyDescent="0.3">
      <c r="A25" s="2" t="str">
        <f>IF(ROWS($A$11:A25)&gt;COUNTIF(POA!$A:$A,$B$5),"",INDEX(POA!$A$2:$O$856,_xlfn.AGGREGATE(15,6,ROW(POA!$A$2:$A$855)-ROW(POA!$A$2)+1/--(POA!$A$2:$A$855=$B$5),ROWS($A$11:A25)),3))</f>
        <v>1.8 Comunicación e identidad universitaria</v>
      </c>
      <c r="B25" s="2" t="str">
        <f>IF(ROWS($A$11:B25)&gt;COUNTIF(POA!$A:$A,$B$5),"",INDEX(POA!$A$2:$O$856,_xlfn.AGGREGATE(15,6,ROW(POA!$A$2:$A$855)-ROW(POA!$A$2)+1/--(POA!$A$2:$A$855=$B$5),ROWS($A$11:B25)),4))</f>
        <v>1.8.1 Informar a la comunidad universitaria y a la sociedad en general sobre las actividades realizadas por la universidad como parte de su quehacer institucional.</v>
      </c>
      <c r="C25" s="2" t="str">
        <f>IF(ROWS($A$11:C25)&gt;COUNTIF(POA!$A:$A,$B$5),"",INDEX(POA!$A$2:$O$856,_xlfn.AGGREGATE(15,6,ROW(POA!$A$2:$A$855)-ROW(POA!$A$2)+1/--(POA!$A$2:$A$855=$B$5),ROWS($A$11:C25)),5))</f>
        <v>1.8.1.2 Consolidar la Agenda uabc como el medio digital oficial para promover interna y externamente las actividades que se realizan en los diversos campus y sedes universitarias.</v>
      </c>
      <c r="D25" s="2" t="str">
        <f>IF(ROWS($A$11:D25)&gt;COUNTIF(POA!$A:$A,$B$5),"",INDEX(POA!$A$2:$O$856,_xlfn.AGGREGATE(15,6,ROW(POA!$A$2:$A$855)-ROW(POA!$A$2)+1/--(POA!$A$2:$A$855=$B$5),ROWS($A$11:D25)),6))</f>
        <v>Difundir las actividades por realizarse dentro del instituto en la Agenda UABC</v>
      </c>
      <c r="E25" s="31">
        <f t="shared" si="0"/>
        <v>10</v>
      </c>
      <c r="F25" s="31">
        <f>IF(ROWS($A$11:F25)&gt;COUNTIF(POA!$A:$A,$B$5),"",INDEX(POA!$A$2:$O$856,_xlfn.AGGREGATE(15,6,ROW(POA!$A$2:$A$855)-ROW(POA!$A$2)+1/--(POA!$A$2:$A$855=$B$5),ROWS($A$11:F25)),7))</f>
        <v>3</v>
      </c>
      <c r="G25" s="31">
        <f>IF(ROWS($A$11:G25)&gt;COUNTIF(POA!$A:$A,$B$5),"",INDEX(POA!$A$2:$O$856,_xlfn.AGGREGATE(15,6,ROW(POA!$A$2:$A$855)-ROW(POA!$A$2)+1/--(POA!$A$2:$A$855=$B$5),ROWS($A$11:G25)),8))</f>
        <v>3</v>
      </c>
      <c r="H25" s="31">
        <f>IF(ROWS($A$11:H25)&gt;COUNTIF(POA!$A:$A,$B$5),"",INDEX(POA!$A$2:$O$856,_xlfn.AGGREGATE(15,6,ROW(POA!$A$2:$A$855)-ROW(POA!$A$2)+1/--(POA!$A$2:$A$855=$B$5),ROWS($A$11:H25)),9))</f>
        <v>3</v>
      </c>
      <c r="I25" s="31">
        <f>IF(ROWS($A$11:I25)&gt;COUNTIF(POA!$A:$A,$B$5),"",INDEX(POA!$A$2:$O$856,_xlfn.AGGREGATE(15,6,ROW(POA!$A$2:$A$855)-ROW(POA!$A$2)+1/--(POA!$A$2:$A$855=$B$5),ROWS($A$11:I25)),10))</f>
        <v>0</v>
      </c>
      <c r="J25" s="31">
        <f>IF(ROWS($A$11:J25)&gt;COUNTIF(POA!$A:$A,$B$5),"",INDEX(POA!$A$2:$O$856,_xlfn.AGGREGATE(15,6,ROW(POA!$A$2:$A$855)-ROW(POA!$A$2)+1/--(POA!$A$2:$A$855=$B$5),ROWS($A$11:J25)),11))</f>
        <v>2</v>
      </c>
      <c r="K25" s="31">
        <f>IF(ROWS($A$11:K25)&gt;COUNTIF(POA!$A:$A,$B$5),"",INDEX(POA!$A$2:$O$856,_xlfn.AGGREGATE(15,6,ROW(POA!$A$2:$A$855)-ROW(POA!$A$2)+1/--(POA!$A$2:$A$855=$B$5),ROWS($A$11:K25)),12))</f>
        <v>0</v>
      </c>
      <c r="L25" s="31">
        <f>IF(ROWS($A$11:L25)&gt;COUNTIF(POA!$A:$A,$B$5),"",INDEX(POA!$A$2:$O$856,_xlfn.AGGREGATE(15,6,ROW(POA!$A$2:$A$855)-ROW(POA!$A$2)+1/--(POA!$A$2:$A$855=$B$5),ROWS($A$11:L25)),13))</f>
        <v>2</v>
      </c>
      <c r="M25" s="31">
        <f>IF(ROWS($A$11:M25)&gt;COUNTIF(POA!$A:$A,$B$5),"",INDEX(POA!$A$2:$O$856,_xlfn.AGGREGATE(15,6,ROW(POA!$A$2:$A$855)-ROW(POA!$A$2)+1/--(POA!$A$2:$A$855=$B$5),ROWS($A$11:M25)),14))</f>
        <v>0</v>
      </c>
      <c r="N25" s="37">
        <f t="shared" si="1"/>
        <v>3</v>
      </c>
      <c r="O25" s="41">
        <f t="shared" si="2"/>
        <v>0.3</v>
      </c>
    </row>
    <row r="26" spans="1:15" ht="52.8" x14ac:dyDescent="0.3">
      <c r="A26" s="2" t="str">
        <f>IF(ROWS($A$11:A26)&gt;COUNTIF(POA!$A:$A,$B$5),"",INDEX(POA!$A$2:$O$856,_xlfn.AGGREGATE(15,6,ROW(POA!$A$2:$A$855)-ROW(POA!$A$2)+1/--(POA!$A$2:$A$855=$B$5),ROWS($A$11:A26)),3))</f>
        <v>1.8 Comunicación e identidad universitaria</v>
      </c>
      <c r="B26" s="2" t="str">
        <f>IF(ROWS($A$11:B26)&gt;COUNTIF(POA!$A:$A,$B$5),"",INDEX(POA!$A$2:$O$856,_xlfn.AGGREGATE(15,6,ROW(POA!$A$2:$A$855)-ROW(POA!$A$2)+1/--(POA!$A$2:$A$855=$B$5),ROWS($A$11:B26)),4))</f>
        <v>1.8.1 Informar a la comunidad universitaria y a la sociedad en general sobre las actividades realizadas por la universidad como parte de su quehacer institucional.</v>
      </c>
      <c r="C26" s="2" t="str">
        <f>IF(ROWS($A$11:C26)&gt;COUNTIF(POA!$A:$A,$B$5),"",INDEX(POA!$A$2:$O$856,_xlfn.AGGREGATE(15,6,ROW(POA!$A$2:$A$855)-ROW(POA!$A$2)+1/--(POA!$A$2:$A$855=$B$5),ROWS($A$11:C26)),5))</f>
        <v>1.8.1.3 Rediseñar el portal web a fin de fortalecer la imagen institucional y difundir el acontecer universitario.</v>
      </c>
      <c r="D26" s="2" t="str">
        <f>IF(ROWS($A$11:D26)&gt;COUNTIF(POA!$A:$A,$B$5),"",INDEX(POA!$A$2:$O$856,_xlfn.AGGREGATE(15,6,ROW(POA!$A$2:$A$855)-ROW(POA!$A$2)+1/--(POA!$A$2:$A$855=$B$5),ROWS($A$11:D26)),6))</f>
        <v>Modificar el portal web del IIDE con base en los criterios institucionales</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1.9 Infraestructura, equipamiento y seguridad</v>
      </c>
      <c r="B27" s="2" t="str">
        <f>IF(ROWS($A$11:B27)&gt;COUNTIF(POA!$A:$A,$B$5),"",INDEX(POA!$A$2:$O$856,_xlfn.AGGREGATE(15,6,ROW(POA!$A$2:$A$855)-ROW(POA!$A$2)+1/--(POA!$A$2:$A$855=$B$5),ROWS($A$11:B27)),4))</f>
        <v>1.9.1 Propiciar que la institución cuente con la infraestructura y equipamiento requeridos para el cumplimiento de sus funciones sustantivas y de gestión.</v>
      </c>
      <c r="C27" s="2" t="str">
        <f>IF(ROWS($A$11:C27)&gt;COUNTIF(POA!$A:$A,$B$5),"",INDEX(POA!$A$2:$O$856,_xlfn.AGGREGATE(15,6,ROW(POA!$A$2:$A$855)-ROW(POA!$A$2)+1/--(POA!$A$2:$A$855=$B$5),ROWS($A$11:C27)),5))</f>
        <v>1.9.1.1 Impulsar actividades orientadas a la ampliación, conservación, mejoramiento y modernización de la infraestructura física y equipamiento de que dispone la institución.</v>
      </c>
      <c r="D27" s="2" t="str">
        <f>IF(ROWS($A$11:D27)&gt;COUNTIF(POA!$A:$A,$B$5),"",INDEX(POA!$A$2:$O$856,_xlfn.AGGREGATE(15,6,ROW(POA!$A$2:$A$855)-ROW(POA!$A$2)+1/--(POA!$A$2:$A$855=$B$5),ROWS($A$11:D27)),6))</f>
        <v>Promover la modernización de la infraestructura física</v>
      </c>
      <c r="E27" s="31">
        <f t="shared" si="0"/>
        <v>5</v>
      </c>
      <c r="F27" s="31">
        <f>IF(ROWS($A$11:F27)&gt;COUNTIF(POA!$A:$A,$B$5),"",INDEX(POA!$A$2:$O$856,_xlfn.AGGREGATE(15,6,ROW(POA!$A$2:$A$855)-ROW(POA!$A$2)+1/--(POA!$A$2:$A$855=$B$5),ROWS($A$11:F27)),7))</f>
        <v>1</v>
      </c>
      <c r="G27" s="31">
        <f>IF(ROWS($A$11:G27)&gt;COUNTIF(POA!$A:$A,$B$5),"",INDEX(POA!$A$2:$O$856,_xlfn.AGGREGATE(15,6,ROW(POA!$A$2:$A$855)-ROW(POA!$A$2)+1/--(POA!$A$2:$A$855=$B$5),ROWS($A$11:G27)),8))</f>
        <v>0</v>
      </c>
      <c r="H27" s="31">
        <f>IF(ROWS($A$11:H27)&gt;COUNTIF(POA!$A:$A,$B$5),"",INDEX(POA!$A$2:$O$856,_xlfn.AGGREGATE(15,6,ROW(POA!$A$2:$A$855)-ROW(POA!$A$2)+1/--(POA!$A$2:$A$855=$B$5),ROWS($A$11:H27)),9))</f>
        <v>2</v>
      </c>
      <c r="I27" s="31">
        <f>IF(ROWS($A$11:I27)&gt;COUNTIF(POA!$A:$A,$B$5),"",INDEX(POA!$A$2:$O$856,_xlfn.AGGREGATE(15,6,ROW(POA!$A$2:$A$855)-ROW(POA!$A$2)+1/--(POA!$A$2:$A$855=$B$5),ROWS($A$11:I27)),10))</f>
        <v>0</v>
      </c>
      <c r="J27" s="31">
        <f>IF(ROWS($A$11:J27)&gt;COUNTIF(POA!$A:$A,$B$5),"",INDEX(POA!$A$2:$O$856,_xlfn.AGGREGATE(15,6,ROW(POA!$A$2:$A$855)-ROW(POA!$A$2)+1/--(POA!$A$2:$A$855=$B$5),ROWS($A$11:J27)),11))</f>
        <v>1</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66" x14ac:dyDescent="0.3">
      <c r="A28" s="2" t="str">
        <f>IF(ROWS($A$11:A28)&gt;COUNTIF(POA!$A:$A,$B$5),"",INDEX(POA!$A$2:$O$856,_xlfn.AGGREGATE(15,6,ROW(POA!$A$2:$A$855)-ROW(POA!$A$2)+1/--(POA!$A$2:$A$855=$B$5),ROWS($A$11:A28)),3))</f>
        <v>1.9 Infraestructura, equipamiento y seguridad</v>
      </c>
      <c r="B28" s="2" t="str">
        <f>IF(ROWS($A$11:B28)&gt;COUNTIF(POA!$A:$A,$B$5),"",INDEX(POA!$A$2:$O$856,_xlfn.AGGREGATE(15,6,ROW(POA!$A$2:$A$855)-ROW(POA!$A$2)+1/--(POA!$A$2:$A$855=$B$5),ROWS($A$11:B28)),4))</f>
        <v>1.9.1 Propiciar que la institución cuente con la infraestructura y equipamiento requeridos para el cumplimiento de sus funciones sustantivas y de gestión.</v>
      </c>
      <c r="C28" s="2" t="str">
        <f>IF(ROWS($A$11:C28)&gt;COUNTIF(POA!$A:$A,$B$5),"",INDEX(POA!$A$2:$O$856,_xlfn.AGGREGATE(15,6,ROW(POA!$A$2:$A$855)-ROW(POA!$A$2)+1/--(POA!$A$2:$A$855=$B$5),ROWS($A$11:C28)),5))</f>
        <v>1.9.1.2 Vigilar el cumplimiento de las normas y estándares de calidad vigentes para la ampliación, conservación, mejoramiento y modernización de la infraestructura física y equipamiento.</v>
      </c>
      <c r="D28" s="2" t="str">
        <f>IF(ROWS($A$11:D28)&gt;COUNTIF(POA!$A:$A,$B$5),"",INDEX(POA!$A$2:$O$856,_xlfn.AGGREGATE(15,6,ROW(POA!$A$2:$A$855)-ROW(POA!$A$2)+1/--(POA!$A$2:$A$855=$B$5),ROWS($A$11:D28)),6))</f>
        <v>Dar respuesta a demandas institucionales respecto a estándares de conservación y mantenimiento de la infraestructura física</v>
      </c>
      <c r="E28" s="31">
        <f t="shared" si="0"/>
        <v>3</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1</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1.9 Infraestructura, equipamiento y seguridad</v>
      </c>
      <c r="B29" s="2" t="str">
        <f>IF(ROWS($A$11:B29)&gt;COUNTIF(POA!$A:$A,$B$5),"",INDEX(POA!$A$2:$O$856,_xlfn.AGGREGATE(15,6,ROW(POA!$A$2:$A$855)-ROW(POA!$A$2)+1/--(POA!$A$2:$A$855=$B$5),ROWS($A$11:B29)),4))</f>
        <v>1.9.2 Modernizar la infraestructura tecnológica de la universidad acorde con los requerimientos de las funciones sustantivas y de gestión.</v>
      </c>
      <c r="C29" s="2" t="str">
        <f>IF(ROWS($A$11:C29)&gt;COUNTIF(POA!$A:$A,$B$5),"",INDEX(POA!$A$2:$O$856,_xlfn.AGGREGATE(15,6,ROW(POA!$A$2:$A$855)-ROW(POA!$A$2)+1/--(POA!$A$2:$A$855=$B$5),ROWS($A$11:C29)),5))</f>
        <v>1.9.2.1 Gestionar la modernización, optimización y uso del equipamiento tecnológico de que dispone la universidad.</v>
      </c>
      <c r="D29" s="2" t="str">
        <f>IF(ROWS($A$11:D29)&gt;COUNTIF(POA!$A:$A,$B$5),"",INDEX(POA!$A$2:$O$856,_xlfn.AGGREGATE(15,6,ROW(POA!$A$2:$A$855)-ROW(POA!$A$2)+1/--(POA!$A$2:$A$855=$B$5),ROWS($A$11:D29)),6))</f>
        <v>Renovar la infraestructura tecnológica</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1.9 Infraestructura, equipamiento y seguridad</v>
      </c>
      <c r="B30" s="2" t="str">
        <f>IF(ROWS($A$11:B30)&gt;COUNTIF(POA!$A:$A,$B$5),"",INDEX(POA!$A$2:$O$856,_xlfn.AGGREGATE(15,6,ROW(POA!$A$2:$A$855)-ROW(POA!$A$2)+1/--(POA!$A$2:$A$855=$B$5),ROWS($A$11:B30)),4))</f>
        <v>1.9.2 Modernizar la infraestructura tecnológica de la universidad acorde con los requerimientos de las funciones sustantivas y de gestión.</v>
      </c>
      <c r="C30" s="2" t="str">
        <f>IF(ROWS($A$11:C30)&gt;COUNTIF(POA!$A:$A,$B$5),"",INDEX(POA!$A$2:$O$856,_xlfn.AGGREGATE(15,6,ROW(POA!$A$2:$A$855)-ROW(POA!$A$2)+1/--(POA!$A$2:$A$855=$B$5),ROWS($A$11:C30)),5))</f>
        <v>1.9.2.2 Disponer de sistemas y servicios informáticos modernos, funcionales e interconectados que atiendan las diversas demandas institucionales.</v>
      </c>
      <c r="D30" s="2" t="str">
        <f>IF(ROWS($A$11:D30)&gt;COUNTIF(POA!$A:$A,$B$5),"",INDEX(POA!$A$2:$O$856,_xlfn.AGGREGATE(15,6,ROW(POA!$A$2:$A$855)-ROW(POA!$A$2)+1/--(POA!$A$2:$A$855=$B$5),ROWS($A$11:D30)),6))</f>
        <v>Análisis de los servicios y sistemas de información del instituto</v>
      </c>
      <c r="E30" s="31">
        <f t="shared" si="0"/>
        <v>1</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52.8" x14ac:dyDescent="0.3">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1.9.3 Establecer y aplicar reglamentos, lineamientos y protocolos orientados a preservar la integridad física, psicológica y material de la comunidad universitaria.</v>
      </c>
      <c r="C31" s="2" t="str">
        <f>IF(ROWS($A$11:C31)&gt;COUNTIF(POA!$A:$A,$B$5),"",INDEX(POA!$A$2:$O$856,_xlfn.AGGREGATE(15,6,ROW(POA!$A$2:$A$855)-ROW(POA!$A$2)+1/--(POA!$A$2:$A$855=$B$5),ROWS($A$11:C31)),5))</f>
        <v>1.9.3.2 Actualizar los esquemas institucionales de protección civil aplicables a situaciones ordinarias y extraordinarias de operación.</v>
      </c>
      <c r="D31" s="2" t="str">
        <f>IF(ROWS($A$11:D31)&gt;COUNTIF(POA!$A:$A,$B$5),"",INDEX(POA!$A$2:$O$856,_xlfn.AGGREGATE(15,6,ROW(POA!$A$2:$A$855)-ROW(POA!$A$2)+1/--(POA!$A$2:$A$855=$B$5),ROWS($A$11:D31)),6))</f>
        <v>Identificar protocolos de protección civil emitidos por las autoridades universitarias</v>
      </c>
      <c r="E31" s="31">
        <f t="shared" si="0"/>
        <v>1</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0</v>
      </c>
      <c r="O31" s="41">
        <f t="shared" si="2"/>
        <v>0</v>
      </c>
    </row>
    <row r="32" spans="1:15" ht="66" x14ac:dyDescent="0.3">
      <c r="A32" s="2" t="str">
        <f>IF(ROWS($A$11:A32)&gt;COUNTIF(POA!$A:$A,$B$5),"",INDEX(POA!$A$2:$O$856,_xlfn.AGGREGATE(15,6,ROW(POA!$A$2:$A$855)-ROW(POA!$A$2)+1/--(POA!$A$2:$A$855=$B$5),ROWS($A$11:A32)),3))</f>
        <v>1.11 Cuidado al medio ambiente</v>
      </c>
      <c r="B32" s="2" t="str">
        <f>IF(ROWS($A$11:B32)&gt;COUNTIF(POA!$A:$A,$B$5),"",INDEX(POA!$A$2:$O$856,_xlfn.AGGREGATE(15,6,ROW(POA!$A$2:$A$855)-ROW(POA!$A$2)+1/--(POA!$A$2:$A$855=$B$5),ROWS($A$11:B32)),4))</f>
        <v>1.11.1 Fortalecer las medidas institucionales que promuevan la protección del medio ambiente y de desarrollo sostenible.</v>
      </c>
      <c r="C32" s="2" t="str">
        <f>IF(ROWS($A$11:C32)&gt;COUNTIF(POA!$A:$A,$B$5),"",INDEX(POA!$A$2:$O$856,_xlfn.AGGREGATE(15,6,ROW(POA!$A$2:$A$855)-ROW(POA!$A$2)+1/--(POA!$A$2:$A$855=$B$5),ROWS($A$11:C32)),5))</f>
        <v>1.11.1.2 Asegurar la reducción del impacto ambiental en el desarrollo, proyección, diseño y construcción de obras y edificios e instalaciones universitarias, considerando un enfoque de sustentabilidad.</v>
      </c>
      <c r="D32" s="2" t="str">
        <f>IF(ROWS($A$11:D32)&gt;COUNTIF(POA!$A:$A,$B$5),"",INDEX(POA!$A$2:$O$856,_xlfn.AGGREGATE(15,6,ROW(POA!$A$2:$A$855)-ROW(POA!$A$2)+1/--(POA!$A$2:$A$855=$B$5),ROWS($A$11:D32)),6))</f>
        <v>Asegurar que el mantenimiento de instalaciones del instituto vayan acorde con las demandas actuales de reducción de impacto ambiental</v>
      </c>
      <c r="E32" s="31">
        <f t="shared" si="0"/>
        <v>1</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6" spans="1:16" ht="15.6" x14ac:dyDescent="0.3">
      <c r="A36" s="4"/>
      <c r="B36" s="82" t="s">
        <v>0</v>
      </c>
      <c r="C36" s="82"/>
      <c r="D36" s="82"/>
      <c r="E36" s="82"/>
      <c r="F36" s="82"/>
      <c r="G36" s="82"/>
      <c r="H36" s="82"/>
      <c r="I36" s="82"/>
      <c r="J36" s="82"/>
      <c r="K36" s="82"/>
      <c r="L36" s="82"/>
      <c r="M36" s="82"/>
      <c r="N36" s="82"/>
      <c r="O36" s="82"/>
    </row>
    <row r="37" spans="1:16" ht="15" x14ac:dyDescent="0.25">
      <c r="A37" s="4"/>
      <c r="B37" s="83" t="s">
        <v>1564</v>
      </c>
      <c r="C37" s="83"/>
      <c r="D37" s="83"/>
      <c r="E37" s="83"/>
      <c r="F37" s="83"/>
      <c r="G37" s="83"/>
      <c r="H37" s="83"/>
      <c r="I37" s="83"/>
      <c r="J37" s="83"/>
      <c r="K37" s="83"/>
      <c r="L37" s="83"/>
      <c r="M37" s="83"/>
      <c r="N37" s="83"/>
      <c r="O37" s="83"/>
    </row>
    <row r="38" spans="1:16" ht="15" x14ac:dyDescent="0.25">
      <c r="A38" s="4"/>
      <c r="B38" s="5"/>
      <c r="C38" s="5"/>
      <c r="D38" s="5"/>
      <c r="E38" s="5"/>
      <c r="F38" s="5"/>
      <c r="G38" s="5"/>
      <c r="H38" s="5"/>
      <c r="I38" s="5"/>
      <c r="J38" s="5"/>
      <c r="K38" s="5"/>
      <c r="L38" s="5"/>
      <c r="M38" s="5"/>
      <c r="N38" s="5"/>
      <c r="O38" s="5"/>
    </row>
    <row r="39" spans="1:16" ht="15.75" x14ac:dyDescent="0.25">
      <c r="A39" s="4"/>
      <c r="B39" s="12"/>
      <c r="C39" s="12"/>
      <c r="D39" s="12"/>
      <c r="E39" s="12"/>
      <c r="F39" s="12"/>
      <c r="G39" s="12"/>
      <c r="H39" s="12"/>
      <c r="I39" s="12"/>
      <c r="J39" s="12"/>
      <c r="K39" s="12"/>
      <c r="L39" s="12"/>
      <c r="M39" s="12"/>
      <c r="N39" s="12"/>
      <c r="O39" s="12"/>
    </row>
    <row r="40" spans="1:16" ht="15.75" x14ac:dyDescent="0.25">
      <c r="A40" s="6" t="s">
        <v>1</v>
      </c>
      <c r="B40" s="33">
        <v>107</v>
      </c>
      <c r="C40" s="84" t="s">
        <v>36</v>
      </c>
      <c r="D40" s="84"/>
      <c r="E40" s="84"/>
      <c r="F40" s="84"/>
      <c r="G40" s="84"/>
      <c r="H40" s="84"/>
      <c r="I40" s="84"/>
      <c r="J40" s="84"/>
      <c r="K40" s="84"/>
      <c r="L40" s="84"/>
      <c r="M40" s="84"/>
      <c r="N40" s="84"/>
      <c r="O40" s="7"/>
    </row>
    <row r="41" spans="1:16" x14ac:dyDescent="0.3">
      <c r="A41" s="6" t="s">
        <v>13</v>
      </c>
      <c r="B41" s="11" t="s">
        <v>2</v>
      </c>
      <c r="C41" s="84" t="s">
        <v>19</v>
      </c>
      <c r="D41" s="84"/>
      <c r="E41" s="84"/>
      <c r="F41" s="84"/>
      <c r="G41" s="84"/>
      <c r="H41" s="84"/>
      <c r="I41" s="84"/>
      <c r="J41" s="84"/>
      <c r="K41" s="84"/>
      <c r="L41" s="84"/>
      <c r="M41" s="84"/>
      <c r="N41" s="84"/>
      <c r="O41" s="8"/>
      <c r="P41" s="4"/>
    </row>
    <row r="42" spans="1:16" ht="15" x14ac:dyDescent="0.25">
      <c r="B42" s="9"/>
      <c r="C42" s="9"/>
      <c r="D42" s="9"/>
      <c r="E42" s="9"/>
      <c r="F42" s="9"/>
      <c r="G42" s="9"/>
      <c r="H42" s="9"/>
      <c r="I42" s="9"/>
      <c r="J42" s="9"/>
      <c r="K42" s="9"/>
      <c r="L42" s="9"/>
      <c r="M42" s="9"/>
      <c r="N42" s="9"/>
    </row>
    <row r="43" spans="1:16" x14ac:dyDescent="0.3">
      <c r="A43" s="85" t="s">
        <v>21</v>
      </c>
      <c r="B43" s="85" t="s">
        <v>22</v>
      </c>
      <c r="C43" s="85" t="s">
        <v>23</v>
      </c>
      <c r="D43" s="85" t="s">
        <v>24</v>
      </c>
      <c r="E43" s="85" t="s">
        <v>5</v>
      </c>
      <c r="F43" s="86" t="s">
        <v>25</v>
      </c>
      <c r="G43" s="86"/>
      <c r="H43" s="86"/>
      <c r="I43" s="86"/>
      <c r="J43" s="86"/>
      <c r="K43" s="86"/>
      <c r="L43" s="86"/>
      <c r="M43" s="86"/>
      <c r="N43" s="87" t="s">
        <v>16</v>
      </c>
      <c r="O43" s="85" t="s">
        <v>17</v>
      </c>
    </row>
    <row r="44" spans="1:16" x14ac:dyDescent="0.3">
      <c r="A44" s="85"/>
      <c r="B44" s="85"/>
      <c r="C44" s="85"/>
      <c r="D44" s="85"/>
      <c r="E44" s="85"/>
      <c r="F44" s="86" t="s">
        <v>6</v>
      </c>
      <c r="G44" s="86"/>
      <c r="H44" s="86" t="s">
        <v>7</v>
      </c>
      <c r="I44" s="86"/>
      <c r="J44" s="86" t="s">
        <v>8</v>
      </c>
      <c r="K44" s="86"/>
      <c r="L44" s="86" t="s">
        <v>9</v>
      </c>
      <c r="M44" s="86"/>
      <c r="N44" s="87"/>
      <c r="O44" s="85"/>
    </row>
    <row r="45" spans="1:16" x14ac:dyDescent="0.3">
      <c r="A45" s="85"/>
      <c r="B45" s="85"/>
      <c r="C45" s="85"/>
      <c r="D45" s="85"/>
      <c r="E45" s="85"/>
      <c r="F45" s="10" t="s">
        <v>10</v>
      </c>
      <c r="G45" s="10" t="s">
        <v>11</v>
      </c>
      <c r="H45" s="10" t="s">
        <v>10</v>
      </c>
      <c r="I45" s="10" t="s">
        <v>11</v>
      </c>
      <c r="J45" s="10" t="s">
        <v>10</v>
      </c>
      <c r="K45" s="10" t="s">
        <v>12</v>
      </c>
      <c r="L45" s="10" t="s">
        <v>10</v>
      </c>
      <c r="M45" s="10" t="s">
        <v>12</v>
      </c>
      <c r="N45" s="87"/>
      <c r="O45" s="85"/>
    </row>
    <row r="46" spans="1:16" ht="79.2" x14ac:dyDescent="0.3">
      <c r="A46" s="2" t="str">
        <f>INDEX('POA2'!$A$2:$O$152,_xlfn.AGGREGATE(15,6,ROW('POA2'!$A$2:$A$152)-ROW('POA2'!$A$2)+1/--('POA2'!$A$2:$A$152=$B$40),ROWS($A$46:A46)),3)</f>
        <v>2.3 Investigación, desarrollo tecnológico e Innovación</v>
      </c>
      <c r="B46" s="2" t="str">
        <f>INDEX('POA2'!$A$2:$O$152,_xlfn.AGGREGATE(15,6,ROW('POA2'!$A$2:$A$152)-ROW('POA2'!$A$2)+1/--('POA2'!$A$2:$A$152=$B$40),ROWS($A$46:B46)),4)</f>
        <v>2.3.1 Fortalecer la investigación, el desarrollo tecnológico y la innovación para contribuir al desarrollo regional, nacional e internacional.</v>
      </c>
      <c r="C46" s="2" t="str">
        <f>INDEX('POA2'!$A$2:$O$152,_xlfn.AGGREGATE(15,6,ROW('POA2'!$A$2:$A$152)-ROW('POA2'!$A$2)+1/--('POA2'!$A$2:$A$152=$B$40),ROWS($A$46:C46)),5)</f>
        <v>2.3.1.1 Asegurar la pertinencia de la investigación, el desarrollo tecnológico y la innovación que se realiza en la institución, a fin de contribuir a la resolución de problemas y al mejoramiento de la calidad de vida de la población.</v>
      </c>
      <c r="D46" s="2" t="str">
        <f>INDEX('POA2'!$A$2:$O$152,_xlfn.AGGREGATE(15,6,ROW('POA2'!$A$2:$A$152)-ROW('POA2'!$A$2)+1/--('POA2'!$A$2:$A$152=$B$40),ROWS($A$46:D46)),6)</f>
        <v>Desarrollar investigación de relevancia local y nacional</v>
      </c>
      <c r="E46" s="37">
        <f t="shared" ref="E46" si="3">+F46+H46+J46+L46</f>
        <v>4</v>
      </c>
      <c r="F46" s="31">
        <f>INDEX('POA2'!$A$2:$O$152,_xlfn.AGGREGATE(15,6,ROW('POA2'!$A$2:$A$152)-ROW('POA2'!$A$2)+1/--('POA2'!$A$2:$A$152=$B$40),ROWS($A$46:F46)),7)</f>
        <v>1</v>
      </c>
      <c r="G46" s="31">
        <f>INDEX('POA2'!$A$2:$O$152,_xlfn.AGGREGATE(15,6,ROW('POA2'!$A$2:$A$152)-ROW('POA2'!$A$2)+1/--('POA2'!$A$2:$A$152=$B$40),ROWS($A$46:G46)),8)</f>
        <v>1</v>
      </c>
      <c r="H46" s="31">
        <f>INDEX('POA2'!$A$2:$O$152,_xlfn.AGGREGATE(15,6,ROW('POA2'!$A$2:$A$152)-ROW('POA2'!$A$2)+1/--('POA2'!$A$2:$A$152=$B$40),ROWS($A$46:H46)),9)</f>
        <v>1</v>
      </c>
      <c r="I46" s="31">
        <f>INDEX('POA2'!$A$2:$O$152,_xlfn.AGGREGATE(15,6,ROW('POA2'!$A$2:$A$152)-ROW('POA2'!$A$2)+1/--('POA2'!$A$2:$A$152=$B$40),ROWS($A$46:I46)),10)</f>
        <v>0</v>
      </c>
      <c r="J46" s="31">
        <f>INDEX('POA2'!$A$2:$O$152,_xlfn.AGGREGATE(15,6,ROW('POA2'!$A$2:$A$152)-ROW('POA2'!$A$2)+1/--('POA2'!$A$2:$A$152=$B$40),ROWS($A$46:J46)),11)</f>
        <v>1</v>
      </c>
      <c r="K46" s="31">
        <f>INDEX('POA2'!$A$2:$O$152,_xlfn.AGGREGATE(15,6,ROW('POA2'!$A$2:$A$152)-ROW('POA2'!$A$2)+1/--('POA2'!$A$2:$A$152=$B$40),ROWS($A$46:K46)),12)</f>
        <v>0</v>
      </c>
      <c r="L46" s="31">
        <f>INDEX('POA2'!$A$2:$O$152,_xlfn.AGGREGATE(15,6,ROW('POA2'!$A$2:$A$152)-ROW('POA2'!$A$2)+1/--('POA2'!$A$2:$A$152=$B$40),ROWS($A$46:L46)),13)</f>
        <v>1</v>
      </c>
      <c r="M46" s="31">
        <f>INDEX('POA2'!$A$2:$O$152,_xlfn.AGGREGATE(15,6,ROW('POA2'!$A$2:$A$152)-ROW('POA2'!$A$2)+1/--('POA2'!$A$2:$A$152=$B$40),ROWS($A$46:M46)),14)</f>
        <v>0</v>
      </c>
      <c r="N46" s="37">
        <f t="shared" ref="N46" si="4">+G46+I46+K46+M46</f>
        <v>1</v>
      </c>
      <c r="O46" s="41">
        <f>IFERROR(N46/E46,0%)</f>
        <v>0.25</v>
      </c>
    </row>
    <row r="47" spans="1:16" ht="52.8" x14ac:dyDescent="0.3">
      <c r="A47" s="2" t="str">
        <f>INDEX('POA2'!$A$2:$O$152,_xlfn.AGGREGATE(15,6,ROW('POA2'!$A$2:$A$152)-ROW('POA2'!$A$2)+1/--('POA2'!$A$2:$A$152=$B$40),ROWS($A$46:A47)),3)</f>
        <v>2.3 Investigación, desarrollo tecnológico e Innovación</v>
      </c>
      <c r="B47" s="2" t="str">
        <f>INDEX('POA2'!$A$2:$O$152,_xlfn.AGGREGATE(15,6,ROW('POA2'!$A$2:$A$152)-ROW('POA2'!$A$2)+1/--('POA2'!$A$2:$A$152=$B$40),ROWS($A$46:B47)),4)</f>
        <v>2.3.1 Fortalecer la investigación, el desarrollo tecnológico y la innovación para contribuir al desarrollo regional, nacional e internacional.</v>
      </c>
      <c r="C47" s="2" t="str">
        <f>INDEX('POA2'!$A$2:$O$152,_xlfn.AGGREGATE(15,6,ROW('POA2'!$A$2:$A$152)-ROW('POA2'!$A$2)+1/--('POA2'!$A$2:$A$152=$B$40),ROWS($A$46:C47)),5)</f>
        <v>2.3.1.2 Estimular la creación y consolidación de los grupos de investigación en las diversas áreas del conocimiento que cultiva la universidad.</v>
      </c>
      <c r="D47" s="2" t="str">
        <f>INDEX('POA2'!$A$2:$O$152,_xlfn.AGGREGATE(15,6,ROW('POA2'!$A$2:$A$152)-ROW('POA2'!$A$2)+1/--('POA2'!$A$2:$A$152=$B$40),ROWS($A$46:D47)),6)</f>
        <v>Consolidación de cuerpos académicos del instituto</v>
      </c>
      <c r="E47" s="37">
        <f t="shared" ref="E47:E54" si="5">+F47+H47+J47+L47</f>
        <v>4</v>
      </c>
      <c r="F47" s="31">
        <f>INDEX('POA2'!$A$2:$O$152,_xlfn.AGGREGATE(15,6,ROW('POA2'!$A$2:$A$152)-ROW('POA2'!$A$2)+1/--('POA2'!$A$2:$A$152=$B$40),ROWS($A$46:F47)),7)</f>
        <v>1</v>
      </c>
      <c r="G47" s="31">
        <f>INDEX('POA2'!$A$2:$O$152,_xlfn.AGGREGATE(15,6,ROW('POA2'!$A$2:$A$152)-ROW('POA2'!$A$2)+1/--('POA2'!$A$2:$A$152=$B$40),ROWS($A$46:G47)),8)</f>
        <v>2</v>
      </c>
      <c r="H47" s="31">
        <f>INDEX('POA2'!$A$2:$O$152,_xlfn.AGGREGATE(15,6,ROW('POA2'!$A$2:$A$152)-ROW('POA2'!$A$2)+1/--('POA2'!$A$2:$A$152=$B$40),ROWS($A$46:H47)),9)</f>
        <v>1</v>
      </c>
      <c r="I47" s="31">
        <f>INDEX('POA2'!$A$2:$O$152,_xlfn.AGGREGATE(15,6,ROW('POA2'!$A$2:$A$152)-ROW('POA2'!$A$2)+1/--('POA2'!$A$2:$A$152=$B$40),ROWS($A$46:I47)),10)</f>
        <v>0</v>
      </c>
      <c r="J47" s="31">
        <f>INDEX('POA2'!$A$2:$O$152,_xlfn.AGGREGATE(15,6,ROW('POA2'!$A$2:$A$152)-ROW('POA2'!$A$2)+1/--('POA2'!$A$2:$A$152=$B$40),ROWS($A$46:J47)),11)</f>
        <v>1</v>
      </c>
      <c r="K47" s="31">
        <f>INDEX('POA2'!$A$2:$O$152,_xlfn.AGGREGATE(15,6,ROW('POA2'!$A$2:$A$152)-ROW('POA2'!$A$2)+1/--('POA2'!$A$2:$A$152=$B$40),ROWS($A$46:K47)),12)</f>
        <v>0</v>
      </c>
      <c r="L47" s="31">
        <f>INDEX('POA2'!$A$2:$O$152,_xlfn.AGGREGATE(15,6,ROW('POA2'!$A$2:$A$152)-ROW('POA2'!$A$2)+1/--('POA2'!$A$2:$A$152=$B$40),ROWS($A$46:L47)),13)</f>
        <v>1</v>
      </c>
      <c r="M47" s="31">
        <f>INDEX('POA2'!$A$2:$O$152,_xlfn.AGGREGATE(15,6,ROW('POA2'!$A$2:$A$152)-ROW('POA2'!$A$2)+1/--('POA2'!$A$2:$A$152=$B$40),ROWS($A$46:M47)),14)</f>
        <v>0</v>
      </c>
      <c r="N47" s="37">
        <f t="shared" ref="N47:N54" si="6">+G47+I47+K47+M47</f>
        <v>2</v>
      </c>
      <c r="O47" s="41">
        <f t="shared" ref="O47:O54" si="7">IFERROR(N47/E47,0%)</f>
        <v>0.5</v>
      </c>
    </row>
    <row r="48" spans="1:16" ht="39.6" x14ac:dyDescent="0.3">
      <c r="A48" s="2" t="str">
        <f>INDEX('POA2'!$A$2:$O$152,_xlfn.AGGREGATE(15,6,ROW('POA2'!$A$2:$A$152)-ROW('POA2'!$A$2)+1/--('POA2'!$A$2:$A$152=$B$40),ROWS($A$46:A48)),3)</f>
        <v>2.3 Investigación, desarrollo tecnológico e Innovación</v>
      </c>
      <c r="B48" s="2" t="str">
        <f>INDEX('POA2'!$A$2:$O$152,_xlfn.AGGREGATE(15,6,ROW('POA2'!$A$2:$A$152)-ROW('POA2'!$A$2)+1/--('POA2'!$A$2:$A$152=$B$40),ROWS($A$46:B48)),4)</f>
        <v>2.3.1 Fortalecer la investigación, el desarrollo tecnológico y la innovación para contribuir al desarrollo regional, nacional e internacional.</v>
      </c>
      <c r="C48" s="2" t="str">
        <f>INDEX('POA2'!$A$2:$O$152,_xlfn.AGGREGATE(15,6,ROW('POA2'!$A$2:$A$152)-ROW('POA2'!$A$2)+1/--('POA2'!$A$2:$A$152=$B$40),ROWS($A$46:C48)),5)</f>
        <v>2.3.1.4 Gestionar recursos externos para financiar proyectos de investigación, desarrollo tecnológico e innovación.</v>
      </c>
      <c r="D48" s="2" t="str">
        <f>INDEX('POA2'!$A$2:$O$152,_xlfn.AGGREGATE(15,6,ROW('POA2'!$A$2:$A$152)-ROW('POA2'!$A$2)+1/--('POA2'!$A$2:$A$152=$B$40),ROWS($A$46:D48)),6)</f>
        <v>Fomentar el desarrollo de trabajos de investigación vinculada</v>
      </c>
      <c r="E48" s="37">
        <f t="shared" si="5"/>
        <v>5</v>
      </c>
      <c r="F48" s="31">
        <f>INDEX('POA2'!$A$2:$O$152,_xlfn.AGGREGATE(15,6,ROW('POA2'!$A$2:$A$152)-ROW('POA2'!$A$2)+1/--('POA2'!$A$2:$A$152=$B$40),ROWS($A$46:F48)),7)</f>
        <v>1</v>
      </c>
      <c r="G48" s="31">
        <f>INDEX('POA2'!$A$2:$O$152,_xlfn.AGGREGATE(15,6,ROW('POA2'!$A$2:$A$152)-ROW('POA2'!$A$2)+1/--('POA2'!$A$2:$A$152=$B$40),ROWS($A$46:G48)),8)</f>
        <v>2</v>
      </c>
      <c r="H48" s="31">
        <f>INDEX('POA2'!$A$2:$O$152,_xlfn.AGGREGATE(15,6,ROW('POA2'!$A$2:$A$152)-ROW('POA2'!$A$2)+1/--('POA2'!$A$2:$A$152=$B$40),ROWS($A$46:H48)),9)</f>
        <v>2</v>
      </c>
      <c r="I48" s="31">
        <f>INDEX('POA2'!$A$2:$O$152,_xlfn.AGGREGATE(15,6,ROW('POA2'!$A$2:$A$152)-ROW('POA2'!$A$2)+1/--('POA2'!$A$2:$A$152=$B$40),ROWS($A$46:I48)),10)</f>
        <v>0</v>
      </c>
      <c r="J48" s="31">
        <f>INDEX('POA2'!$A$2:$O$152,_xlfn.AGGREGATE(15,6,ROW('POA2'!$A$2:$A$152)-ROW('POA2'!$A$2)+1/--('POA2'!$A$2:$A$152=$B$40),ROWS($A$46:J48)),11)</f>
        <v>1</v>
      </c>
      <c r="K48" s="31">
        <f>INDEX('POA2'!$A$2:$O$152,_xlfn.AGGREGATE(15,6,ROW('POA2'!$A$2:$A$152)-ROW('POA2'!$A$2)+1/--('POA2'!$A$2:$A$152=$B$40),ROWS($A$46:K48)),12)</f>
        <v>0</v>
      </c>
      <c r="L48" s="31">
        <f>INDEX('POA2'!$A$2:$O$152,_xlfn.AGGREGATE(15,6,ROW('POA2'!$A$2:$A$152)-ROW('POA2'!$A$2)+1/--('POA2'!$A$2:$A$152=$B$40),ROWS($A$46:L48)),13)</f>
        <v>1</v>
      </c>
      <c r="M48" s="31">
        <f>INDEX('POA2'!$A$2:$O$152,_xlfn.AGGREGATE(15,6,ROW('POA2'!$A$2:$A$152)-ROW('POA2'!$A$2)+1/--('POA2'!$A$2:$A$152=$B$40),ROWS($A$46:M48)),14)</f>
        <v>0</v>
      </c>
      <c r="N48" s="37">
        <f t="shared" si="6"/>
        <v>2</v>
      </c>
      <c r="O48" s="41">
        <f t="shared" si="7"/>
        <v>0.4</v>
      </c>
    </row>
    <row r="49" spans="1:16" ht="79.2" x14ac:dyDescent="0.3">
      <c r="A49" s="2" t="str">
        <f>INDEX('POA2'!$A$2:$O$152,_xlfn.AGGREGATE(15,6,ROW('POA2'!$A$2:$A$152)-ROW('POA2'!$A$2)+1/--('POA2'!$A$2:$A$152=$B$40),ROWS($A$46:A49)),3)</f>
        <v>2.3 Investigación, desarrollo tecnológico e Innovación</v>
      </c>
      <c r="B49" s="2" t="str">
        <f>INDEX('POA2'!$A$2:$O$152,_xlfn.AGGREGATE(15,6,ROW('POA2'!$A$2:$A$152)-ROW('POA2'!$A$2)+1/--('POA2'!$A$2:$A$152=$B$40),ROWS($A$46:B49)),4)</f>
        <v>2.3.1 Fortalecer la investigación, el desarrollo tecnológico y la innovación para contribuir al desarrollo regional, nacional e internacional.</v>
      </c>
      <c r="C49" s="2" t="str">
        <f>INDEX('POA2'!$A$2:$O$152,_xlfn.AGGREGATE(15,6,ROW('POA2'!$A$2:$A$152)-ROW('POA2'!$A$2)+1/--('POA2'!$A$2:$A$152=$B$40),ROWS($A$46:C49)),5)</f>
        <v>2.3.1.1 Asegurar la pertinencia de la investigación, el desarrollo tecnológico y la innovación que se realiza en la institución, a fin de contribuir a la resolución de problemas y al mejoramiento de la calidad de vida de la población.</v>
      </c>
      <c r="D49" s="2" t="str">
        <f>INDEX('POA2'!$A$2:$O$152,_xlfn.AGGREGATE(15,6,ROW('POA2'!$A$2:$A$152)-ROW('POA2'!$A$2)+1/--('POA2'!$A$2:$A$152=$B$40),ROWS($A$46:D49)),6)</f>
        <v>Fomentar la investigación a través de una infraestructura física y tecnológica acorde con las necesidades académicas</v>
      </c>
      <c r="E49" s="37">
        <f t="shared" si="5"/>
        <v>10</v>
      </c>
      <c r="F49" s="31">
        <f>INDEX('POA2'!$A$2:$O$152,_xlfn.AGGREGATE(15,6,ROW('POA2'!$A$2:$A$152)-ROW('POA2'!$A$2)+1/--('POA2'!$A$2:$A$152=$B$40),ROWS($A$46:F49)),7)</f>
        <v>2</v>
      </c>
      <c r="G49" s="31">
        <f>INDEX('POA2'!$A$2:$O$152,_xlfn.AGGREGATE(15,6,ROW('POA2'!$A$2:$A$152)-ROW('POA2'!$A$2)+1/--('POA2'!$A$2:$A$152=$B$40),ROWS($A$46:G49)),8)</f>
        <v>3</v>
      </c>
      <c r="H49" s="31">
        <f>INDEX('POA2'!$A$2:$O$152,_xlfn.AGGREGATE(15,6,ROW('POA2'!$A$2:$A$152)-ROW('POA2'!$A$2)+1/--('POA2'!$A$2:$A$152=$B$40),ROWS($A$46:H49)),9)</f>
        <v>3</v>
      </c>
      <c r="I49" s="31">
        <f>INDEX('POA2'!$A$2:$O$152,_xlfn.AGGREGATE(15,6,ROW('POA2'!$A$2:$A$152)-ROW('POA2'!$A$2)+1/--('POA2'!$A$2:$A$152=$B$40),ROWS($A$46:I49)),10)</f>
        <v>0</v>
      </c>
      <c r="J49" s="31">
        <f>INDEX('POA2'!$A$2:$O$152,_xlfn.AGGREGATE(15,6,ROW('POA2'!$A$2:$A$152)-ROW('POA2'!$A$2)+1/--('POA2'!$A$2:$A$152=$B$40),ROWS($A$46:J49)),11)</f>
        <v>2</v>
      </c>
      <c r="K49" s="31">
        <f>INDEX('POA2'!$A$2:$O$152,_xlfn.AGGREGATE(15,6,ROW('POA2'!$A$2:$A$152)-ROW('POA2'!$A$2)+1/--('POA2'!$A$2:$A$152=$B$40),ROWS($A$46:K49)),12)</f>
        <v>0</v>
      </c>
      <c r="L49" s="31">
        <f>INDEX('POA2'!$A$2:$O$152,_xlfn.AGGREGATE(15,6,ROW('POA2'!$A$2:$A$152)-ROW('POA2'!$A$2)+1/--('POA2'!$A$2:$A$152=$B$40),ROWS($A$46:L49)),13)</f>
        <v>3</v>
      </c>
      <c r="M49" s="31">
        <f>INDEX('POA2'!$A$2:$O$152,_xlfn.AGGREGATE(15,6,ROW('POA2'!$A$2:$A$152)-ROW('POA2'!$A$2)+1/--('POA2'!$A$2:$A$152=$B$40),ROWS($A$46:M49)),14)</f>
        <v>0</v>
      </c>
      <c r="N49" s="37">
        <f t="shared" si="6"/>
        <v>3</v>
      </c>
      <c r="O49" s="41">
        <f t="shared" si="7"/>
        <v>0.3</v>
      </c>
    </row>
    <row r="50" spans="1:16" ht="52.8" x14ac:dyDescent="0.3">
      <c r="A50" s="2" t="str">
        <f>INDEX('POA2'!$A$2:$O$152,_xlfn.AGGREGATE(15,6,ROW('POA2'!$A$2:$A$152)-ROW('POA2'!$A$2)+1/--('POA2'!$A$2:$A$152=$B$40),ROWS($A$46:A50)),3)</f>
        <v>2.3 Investigación, desarrollo tecnológico e Innovación</v>
      </c>
      <c r="B50" s="2" t="str">
        <f>INDEX('POA2'!$A$2:$O$152,_xlfn.AGGREGATE(15,6,ROW('POA2'!$A$2:$A$152)-ROW('POA2'!$A$2)+1/--('POA2'!$A$2:$A$152=$B$40),ROWS($A$46:B50)),4)</f>
        <v>2.3.2 Difundir y divulgar los resultados de la investigación a través de los diferentes formatos y canales que permitan consolidar la capacidad académica de la institución.</v>
      </c>
      <c r="C50" s="2" t="str">
        <f>INDEX('POA2'!$A$2:$O$152,_xlfn.AGGREGATE(15,6,ROW('POA2'!$A$2:$A$152)-ROW('POA2'!$A$2)+1/--('POA2'!$A$2:$A$152=$B$40),ROWS($A$46:C50)),5)</f>
        <v>2.3.2.1 Fortalecer la difusión y divulgación de los resultados de la investigación.</v>
      </c>
      <c r="D50" s="2" t="str">
        <f>INDEX('POA2'!$A$2:$O$152,_xlfn.AGGREGATE(15,6,ROW('POA2'!$A$2:$A$152)-ROW('POA2'!$A$2)+1/--('POA2'!$A$2:$A$152=$B$40),ROWS($A$46:D50)),6)</f>
        <v>Difundir el beneficio social de la investigación generada en el instituto</v>
      </c>
      <c r="E50" s="37">
        <f t="shared" si="5"/>
        <v>12</v>
      </c>
      <c r="F50" s="31">
        <f>INDEX('POA2'!$A$2:$O$152,_xlfn.AGGREGATE(15,6,ROW('POA2'!$A$2:$A$152)-ROW('POA2'!$A$2)+1/--('POA2'!$A$2:$A$152=$B$40),ROWS($A$46:F50)),7)</f>
        <v>3</v>
      </c>
      <c r="G50" s="31">
        <f>INDEX('POA2'!$A$2:$O$152,_xlfn.AGGREGATE(15,6,ROW('POA2'!$A$2:$A$152)-ROW('POA2'!$A$2)+1/--('POA2'!$A$2:$A$152=$B$40),ROWS($A$46:G50)),8)</f>
        <v>5</v>
      </c>
      <c r="H50" s="31">
        <f>INDEX('POA2'!$A$2:$O$152,_xlfn.AGGREGATE(15,6,ROW('POA2'!$A$2:$A$152)-ROW('POA2'!$A$2)+1/--('POA2'!$A$2:$A$152=$B$40),ROWS($A$46:H50)),9)</f>
        <v>3</v>
      </c>
      <c r="I50" s="31">
        <f>INDEX('POA2'!$A$2:$O$152,_xlfn.AGGREGATE(15,6,ROW('POA2'!$A$2:$A$152)-ROW('POA2'!$A$2)+1/--('POA2'!$A$2:$A$152=$B$40),ROWS($A$46:I50)),10)</f>
        <v>0</v>
      </c>
      <c r="J50" s="31">
        <f>INDEX('POA2'!$A$2:$O$152,_xlfn.AGGREGATE(15,6,ROW('POA2'!$A$2:$A$152)-ROW('POA2'!$A$2)+1/--('POA2'!$A$2:$A$152=$B$40),ROWS($A$46:J50)),11)</f>
        <v>3</v>
      </c>
      <c r="K50" s="31">
        <f>INDEX('POA2'!$A$2:$O$152,_xlfn.AGGREGATE(15,6,ROW('POA2'!$A$2:$A$152)-ROW('POA2'!$A$2)+1/--('POA2'!$A$2:$A$152=$B$40),ROWS($A$46:K50)),12)</f>
        <v>0</v>
      </c>
      <c r="L50" s="31">
        <f>INDEX('POA2'!$A$2:$O$152,_xlfn.AGGREGATE(15,6,ROW('POA2'!$A$2:$A$152)-ROW('POA2'!$A$2)+1/--('POA2'!$A$2:$A$152=$B$40),ROWS($A$46:L50)),13)</f>
        <v>3</v>
      </c>
      <c r="M50" s="31">
        <f>INDEX('POA2'!$A$2:$O$152,_xlfn.AGGREGATE(15,6,ROW('POA2'!$A$2:$A$152)-ROW('POA2'!$A$2)+1/--('POA2'!$A$2:$A$152=$B$40),ROWS($A$46:M50)),14)</f>
        <v>0</v>
      </c>
      <c r="N50" s="37">
        <f t="shared" si="6"/>
        <v>5</v>
      </c>
      <c r="O50" s="41">
        <f t="shared" si="7"/>
        <v>0.41666666666666669</v>
      </c>
    </row>
    <row r="51" spans="1:16" ht="52.8" x14ac:dyDescent="0.3">
      <c r="A51" s="2" t="str">
        <f>INDEX('POA2'!$A$2:$O$152,_xlfn.AGGREGATE(15,6,ROW('POA2'!$A$2:$A$152)-ROW('POA2'!$A$2)+1/--('POA2'!$A$2:$A$152=$B$40),ROWS($A$46:A51)),3)</f>
        <v>2.3 Investigación, desarrollo tecnológico e Innovación</v>
      </c>
      <c r="B51" s="2" t="str">
        <f>INDEX('POA2'!$A$2:$O$152,_xlfn.AGGREGATE(15,6,ROW('POA2'!$A$2:$A$152)-ROW('POA2'!$A$2)+1/--('POA2'!$A$2:$A$152=$B$40),ROWS($A$46:B51)),4)</f>
        <v>2.3.2 Difundir y divulgar los resultados de la investigación a través de los diferentes formatos y canales que permitan consolidar la capacidad académica de la institución.</v>
      </c>
      <c r="C51" s="2" t="str">
        <f>INDEX('POA2'!$A$2:$O$152,_xlfn.AGGREGATE(15,6,ROW('POA2'!$A$2:$A$152)-ROW('POA2'!$A$2)+1/--('POA2'!$A$2:$A$152=$B$40),ROWS($A$46:C51)),5)</f>
        <v>2.3.2.2 Generar condiciones para que los académicos publiquen en revistas que se caractericen por su rigor científico.</v>
      </c>
      <c r="D51" s="2" t="str">
        <f>INDEX('POA2'!$A$2:$O$152,_xlfn.AGGREGATE(15,6,ROW('POA2'!$A$2:$A$152)-ROW('POA2'!$A$2)+1/--('POA2'!$A$2:$A$152=$B$40),ROWS($A$46:D51)),6)</f>
        <v>Fomentar el desarrollo de proyectos de investigación que contribuya al crecimiento social, regional, nacional e internacional</v>
      </c>
      <c r="E51" s="37">
        <f t="shared" si="5"/>
        <v>10</v>
      </c>
      <c r="F51" s="31">
        <f>INDEX('POA2'!$A$2:$O$152,_xlfn.AGGREGATE(15,6,ROW('POA2'!$A$2:$A$152)-ROW('POA2'!$A$2)+1/--('POA2'!$A$2:$A$152=$B$40),ROWS($A$46:F51)),7)</f>
        <v>2</v>
      </c>
      <c r="G51" s="31">
        <f>INDEX('POA2'!$A$2:$O$152,_xlfn.AGGREGATE(15,6,ROW('POA2'!$A$2:$A$152)-ROW('POA2'!$A$2)+1/--('POA2'!$A$2:$A$152=$B$40),ROWS($A$46:G51)),8)</f>
        <v>2</v>
      </c>
      <c r="H51" s="31">
        <f>INDEX('POA2'!$A$2:$O$152,_xlfn.AGGREGATE(15,6,ROW('POA2'!$A$2:$A$152)-ROW('POA2'!$A$2)+1/--('POA2'!$A$2:$A$152=$B$40),ROWS($A$46:H51)),9)</f>
        <v>3</v>
      </c>
      <c r="I51" s="31">
        <f>INDEX('POA2'!$A$2:$O$152,_xlfn.AGGREGATE(15,6,ROW('POA2'!$A$2:$A$152)-ROW('POA2'!$A$2)+1/--('POA2'!$A$2:$A$152=$B$40),ROWS($A$46:I51)),10)</f>
        <v>0</v>
      </c>
      <c r="J51" s="31">
        <f>INDEX('POA2'!$A$2:$O$152,_xlfn.AGGREGATE(15,6,ROW('POA2'!$A$2:$A$152)-ROW('POA2'!$A$2)+1/--('POA2'!$A$2:$A$152=$B$40),ROWS($A$46:J51)),11)</f>
        <v>2</v>
      </c>
      <c r="K51" s="31">
        <f>INDEX('POA2'!$A$2:$O$152,_xlfn.AGGREGATE(15,6,ROW('POA2'!$A$2:$A$152)-ROW('POA2'!$A$2)+1/--('POA2'!$A$2:$A$152=$B$40),ROWS($A$46:K51)),12)</f>
        <v>0</v>
      </c>
      <c r="L51" s="31">
        <f>INDEX('POA2'!$A$2:$O$152,_xlfn.AGGREGATE(15,6,ROW('POA2'!$A$2:$A$152)-ROW('POA2'!$A$2)+1/--('POA2'!$A$2:$A$152=$B$40),ROWS($A$46:L51)),13)</f>
        <v>3</v>
      </c>
      <c r="M51" s="31">
        <f>INDEX('POA2'!$A$2:$O$152,_xlfn.AGGREGATE(15,6,ROW('POA2'!$A$2:$A$152)-ROW('POA2'!$A$2)+1/--('POA2'!$A$2:$A$152=$B$40),ROWS($A$46:M51)),14)</f>
        <v>0</v>
      </c>
      <c r="N51" s="37">
        <f t="shared" si="6"/>
        <v>2</v>
      </c>
      <c r="O51" s="41">
        <f t="shared" si="7"/>
        <v>0.2</v>
      </c>
    </row>
    <row r="52" spans="1:16" ht="52.8" x14ac:dyDescent="0.3">
      <c r="A52" s="2" t="str">
        <f>INDEX('POA2'!$A$2:$O$152,_xlfn.AGGREGATE(15,6,ROW('POA2'!$A$2:$A$152)-ROW('POA2'!$A$2)+1/--('POA2'!$A$2:$A$152=$B$40),ROWS($A$46:A52)),3)</f>
        <v>2.3 Investigación, desarrollo tecnológico e Innovación</v>
      </c>
      <c r="B52" s="2" t="str">
        <f>INDEX('POA2'!$A$2:$O$152,_xlfn.AGGREGATE(15,6,ROW('POA2'!$A$2:$A$152)-ROW('POA2'!$A$2)+1/--('POA2'!$A$2:$A$152=$B$40),ROWS($A$46:B52)),4)</f>
        <v>2.3.2 Difundir y divulgar los resultados de la investigación a través de los diferentes formatos y canales que permitan consolidar la capacidad académica de la institución.</v>
      </c>
      <c r="C52" s="2" t="str">
        <f>INDEX('POA2'!$A$2:$O$152,_xlfn.AGGREGATE(15,6,ROW('POA2'!$A$2:$A$152)-ROW('POA2'!$A$2)+1/--('POA2'!$A$2:$A$152=$B$40),ROWS($A$46:C52)),5)</f>
        <v>2.3.2.3 Visibilizar el conocimiento científico, humanístico y tecnológico generado en la universidad, mediante diversos mecanismos.</v>
      </c>
      <c r="D52" s="2" t="str">
        <f>INDEX('POA2'!$A$2:$O$152,_xlfn.AGGREGATE(15,6,ROW('POA2'!$A$2:$A$152)-ROW('POA2'!$A$2)+1/--('POA2'!$A$2:$A$152=$B$40),ROWS($A$46:D52)),6)</f>
        <v>Difusión de resultados de investigaciones académicas generadas en el instituto</v>
      </c>
      <c r="E52" s="37">
        <f t="shared" si="5"/>
        <v>20</v>
      </c>
      <c r="F52" s="31">
        <f>INDEX('POA2'!$A$2:$O$152,_xlfn.AGGREGATE(15,6,ROW('POA2'!$A$2:$A$152)-ROW('POA2'!$A$2)+1/--('POA2'!$A$2:$A$152=$B$40),ROWS($A$46:F52)),7)</f>
        <v>5</v>
      </c>
      <c r="G52" s="31">
        <f>INDEX('POA2'!$A$2:$O$152,_xlfn.AGGREGATE(15,6,ROW('POA2'!$A$2:$A$152)-ROW('POA2'!$A$2)+1/--('POA2'!$A$2:$A$152=$B$40),ROWS($A$46:G52)),8)</f>
        <v>14</v>
      </c>
      <c r="H52" s="31">
        <f>INDEX('POA2'!$A$2:$O$152,_xlfn.AGGREGATE(15,6,ROW('POA2'!$A$2:$A$152)-ROW('POA2'!$A$2)+1/--('POA2'!$A$2:$A$152=$B$40),ROWS($A$46:H52)),9)</f>
        <v>5</v>
      </c>
      <c r="I52" s="31">
        <f>INDEX('POA2'!$A$2:$O$152,_xlfn.AGGREGATE(15,6,ROW('POA2'!$A$2:$A$152)-ROW('POA2'!$A$2)+1/--('POA2'!$A$2:$A$152=$B$40),ROWS($A$46:I52)),10)</f>
        <v>0</v>
      </c>
      <c r="J52" s="31">
        <f>INDEX('POA2'!$A$2:$O$152,_xlfn.AGGREGATE(15,6,ROW('POA2'!$A$2:$A$152)-ROW('POA2'!$A$2)+1/--('POA2'!$A$2:$A$152=$B$40),ROWS($A$46:J52)),11)</f>
        <v>5</v>
      </c>
      <c r="K52" s="31">
        <f>INDEX('POA2'!$A$2:$O$152,_xlfn.AGGREGATE(15,6,ROW('POA2'!$A$2:$A$152)-ROW('POA2'!$A$2)+1/--('POA2'!$A$2:$A$152=$B$40),ROWS($A$46:K52)),12)</f>
        <v>0</v>
      </c>
      <c r="L52" s="31">
        <f>INDEX('POA2'!$A$2:$O$152,_xlfn.AGGREGATE(15,6,ROW('POA2'!$A$2:$A$152)-ROW('POA2'!$A$2)+1/--('POA2'!$A$2:$A$152=$B$40),ROWS($A$46:L52)),13)</f>
        <v>5</v>
      </c>
      <c r="M52" s="31">
        <f>INDEX('POA2'!$A$2:$O$152,_xlfn.AGGREGATE(15,6,ROW('POA2'!$A$2:$A$152)-ROW('POA2'!$A$2)+1/--('POA2'!$A$2:$A$152=$B$40),ROWS($A$46:M52)),14)</f>
        <v>0</v>
      </c>
      <c r="N52" s="37">
        <f t="shared" si="6"/>
        <v>14</v>
      </c>
      <c r="O52" s="41">
        <f t="shared" si="7"/>
        <v>0.7</v>
      </c>
    </row>
    <row r="53" spans="1:16" ht="39.6" x14ac:dyDescent="0.3">
      <c r="A53" s="2" t="str">
        <f>INDEX('POA2'!$A$2:$O$152,_xlfn.AGGREGATE(15,6,ROW('POA2'!$A$2:$A$152)-ROW('POA2'!$A$2)+1/--('POA2'!$A$2:$A$152=$B$40),ROWS($A$46:A53)),3)</f>
        <v>2.3 Investigación, desarrollo tecnológico e Innovación</v>
      </c>
      <c r="B53" s="2" t="str">
        <f>INDEX('POA2'!$A$2:$O$152,_xlfn.AGGREGATE(15,6,ROW('POA2'!$A$2:$A$152)-ROW('POA2'!$A$2)+1/--('POA2'!$A$2:$A$152=$B$40),ROWS($A$46:B53)),4)</f>
        <v>2.3.3 Impulsar la distribución social del conocimiento en los distintos contextos para su uso y aplicación.</v>
      </c>
      <c r="C53" s="2" t="str">
        <f>INDEX('POA2'!$A$2:$O$152,_xlfn.AGGREGATE(15,6,ROW('POA2'!$A$2:$A$152)-ROW('POA2'!$A$2)+1/--('POA2'!$A$2:$A$152=$B$40),ROWS($A$46:C53)),5)</f>
        <v>2.3.3.1 Fomentar la cultura y la protección de la propiedad intelectual entre la comunidad universitaria.</v>
      </c>
      <c r="D53" s="2" t="str">
        <f>INDEX('POA2'!$A$2:$O$152,_xlfn.AGGREGATE(15,6,ROW('POA2'!$A$2:$A$152)-ROW('POA2'!$A$2)+1/--('POA2'!$A$2:$A$152=$B$40),ROWS($A$46:D53)),6)</f>
        <v>Promover la relevancia de la protección intelectual de los productos generados en el instituto</v>
      </c>
      <c r="E53" s="37">
        <f t="shared" si="5"/>
        <v>1</v>
      </c>
      <c r="F53" s="31">
        <f>INDEX('POA2'!$A$2:$O$152,_xlfn.AGGREGATE(15,6,ROW('POA2'!$A$2:$A$152)-ROW('POA2'!$A$2)+1/--('POA2'!$A$2:$A$152=$B$40),ROWS($A$46:F53)),7)</f>
        <v>0</v>
      </c>
      <c r="G53" s="31">
        <f>INDEX('POA2'!$A$2:$O$152,_xlfn.AGGREGATE(15,6,ROW('POA2'!$A$2:$A$152)-ROW('POA2'!$A$2)+1/--('POA2'!$A$2:$A$152=$B$40),ROWS($A$46:G53)),8)</f>
        <v>0</v>
      </c>
      <c r="H53" s="31">
        <f>INDEX('POA2'!$A$2:$O$152,_xlfn.AGGREGATE(15,6,ROW('POA2'!$A$2:$A$152)-ROW('POA2'!$A$2)+1/--('POA2'!$A$2:$A$152=$B$40),ROWS($A$46:H53)),9)</f>
        <v>1</v>
      </c>
      <c r="I53" s="31">
        <f>INDEX('POA2'!$A$2:$O$152,_xlfn.AGGREGATE(15,6,ROW('POA2'!$A$2:$A$152)-ROW('POA2'!$A$2)+1/--('POA2'!$A$2:$A$152=$B$40),ROWS($A$46:I53)),10)</f>
        <v>0</v>
      </c>
      <c r="J53" s="31">
        <f>INDEX('POA2'!$A$2:$O$152,_xlfn.AGGREGATE(15,6,ROW('POA2'!$A$2:$A$152)-ROW('POA2'!$A$2)+1/--('POA2'!$A$2:$A$152=$B$40),ROWS($A$46:J53)),11)</f>
        <v>0</v>
      </c>
      <c r="K53" s="31">
        <f>INDEX('POA2'!$A$2:$O$152,_xlfn.AGGREGATE(15,6,ROW('POA2'!$A$2:$A$152)-ROW('POA2'!$A$2)+1/--('POA2'!$A$2:$A$152=$B$40),ROWS($A$46:K53)),12)</f>
        <v>0</v>
      </c>
      <c r="L53" s="31">
        <f>INDEX('POA2'!$A$2:$O$152,_xlfn.AGGREGATE(15,6,ROW('POA2'!$A$2:$A$152)-ROW('POA2'!$A$2)+1/--('POA2'!$A$2:$A$152=$B$40),ROWS($A$46:L53)),13)</f>
        <v>0</v>
      </c>
      <c r="M53" s="31">
        <f>INDEX('POA2'!$A$2:$O$152,_xlfn.AGGREGATE(15,6,ROW('POA2'!$A$2:$A$152)-ROW('POA2'!$A$2)+1/--('POA2'!$A$2:$A$152=$B$40),ROWS($A$46:M53)),14)</f>
        <v>0</v>
      </c>
      <c r="N53" s="37">
        <f t="shared" si="6"/>
        <v>0</v>
      </c>
      <c r="O53" s="41">
        <f t="shared" si="7"/>
        <v>0</v>
      </c>
    </row>
    <row r="54" spans="1:16" ht="79.2" x14ac:dyDescent="0.3">
      <c r="A54" s="2" t="str">
        <f>INDEX('POA2'!$A$2:$O$152,_xlfn.AGGREGATE(15,6,ROW('POA2'!$A$2:$A$152)-ROW('POA2'!$A$2)+1/--('POA2'!$A$2:$A$152=$B$40),ROWS($A$46:A54)),3)</f>
        <v>2.3 Investigación, desarrollo tecnológico e Innovación</v>
      </c>
      <c r="B54" s="2" t="str">
        <f>INDEX('POA2'!$A$2:$O$152,_xlfn.AGGREGATE(15,6,ROW('POA2'!$A$2:$A$152)-ROW('POA2'!$A$2)+1/--('POA2'!$A$2:$A$152=$B$40),ROWS($A$46:B54)),4)</f>
        <v>2.3.3 Impulsar la distribución social del conocimiento en los distintos contextos para su uso y aplicación.</v>
      </c>
      <c r="C54" s="2" t="str">
        <f>INDEX('POA2'!$A$2:$O$152,_xlfn.AGGREGATE(15,6,ROW('POA2'!$A$2:$A$152)-ROW('POA2'!$A$2)+1/--('POA2'!$A$2:$A$152=$B$40),ROWS($A$46:C54)),5)</f>
        <v>2.3.3.4 Promover la comercialización de derechos de propiedad industrial como patentes, diseños industriales y modelos de utilidad, derivados de los proyectos de investigación, desarrollo tecnológico e innovación.</v>
      </c>
      <c r="D54" s="2" t="str">
        <f>INDEX('POA2'!$A$2:$O$152,_xlfn.AGGREGATE(15,6,ROW('POA2'!$A$2:$A$152)-ROW('POA2'!$A$2)+1/--('POA2'!$A$2:$A$152=$B$40),ROWS($A$46:D54)),6)</f>
        <v>Fomentar la comercialización del capital académico generado en el instituto</v>
      </c>
      <c r="E54" s="37">
        <f t="shared" si="5"/>
        <v>10</v>
      </c>
      <c r="F54" s="31">
        <f>INDEX('POA2'!$A$2:$O$152,_xlfn.AGGREGATE(15,6,ROW('POA2'!$A$2:$A$152)-ROW('POA2'!$A$2)+1/--('POA2'!$A$2:$A$152=$B$40),ROWS($A$46:F54)),7)</f>
        <v>2</v>
      </c>
      <c r="G54" s="31">
        <f>INDEX('POA2'!$A$2:$O$152,_xlfn.AGGREGATE(15,6,ROW('POA2'!$A$2:$A$152)-ROW('POA2'!$A$2)+1/--('POA2'!$A$2:$A$152=$B$40),ROWS($A$46:G54)),8)</f>
        <v>2</v>
      </c>
      <c r="H54" s="31">
        <f>INDEX('POA2'!$A$2:$O$152,_xlfn.AGGREGATE(15,6,ROW('POA2'!$A$2:$A$152)-ROW('POA2'!$A$2)+1/--('POA2'!$A$2:$A$152=$B$40),ROWS($A$46:H54)),9)</f>
        <v>3</v>
      </c>
      <c r="I54" s="31">
        <f>INDEX('POA2'!$A$2:$O$152,_xlfn.AGGREGATE(15,6,ROW('POA2'!$A$2:$A$152)-ROW('POA2'!$A$2)+1/--('POA2'!$A$2:$A$152=$B$40),ROWS($A$46:I54)),10)</f>
        <v>0</v>
      </c>
      <c r="J54" s="31">
        <f>INDEX('POA2'!$A$2:$O$152,_xlfn.AGGREGATE(15,6,ROW('POA2'!$A$2:$A$152)-ROW('POA2'!$A$2)+1/--('POA2'!$A$2:$A$152=$B$40),ROWS($A$46:J54)),11)</f>
        <v>2</v>
      </c>
      <c r="K54" s="31">
        <f>INDEX('POA2'!$A$2:$O$152,_xlfn.AGGREGATE(15,6,ROW('POA2'!$A$2:$A$152)-ROW('POA2'!$A$2)+1/--('POA2'!$A$2:$A$152=$B$40),ROWS($A$46:K54)),12)</f>
        <v>0</v>
      </c>
      <c r="L54" s="31">
        <f>INDEX('POA2'!$A$2:$O$152,_xlfn.AGGREGATE(15,6,ROW('POA2'!$A$2:$A$152)-ROW('POA2'!$A$2)+1/--('POA2'!$A$2:$A$152=$B$40),ROWS($A$46:L54)),13)</f>
        <v>3</v>
      </c>
      <c r="M54" s="31">
        <f>INDEX('POA2'!$A$2:$O$152,_xlfn.AGGREGATE(15,6,ROW('POA2'!$A$2:$A$152)-ROW('POA2'!$A$2)+1/--('POA2'!$A$2:$A$152=$B$40),ROWS($A$46:M54)),14)</f>
        <v>0</v>
      </c>
      <c r="N54" s="37">
        <f t="shared" si="6"/>
        <v>2</v>
      </c>
      <c r="O54" s="41">
        <f t="shared" si="7"/>
        <v>0.2</v>
      </c>
    </row>
    <row r="57" spans="1:16" ht="15.6" x14ac:dyDescent="0.3">
      <c r="A57" s="4"/>
      <c r="B57" s="82" t="s">
        <v>0</v>
      </c>
      <c r="C57" s="82"/>
      <c r="D57" s="82"/>
      <c r="E57" s="82"/>
      <c r="F57" s="82"/>
      <c r="G57" s="82"/>
      <c r="H57" s="82"/>
      <c r="I57" s="82"/>
      <c r="J57" s="82"/>
      <c r="K57" s="82"/>
      <c r="L57" s="82"/>
      <c r="M57" s="82"/>
      <c r="N57" s="82"/>
      <c r="O57" s="82"/>
    </row>
    <row r="58" spans="1:16" x14ac:dyDescent="0.3">
      <c r="A58" s="4"/>
      <c r="B58" s="83" t="s">
        <v>1564</v>
      </c>
      <c r="C58" s="83"/>
      <c r="D58" s="83"/>
      <c r="E58" s="83"/>
      <c r="F58" s="83"/>
      <c r="G58" s="83"/>
      <c r="H58" s="83"/>
      <c r="I58" s="83"/>
      <c r="J58" s="83"/>
      <c r="K58" s="83"/>
      <c r="L58" s="83"/>
      <c r="M58" s="83"/>
      <c r="N58" s="83"/>
      <c r="O58" s="83"/>
    </row>
    <row r="59" spans="1:16" x14ac:dyDescent="0.3">
      <c r="A59" s="4"/>
      <c r="B59" s="5"/>
      <c r="C59" s="5"/>
      <c r="D59" s="5"/>
      <c r="E59" s="5"/>
      <c r="F59" s="5"/>
      <c r="G59" s="5"/>
      <c r="H59" s="5"/>
      <c r="I59" s="5"/>
      <c r="J59" s="5"/>
      <c r="K59" s="5"/>
      <c r="L59" s="5"/>
      <c r="M59" s="5"/>
      <c r="N59" s="5"/>
      <c r="O59" s="5"/>
    </row>
    <row r="60" spans="1:16" ht="15.6" x14ac:dyDescent="0.3">
      <c r="A60" s="4"/>
      <c r="B60" s="12"/>
      <c r="C60" s="12"/>
      <c r="D60" s="12"/>
      <c r="E60" s="12"/>
      <c r="F60" s="12"/>
      <c r="G60" s="12"/>
      <c r="H60" s="12"/>
      <c r="I60" s="12"/>
      <c r="J60" s="12"/>
      <c r="K60" s="12"/>
      <c r="L60" s="12"/>
      <c r="M60" s="12"/>
      <c r="N60" s="12"/>
      <c r="O60" s="12"/>
    </row>
    <row r="61" spans="1:16" ht="15.6" x14ac:dyDescent="0.3">
      <c r="A61" s="6" t="s">
        <v>1</v>
      </c>
      <c r="B61" s="33">
        <v>107</v>
      </c>
      <c r="C61" s="84" t="s">
        <v>36</v>
      </c>
      <c r="D61" s="84"/>
      <c r="E61" s="84"/>
      <c r="F61" s="84"/>
      <c r="G61" s="84"/>
      <c r="H61" s="84"/>
      <c r="I61" s="84"/>
      <c r="J61" s="84"/>
      <c r="K61" s="84"/>
      <c r="L61" s="84"/>
      <c r="M61" s="84"/>
      <c r="N61" s="84"/>
      <c r="O61" s="7"/>
    </row>
    <row r="62" spans="1:16" x14ac:dyDescent="0.3">
      <c r="A62" s="6" t="s">
        <v>13</v>
      </c>
      <c r="B62" s="11" t="s">
        <v>3</v>
      </c>
      <c r="C62" s="84" t="s">
        <v>26</v>
      </c>
      <c r="D62" s="84"/>
      <c r="E62" s="84"/>
      <c r="F62" s="84"/>
      <c r="G62" s="84"/>
      <c r="H62" s="84"/>
      <c r="I62" s="84"/>
      <c r="J62" s="84"/>
      <c r="K62" s="84"/>
      <c r="L62" s="84"/>
      <c r="M62" s="84"/>
      <c r="N62" s="84"/>
      <c r="O62" s="8"/>
      <c r="P62" s="4"/>
    </row>
    <row r="63" spans="1:16" x14ac:dyDescent="0.3">
      <c r="B63" s="9"/>
      <c r="C63" s="9"/>
      <c r="D63" s="9"/>
      <c r="E63" s="9"/>
      <c r="F63" s="9"/>
      <c r="G63" s="9"/>
      <c r="H63" s="9"/>
      <c r="I63" s="9"/>
      <c r="J63" s="9"/>
      <c r="K63" s="9"/>
      <c r="L63" s="9"/>
      <c r="M63" s="9"/>
      <c r="N63" s="9"/>
    </row>
    <row r="64" spans="1:16" x14ac:dyDescent="0.3">
      <c r="A64" s="89" t="s">
        <v>21</v>
      </c>
      <c r="B64" s="89" t="s">
        <v>22</v>
      </c>
      <c r="C64" s="85" t="s">
        <v>23</v>
      </c>
      <c r="D64" s="85" t="s">
        <v>24</v>
      </c>
      <c r="E64" s="85" t="s">
        <v>5</v>
      </c>
      <c r="F64" s="86" t="s">
        <v>25</v>
      </c>
      <c r="G64" s="86"/>
      <c r="H64" s="86"/>
      <c r="I64" s="86"/>
      <c r="J64" s="86"/>
      <c r="K64" s="86"/>
      <c r="L64" s="86"/>
      <c r="M64" s="86"/>
      <c r="N64" s="87" t="s">
        <v>16</v>
      </c>
      <c r="O64" s="85" t="s">
        <v>17</v>
      </c>
    </row>
    <row r="65" spans="1:15" x14ac:dyDescent="0.3">
      <c r="A65" s="90"/>
      <c r="B65" s="90"/>
      <c r="C65" s="85"/>
      <c r="D65" s="85"/>
      <c r="E65" s="85"/>
      <c r="F65" s="86" t="s">
        <v>6</v>
      </c>
      <c r="G65" s="86"/>
      <c r="H65" s="86" t="s">
        <v>7</v>
      </c>
      <c r="I65" s="86"/>
      <c r="J65" s="86" t="s">
        <v>8</v>
      </c>
      <c r="K65" s="86"/>
      <c r="L65" s="86" t="s">
        <v>9</v>
      </c>
      <c r="M65" s="86"/>
      <c r="N65" s="87"/>
      <c r="O65" s="85"/>
    </row>
    <row r="66" spans="1:15" x14ac:dyDescent="0.3">
      <c r="A66" s="91"/>
      <c r="B66" s="91"/>
      <c r="C66" s="85"/>
      <c r="D66" s="85"/>
      <c r="E66" s="85"/>
      <c r="F66" s="10" t="s">
        <v>10</v>
      </c>
      <c r="G66" s="10" t="s">
        <v>11</v>
      </c>
      <c r="H66" s="10" t="s">
        <v>10</v>
      </c>
      <c r="I66" s="10" t="s">
        <v>11</v>
      </c>
      <c r="J66" s="10" t="s">
        <v>10</v>
      </c>
      <c r="K66" s="10" t="s">
        <v>12</v>
      </c>
      <c r="L66" s="10" t="s">
        <v>10</v>
      </c>
      <c r="M66" s="10" t="s">
        <v>12</v>
      </c>
      <c r="N66" s="87"/>
      <c r="O66" s="85"/>
    </row>
    <row r="67" spans="1:15" ht="52.8" x14ac:dyDescent="0.3">
      <c r="A67" s="2" t="str">
        <f>INDEX('POA3'!$A$2:$O$152,_xlfn.AGGREGATE(15,6,ROW('POA3'!$A$2:$A$152)-ROW('POA3'!$A$2)+1/--('POA3'!$A$2:$A$152=$B$61),ROWS($A$67:A67)),3)</f>
        <v>3.4 Extensión y vinculación</v>
      </c>
      <c r="B67" s="2" t="str">
        <f>INDEX('POA3'!$A$2:$O$152,_xlfn.AGGREGATE(15,6,ROW('POA3'!$A$2:$A$152)-ROW('POA3'!$A$2)+1/--('POA3'!$A$2:$A$152=$B$61),ROWS($A$67:B67)),4)</f>
        <v>3.4.1 Fortalecer la presencia de la universidad en la sociedad a través de la divulgación del conocimiento y la promoción de la cultura y el deporte.</v>
      </c>
      <c r="C67" s="2" t="str">
        <f>INDEX('POA3'!$A$2:$O$152,_xlfn.AGGREGATE(15,6,ROW('POA3'!$A$2:$A$152)-ROW('POA3'!$A$2)+1/--('POA3'!$A$2:$A$152=$B$61),ROWS($A$67:C67)),5)</f>
        <v>3.4.1.1 Impulsar la apropiación social de la ciencia, las humanidades, la tecnología y la in- novación entre los diversos sectores de la sociedad.</v>
      </c>
      <c r="D67" s="2" t="str">
        <f>INDEX('POA3'!$A$2:$O$152,_xlfn.AGGREGATE(15,6,ROW('POA3'!$A$2:$A$152)-ROW('POA3'!$A$2)+1/--('POA3'!$A$2:$A$152=$B$61),ROWS($A$67:D67)),6)</f>
        <v>Invitar al público general y universitario, a las conferencias y seminarios sobre la investigación educativa</v>
      </c>
      <c r="E67" s="37">
        <f t="shared" ref="E67" si="8">+F67+H67+J67+L67</f>
        <v>7</v>
      </c>
      <c r="F67" s="31">
        <f>INDEX('POA3'!$A$2:$O$152,_xlfn.AGGREGATE(15,6,ROW('POA3'!$A$2:$A$152)-ROW('POA3'!$A$2)+1/--('POA3'!$A$2:$A$152=$B$61),ROWS($A$67:F67)),7)</f>
        <v>2</v>
      </c>
      <c r="G67" s="31">
        <f>INDEX('POA3'!$A$2:$O$152,_xlfn.AGGREGATE(15,6,ROW('POA3'!$A$2:$A$152)-ROW('POA3'!$A$2)+1/--('POA3'!$A$2:$A$152=$B$61),ROWS($A$67:G67)),8)</f>
        <v>4</v>
      </c>
      <c r="H67" s="31">
        <f>INDEX('POA3'!$A$2:$O$152,_xlfn.AGGREGATE(15,6,ROW('POA3'!$A$2:$A$152)-ROW('POA3'!$A$2)+1/--('POA3'!$A$2:$A$152=$B$61),ROWS($A$67:H67)),9)</f>
        <v>3</v>
      </c>
      <c r="I67" s="31">
        <f>INDEX('POA3'!$A$2:$O$152,_xlfn.AGGREGATE(15,6,ROW('POA3'!$A$2:$A$152)-ROW('POA3'!$A$2)+1/--('POA3'!$A$2:$A$152=$B$61),ROWS($A$67:I67)),10)</f>
        <v>0</v>
      </c>
      <c r="J67" s="31">
        <f>INDEX('POA3'!$A$2:$O$152,_xlfn.AGGREGATE(15,6,ROW('POA3'!$A$2:$A$152)-ROW('POA3'!$A$2)+1/--('POA3'!$A$2:$A$152=$B$61),ROWS($A$67:J67)),11)</f>
        <v>1</v>
      </c>
      <c r="K67" s="31">
        <f>INDEX('POA3'!$A$2:$O$152,_xlfn.AGGREGATE(15,6,ROW('POA3'!$A$2:$A$152)-ROW('POA3'!$A$2)+1/--('POA3'!$A$2:$A$152=$B$61),ROWS($A$67:K67)),12)</f>
        <v>0</v>
      </c>
      <c r="L67" s="31">
        <f>INDEX('POA3'!$A$2:$O$152,_xlfn.AGGREGATE(15,6,ROW('POA3'!$A$2:$A$152)-ROW('POA3'!$A$2)+1/--('POA3'!$A$2:$A$152=$B$61),ROWS($A$67:L67)),13)</f>
        <v>1</v>
      </c>
      <c r="M67" s="31">
        <f>INDEX('POA3'!$A$2:$O$152,_xlfn.AGGREGATE(15,6,ROW('POA3'!$A$2:$A$152)-ROW('POA3'!$A$2)+1/--('POA3'!$A$2:$A$152=$B$61),ROWS($A$67:M67)),14)</f>
        <v>0</v>
      </c>
      <c r="N67" s="37">
        <f t="shared" ref="N67" si="9">+G67+I67+K67+M67</f>
        <v>4</v>
      </c>
      <c r="O67" s="41">
        <f t="shared" ref="O67" si="10">IFERROR(N67/E67,0%)</f>
        <v>0.5714285714285714</v>
      </c>
    </row>
    <row r="68" spans="1:15" ht="66" x14ac:dyDescent="0.3">
      <c r="A68" s="2" t="str">
        <f>INDEX('POA3'!$A$2:$O$152,_xlfn.AGGREGATE(15,6,ROW('POA3'!$A$2:$A$152)-ROW('POA3'!$A$2)+1/--('POA3'!$A$2:$A$152=$B$61),ROWS($A$67:A68)),3)</f>
        <v>3.4 Extensión y vinculación</v>
      </c>
      <c r="B68" s="2" t="str">
        <f>INDEX('POA3'!$A$2:$O$152,_xlfn.AGGREGATE(15,6,ROW('POA3'!$A$2:$A$152)-ROW('POA3'!$A$2)+1/--('POA3'!$A$2:$A$152=$B$61),ROWS($A$67:B68)),4)</f>
        <v>3.4.1 Fortalecer la presencia de la universidad en la sociedad a través de la divulgación del conocimiento y la promoción de la cultura y el deporte.</v>
      </c>
      <c r="C68" s="2" t="str">
        <f>INDEX('POA3'!$A$2:$O$152,_xlfn.AGGREGATE(15,6,ROW('POA3'!$A$2:$A$152)-ROW('POA3'!$A$2)+1/--('POA3'!$A$2:$A$152=$B$61),ROWS($A$67:C68)),5)</f>
        <v>3.4.1.7 Promover la participación de los universitarios en actividades de extensión de los servicios que brinda la uabc, y de intervención comunitaria orientadas a sectores sociales en condiciones de vulnerabilidad.</v>
      </c>
      <c r="D68" s="2" t="str">
        <f>INDEX('POA3'!$A$2:$O$152,_xlfn.AGGREGATE(15,6,ROW('POA3'!$A$2:$A$152)-ROW('POA3'!$A$2)+1/--('POA3'!$A$2:$A$152=$B$61),ROWS($A$67:D68)),6)</f>
        <v>Establecer un plan de actividades que permita valorar la participación de la comunidad del IIDE en actividades de extensión</v>
      </c>
      <c r="E68" s="37">
        <f t="shared" ref="E68:E72" si="11">+F68+H68+J68+L68</f>
        <v>1</v>
      </c>
      <c r="F68" s="31">
        <f>INDEX('POA3'!$A$2:$O$152,_xlfn.AGGREGATE(15,6,ROW('POA3'!$A$2:$A$152)-ROW('POA3'!$A$2)+1/--('POA3'!$A$2:$A$152=$B$61),ROWS($A$67:F68)),7)</f>
        <v>1</v>
      </c>
      <c r="G68" s="31">
        <f>INDEX('POA3'!$A$2:$O$152,_xlfn.AGGREGATE(15,6,ROW('POA3'!$A$2:$A$152)-ROW('POA3'!$A$2)+1/--('POA3'!$A$2:$A$152=$B$61),ROWS($A$67:G68)),8)</f>
        <v>1</v>
      </c>
      <c r="H68" s="31">
        <f>INDEX('POA3'!$A$2:$O$152,_xlfn.AGGREGATE(15,6,ROW('POA3'!$A$2:$A$152)-ROW('POA3'!$A$2)+1/--('POA3'!$A$2:$A$152=$B$61),ROWS($A$67:H68)),9)</f>
        <v>0</v>
      </c>
      <c r="I68" s="31">
        <f>INDEX('POA3'!$A$2:$O$152,_xlfn.AGGREGATE(15,6,ROW('POA3'!$A$2:$A$152)-ROW('POA3'!$A$2)+1/--('POA3'!$A$2:$A$152=$B$61),ROWS($A$67:I68)),10)</f>
        <v>0</v>
      </c>
      <c r="J68" s="31">
        <f>INDEX('POA3'!$A$2:$O$152,_xlfn.AGGREGATE(15,6,ROW('POA3'!$A$2:$A$152)-ROW('POA3'!$A$2)+1/--('POA3'!$A$2:$A$152=$B$61),ROWS($A$67:J68)),11)</f>
        <v>0</v>
      </c>
      <c r="K68" s="31">
        <f>INDEX('POA3'!$A$2:$O$152,_xlfn.AGGREGATE(15,6,ROW('POA3'!$A$2:$A$152)-ROW('POA3'!$A$2)+1/--('POA3'!$A$2:$A$152=$B$61),ROWS($A$67:K68)),12)</f>
        <v>0</v>
      </c>
      <c r="L68" s="31">
        <f>INDEX('POA3'!$A$2:$O$152,_xlfn.AGGREGATE(15,6,ROW('POA3'!$A$2:$A$152)-ROW('POA3'!$A$2)+1/--('POA3'!$A$2:$A$152=$B$61),ROWS($A$67:L68)),13)</f>
        <v>0</v>
      </c>
      <c r="M68" s="31">
        <f>INDEX('POA3'!$A$2:$O$152,_xlfn.AGGREGATE(15,6,ROW('POA3'!$A$2:$A$152)-ROW('POA3'!$A$2)+1/--('POA3'!$A$2:$A$152=$B$61),ROWS($A$67:M68)),14)</f>
        <v>0</v>
      </c>
      <c r="N68" s="37">
        <f t="shared" ref="N68:N72" si="12">+G68+I68+K68+M68</f>
        <v>1</v>
      </c>
      <c r="O68" s="41">
        <f t="shared" ref="O68:O72" si="13">IFERROR(N68/E68,0%)</f>
        <v>1</v>
      </c>
    </row>
    <row r="69" spans="1:15" ht="52.8" x14ac:dyDescent="0.3">
      <c r="A69" s="2" t="str">
        <f>INDEX('POA3'!$A$2:$O$152,_xlfn.AGGREGATE(15,6,ROW('POA3'!$A$2:$A$152)-ROW('POA3'!$A$2)+1/--('POA3'!$A$2:$A$152=$B$61),ROWS($A$67:A69)),3)</f>
        <v>3.4 Extensión y vinculación</v>
      </c>
      <c r="B69" s="2" t="str">
        <f>INDEX('POA3'!$A$2:$O$152,_xlfn.AGGREGATE(15,6,ROW('POA3'!$A$2:$A$152)-ROW('POA3'!$A$2)+1/--('POA3'!$A$2:$A$152=$B$61),ROWS($A$67:B69)),4)</f>
        <v>3.4.2 Consolidar los esquemas de vinculación institucional con los sectores público, privado y social.</v>
      </c>
      <c r="C69" s="2" t="str">
        <f>INDEX('POA3'!$A$2:$O$152,_xlfn.AGGREGATE(15,6,ROW('POA3'!$A$2:$A$152)-ROW('POA3'!$A$2)+1/--('POA3'!$A$2:$A$152=$B$61),ROWS($A$67:C69)),5)</f>
        <v>3.4.2.1 Establecer convenios que promuevan la relación con los sectores público, priva- do y social, y supervisar su adecuado funcionamiento.</v>
      </c>
      <c r="D69" s="2" t="str">
        <f>INDEX('POA3'!$A$2:$O$152,_xlfn.AGGREGATE(15,6,ROW('POA3'!$A$2:$A$152)-ROW('POA3'!$A$2)+1/--('POA3'!$A$2:$A$152=$B$61),ROWS($A$67:D69)),6)</f>
        <v>Elevar el número de convenios con los sectores educativos externos</v>
      </c>
      <c r="E69" s="37">
        <f t="shared" si="11"/>
        <v>2</v>
      </c>
      <c r="F69" s="31">
        <f>INDEX('POA3'!$A$2:$O$152,_xlfn.AGGREGATE(15,6,ROW('POA3'!$A$2:$A$152)-ROW('POA3'!$A$2)+1/--('POA3'!$A$2:$A$152=$B$61),ROWS($A$67:F69)),7)</f>
        <v>0</v>
      </c>
      <c r="G69" s="31">
        <f>INDEX('POA3'!$A$2:$O$152,_xlfn.AGGREGATE(15,6,ROW('POA3'!$A$2:$A$152)-ROW('POA3'!$A$2)+1/--('POA3'!$A$2:$A$152=$B$61),ROWS($A$67:G69)),8)</f>
        <v>0</v>
      </c>
      <c r="H69" s="31">
        <f>INDEX('POA3'!$A$2:$O$152,_xlfn.AGGREGATE(15,6,ROW('POA3'!$A$2:$A$152)-ROW('POA3'!$A$2)+1/--('POA3'!$A$2:$A$152=$B$61),ROWS($A$67:H69)),9)</f>
        <v>1</v>
      </c>
      <c r="I69" s="31">
        <f>INDEX('POA3'!$A$2:$O$152,_xlfn.AGGREGATE(15,6,ROW('POA3'!$A$2:$A$152)-ROW('POA3'!$A$2)+1/--('POA3'!$A$2:$A$152=$B$61),ROWS($A$67:I69)),10)</f>
        <v>0</v>
      </c>
      <c r="J69" s="31">
        <f>INDEX('POA3'!$A$2:$O$152,_xlfn.AGGREGATE(15,6,ROW('POA3'!$A$2:$A$152)-ROW('POA3'!$A$2)+1/--('POA3'!$A$2:$A$152=$B$61),ROWS($A$67:J69)),11)</f>
        <v>1</v>
      </c>
      <c r="K69" s="31">
        <f>INDEX('POA3'!$A$2:$O$152,_xlfn.AGGREGATE(15,6,ROW('POA3'!$A$2:$A$152)-ROW('POA3'!$A$2)+1/--('POA3'!$A$2:$A$152=$B$61),ROWS($A$67:K69)),12)</f>
        <v>0</v>
      </c>
      <c r="L69" s="31">
        <f>INDEX('POA3'!$A$2:$O$152,_xlfn.AGGREGATE(15,6,ROW('POA3'!$A$2:$A$152)-ROW('POA3'!$A$2)+1/--('POA3'!$A$2:$A$152=$B$61),ROWS($A$67:L69)),13)</f>
        <v>0</v>
      </c>
      <c r="M69" s="31">
        <f>INDEX('POA3'!$A$2:$O$152,_xlfn.AGGREGATE(15,6,ROW('POA3'!$A$2:$A$152)-ROW('POA3'!$A$2)+1/--('POA3'!$A$2:$A$152=$B$61),ROWS($A$67:M69)),14)</f>
        <v>0</v>
      </c>
      <c r="N69" s="37">
        <f t="shared" si="12"/>
        <v>0</v>
      </c>
      <c r="O69" s="41">
        <f t="shared" si="13"/>
        <v>0</v>
      </c>
    </row>
    <row r="70" spans="1:15" ht="52.8" x14ac:dyDescent="0.3">
      <c r="A70" s="2" t="str">
        <f>INDEX('POA3'!$A$2:$O$152,_xlfn.AGGREGATE(15,6,ROW('POA3'!$A$2:$A$152)-ROW('POA3'!$A$2)+1/--('POA3'!$A$2:$A$152=$B$61),ROWS($A$67:A70)),3)</f>
        <v>3.4 Extensión y vinculación</v>
      </c>
      <c r="B70" s="2" t="str">
        <f>INDEX('POA3'!$A$2:$O$152,_xlfn.AGGREGATE(15,6,ROW('POA3'!$A$2:$A$152)-ROW('POA3'!$A$2)+1/--('POA3'!$A$2:$A$152=$B$61),ROWS($A$67:B70)),4)</f>
        <v>3.4.2 Consolidar los esquemas de vinculación institucional con los sectores público, privado y social.</v>
      </c>
      <c r="C70" s="2" t="str">
        <f>INDEX('POA3'!$A$2:$O$152,_xlfn.AGGREGATE(15,6,ROW('POA3'!$A$2:$A$152)-ROW('POA3'!$A$2)+1/--('POA3'!$A$2:$A$152=$B$61),ROWS($A$67:C70)),5)</f>
        <v>3.4.2.2 Simplificar y mejorar los procesos administrativos para la gestión, seguimiento y evaluación de las actividades de vinculación en sus diversas modalidades.</v>
      </c>
      <c r="D70" s="2" t="str">
        <f>INDEX('POA3'!$A$2:$O$152,_xlfn.AGGREGATE(15,6,ROW('POA3'!$A$2:$A$152)-ROW('POA3'!$A$2)+1/--('POA3'!$A$2:$A$152=$B$61),ROWS($A$67:D70)),6)</f>
        <v>Revisar los esquemas de vinculación establecidos actualmente en el IIDE a través de un órgano colegiado emanado del propio instituto</v>
      </c>
      <c r="E70" s="37">
        <f t="shared" si="11"/>
        <v>1</v>
      </c>
      <c r="F70" s="31">
        <f>INDEX('POA3'!$A$2:$O$152,_xlfn.AGGREGATE(15,6,ROW('POA3'!$A$2:$A$152)-ROW('POA3'!$A$2)+1/--('POA3'!$A$2:$A$152=$B$61),ROWS($A$67:F70)),7)</f>
        <v>0</v>
      </c>
      <c r="G70" s="31">
        <f>INDEX('POA3'!$A$2:$O$152,_xlfn.AGGREGATE(15,6,ROW('POA3'!$A$2:$A$152)-ROW('POA3'!$A$2)+1/--('POA3'!$A$2:$A$152=$B$61),ROWS($A$67:G70)),8)</f>
        <v>0</v>
      </c>
      <c r="H70" s="31">
        <f>INDEX('POA3'!$A$2:$O$152,_xlfn.AGGREGATE(15,6,ROW('POA3'!$A$2:$A$152)-ROW('POA3'!$A$2)+1/--('POA3'!$A$2:$A$152=$B$61),ROWS($A$67:H70)),9)</f>
        <v>1</v>
      </c>
      <c r="I70" s="31">
        <f>INDEX('POA3'!$A$2:$O$152,_xlfn.AGGREGATE(15,6,ROW('POA3'!$A$2:$A$152)-ROW('POA3'!$A$2)+1/--('POA3'!$A$2:$A$152=$B$61),ROWS($A$67:I70)),10)</f>
        <v>0</v>
      </c>
      <c r="J70" s="31">
        <f>INDEX('POA3'!$A$2:$O$152,_xlfn.AGGREGATE(15,6,ROW('POA3'!$A$2:$A$152)-ROW('POA3'!$A$2)+1/--('POA3'!$A$2:$A$152=$B$61),ROWS($A$67:J70)),11)</f>
        <v>0</v>
      </c>
      <c r="K70" s="31">
        <f>INDEX('POA3'!$A$2:$O$152,_xlfn.AGGREGATE(15,6,ROW('POA3'!$A$2:$A$152)-ROW('POA3'!$A$2)+1/--('POA3'!$A$2:$A$152=$B$61),ROWS($A$67:K70)),12)</f>
        <v>0</v>
      </c>
      <c r="L70" s="31">
        <f>INDEX('POA3'!$A$2:$O$152,_xlfn.AGGREGATE(15,6,ROW('POA3'!$A$2:$A$152)-ROW('POA3'!$A$2)+1/--('POA3'!$A$2:$A$152=$B$61),ROWS($A$67:L70)),13)</f>
        <v>0</v>
      </c>
      <c r="M70" s="31">
        <f>INDEX('POA3'!$A$2:$O$152,_xlfn.AGGREGATE(15,6,ROW('POA3'!$A$2:$A$152)-ROW('POA3'!$A$2)+1/--('POA3'!$A$2:$A$152=$B$61),ROWS($A$67:M70)),14)</f>
        <v>0</v>
      </c>
      <c r="N70" s="37">
        <f t="shared" si="12"/>
        <v>0</v>
      </c>
      <c r="O70" s="41">
        <f t="shared" si="13"/>
        <v>0</v>
      </c>
    </row>
    <row r="71" spans="1:15" ht="52.8" x14ac:dyDescent="0.3">
      <c r="A71" s="2" t="str">
        <f>INDEX('POA3'!$A$2:$O$152,_xlfn.AGGREGATE(15,6,ROW('POA3'!$A$2:$A$152)-ROW('POA3'!$A$2)+1/--('POA3'!$A$2:$A$152=$B$61),ROWS($A$67:A71)),3)</f>
        <v>3.4 Extensión y vinculación</v>
      </c>
      <c r="B71" s="2" t="str">
        <f>INDEX('POA3'!$A$2:$O$152,_xlfn.AGGREGATE(15,6,ROW('POA3'!$A$2:$A$152)-ROW('POA3'!$A$2)+1/--('POA3'!$A$2:$A$152=$B$61),ROWS($A$67:B71)),4)</f>
        <v>3.4.2 Consolidar los esquemas de vinculación institucional con los sectores público, privado y social.</v>
      </c>
      <c r="C71" s="2" t="str">
        <f>INDEX('POA3'!$A$2:$O$152,_xlfn.AGGREGATE(15,6,ROW('POA3'!$A$2:$A$152)-ROW('POA3'!$A$2)+1/--('POA3'!$A$2:$A$152=$B$61),ROWS($A$67:C71)),5)</f>
        <v>3.4.2.3 Fortalecer las modalidades de aprendizaje que promueven la vinculación de los alumnos con los sectores público, privado y social.</v>
      </c>
      <c r="D71" s="2" t="str">
        <f>INDEX('POA3'!$A$2:$O$152,_xlfn.AGGREGATE(15,6,ROW('POA3'!$A$2:$A$152)-ROW('POA3'!$A$2)+1/--('POA3'!$A$2:$A$152=$B$61),ROWS($A$67:D71)),6)</f>
        <v>Realizar investigación relacionada con solución de necesidades de los sectores público, privado y social en donde se involucre la participación activa de estudiantes</v>
      </c>
      <c r="E71" s="37">
        <f t="shared" si="11"/>
        <v>2</v>
      </c>
      <c r="F71" s="31">
        <f>INDEX('POA3'!$A$2:$O$152,_xlfn.AGGREGATE(15,6,ROW('POA3'!$A$2:$A$152)-ROW('POA3'!$A$2)+1/--('POA3'!$A$2:$A$152=$B$61),ROWS($A$67:F71)),7)</f>
        <v>0</v>
      </c>
      <c r="G71" s="31">
        <f>INDEX('POA3'!$A$2:$O$152,_xlfn.AGGREGATE(15,6,ROW('POA3'!$A$2:$A$152)-ROW('POA3'!$A$2)+1/--('POA3'!$A$2:$A$152=$B$61),ROWS($A$67:G71)),8)</f>
        <v>0</v>
      </c>
      <c r="H71" s="31">
        <f>INDEX('POA3'!$A$2:$O$152,_xlfn.AGGREGATE(15,6,ROW('POA3'!$A$2:$A$152)-ROW('POA3'!$A$2)+1/--('POA3'!$A$2:$A$152=$B$61),ROWS($A$67:H71)),9)</f>
        <v>0</v>
      </c>
      <c r="I71" s="31">
        <f>INDEX('POA3'!$A$2:$O$152,_xlfn.AGGREGATE(15,6,ROW('POA3'!$A$2:$A$152)-ROW('POA3'!$A$2)+1/--('POA3'!$A$2:$A$152=$B$61),ROWS($A$67:I71)),10)</f>
        <v>0</v>
      </c>
      <c r="J71" s="31">
        <f>INDEX('POA3'!$A$2:$O$152,_xlfn.AGGREGATE(15,6,ROW('POA3'!$A$2:$A$152)-ROW('POA3'!$A$2)+1/--('POA3'!$A$2:$A$152=$B$61),ROWS($A$67:J71)),11)</f>
        <v>1</v>
      </c>
      <c r="K71" s="31">
        <f>INDEX('POA3'!$A$2:$O$152,_xlfn.AGGREGATE(15,6,ROW('POA3'!$A$2:$A$152)-ROW('POA3'!$A$2)+1/--('POA3'!$A$2:$A$152=$B$61),ROWS($A$67:K71)),12)</f>
        <v>0</v>
      </c>
      <c r="L71" s="31">
        <f>INDEX('POA3'!$A$2:$O$152,_xlfn.AGGREGATE(15,6,ROW('POA3'!$A$2:$A$152)-ROW('POA3'!$A$2)+1/--('POA3'!$A$2:$A$152=$B$61),ROWS($A$67:L71)),13)</f>
        <v>1</v>
      </c>
      <c r="M71" s="31">
        <f>INDEX('POA3'!$A$2:$O$152,_xlfn.AGGREGATE(15,6,ROW('POA3'!$A$2:$A$152)-ROW('POA3'!$A$2)+1/--('POA3'!$A$2:$A$152=$B$61),ROWS($A$67:M71)),14)</f>
        <v>0</v>
      </c>
      <c r="N71" s="37">
        <f t="shared" si="12"/>
        <v>0</v>
      </c>
      <c r="O71" s="41">
        <f t="shared" si="13"/>
        <v>0</v>
      </c>
    </row>
    <row r="72" spans="1:15" ht="52.8" x14ac:dyDescent="0.3">
      <c r="A72" s="2" t="str">
        <f>INDEX('POA3'!$A$2:$O$152,_xlfn.AGGREGATE(15,6,ROW('POA3'!$A$2:$A$152)-ROW('POA3'!$A$2)+1/--('POA3'!$A$2:$A$152=$B$61),ROWS($A$67:A72)),3)</f>
        <v>3.4 Extensión y vinculación</v>
      </c>
      <c r="B72" s="2" t="str">
        <f>INDEX('POA3'!$A$2:$O$152,_xlfn.AGGREGATE(15,6,ROW('POA3'!$A$2:$A$152)-ROW('POA3'!$A$2)+1/--('POA3'!$A$2:$A$152=$B$61),ROWS($A$67:B72)),4)</f>
        <v>3.4.3 Impulsar mecanismos para la generación de ingresos propios a través de la vinculación con el entorno social y productivo.</v>
      </c>
      <c r="C72" s="2" t="str">
        <f>INDEX('POA3'!$A$2:$O$152,_xlfn.AGGREGATE(15,6,ROW('POA3'!$A$2:$A$152)-ROW('POA3'!$A$2)+1/--('POA3'!$A$2:$A$152=$B$61),ROWS($A$67:C72)),5)</f>
        <v>3.4.3.3 Reformular los esquemas institucionales de educación continua a fin de que representen una fuente significativa de ingresos propios para la universidad.</v>
      </c>
      <c r="D72" s="2" t="str">
        <f>INDEX('POA3'!$A$2:$O$152,_xlfn.AGGREGATE(15,6,ROW('POA3'!$A$2:$A$152)-ROW('POA3'!$A$2)+1/--('POA3'!$A$2:$A$152=$B$61),ROWS($A$67:D72)),6)</f>
        <v>Analizar las fortalezas de los CA para revisar el potencial para la impartición de cursos de educación continua</v>
      </c>
      <c r="E72" s="37">
        <f t="shared" si="11"/>
        <v>2</v>
      </c>
      <c r="F72" s="31">
        <f>INDEX('POA3'!$A$2:$O$152,_xlfn.AGGREGATE(15,6,ROW('POA3'!$A$2:$A$152)-ROW('POA3'!$A$2)+1/--('POA3'!$A$2:$A$152=$B$61),ROWS($A$67:F72)),7)</f>
        <v>0</v>
      </c>
      <c r="G72" s="31">
        <f>INDEX('POA3'!$A$2:$O$152,_xlfn.AGGREGATE(15,6,ROW('POA3'!$A$2:$A$152)-ROW('POA3'!$A$2)+1/--('POA3'!$A$2:$A$152=$B$61),ROWS($A$67:G72)),8)</f>
        <v>0</v>
      </c>
      <c r="H72" s="31">
        <f>INDEX('POA3'!$A$2:$O$152,_xlfn.AGGREGATE(15,6,ROW('POA3'!$A$2:$A$152)-ROW('POA3'!$A$2)+1/--('POA3'!$A$2:$A$152=$B$61),ROWS($A$67:H72)),9)</f>
        <v>0</v>
      </c>
      <c r="I72" s="31">
        <f>INDEX('POA3'!$A$2:$O$152,_xlfn.AGGREGATE(15,6,ROW('POA3'!$A$2:$A$152)-ROW('POA3'!$A$2)+1/--('POA3'!$A$2:$A$152=$B$61),ROWS($A$67:I72)),10)</f>
        <v>0</v>
      </c>
      <c r="J72" s="31">
        <f>INDEX('POA3'!$A$2:$O$152,_xlfn.AGGREGATE(15,6,ROW('POA3'!$A$2:$A$152)-ROW('POA3'!$A$2)+1/--('POA3'!$A$2:$A$152=$B$61),ROWS($A$67:J72)),11)</f>
        <v>1</v>
      </c>
      <c r="K72" s="31">
        <f>INDEX('POA3'!$A$2:$O$152,_xlfn.AGGREGATE(15,6,ROW('POA3'!$A$2:$A$152)-ROW('POA3'!$A$2)+1/--('POA3'!$A$2:$A$152=$B$61),ROWS($A$67:K72)),12)</f>
        <v>0</v>
      </c>
      <c r="L72" s="31">
        <f>INDEX('POA3'!$A$2:$O$152,_xlfn.AGGREGATE(15,6,ROW('POA3'!$A$2:$A$152)-ROW('POA3'!$A$2)+1/--('POA3'!$A$2:$A$152=$B$61),ROWS($A$67:L72)),13)</f>
        <v>1</v>
      </c>
      <c r="M72" s="31">
        <f>INDEX('POA3'!$A$2:$O$152,_xlfn.AGGREGATE(15,6,ROW('POA3'!$A$2:$A$152)-ROW('POA3'!$A$2)+1/--('POA3'!$A$2:$A$152=$B$61),ROWS($A$67:M72)),14)</f>
        <v>0</v>
      </c>
      <c r="N72" s="37">
        <f t="shared" si="12"/>
        <v>0</v>
      </c>
      <c r="O72" s="41">
        <f t="shared" si="13"/>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6:O36"/>
    <mergeCell ref="B37:O37"/>
    <mergeCell ref="C40:N40"/>
    <mergeCell ref="C41:N41"/>
    <mergeCell ref="A43:A45"/>
    <mergeCell ref="B43:B45"/>
    <mergeCell ref="C43:C45"/>
    <mergeCell ref="D43:D45"/>
    <mergeCell ref="E43:E45"/>
    <mergeCell ref="F43:M43"/>
    <mergeCell ref="N43:N45"/>
    <mergeCell ref="O43:O45"/>
    <mergeCell ref="F44:G44"/>
    <mergeCell ref="H44:I44"/>
    <mergeCell ref="J44:K44"/>
    <mergeCell ref="L44:M44"/>
    <mergeCell ref="B57:O57"/>
    <mergeCell ref="B58:O58"/>
    <mergeCell ref="C61:N61"/>
    <mergeCell ref="C62:N62"/>
    <mergeCell ref="A64:A66"/>
    <mergeCell ref="B64:B66"/>
    <mergeCell ref="C64:C66"/>
    <mergeCell ref="D64:D66"/>
    <mergeCell ref="E64:E66"/>
    <mergeCell ref="F64:M64"/>
    <mergeCell ref="N64:N66"/>
    <mergeCell ref="O64:O66"/>
    <mergeCell ref="F65:G65"/>
    <mergeCell ref="H65:I65"/>
    <mergeCell ref="J65:K65"/>
    <mergeCell ref="L65:M65"/>
  </mergeCells>
  <pageMargins left="0.7" right="0.7" top="0.75" bottom="0.75" header="0.3" footer="0.3"/>
  <pageSetup scale="30" orientation="landscape" r:id="rId1"/>
  <rowBreaks count="1" manualBreakCount="1">
    <brk id="3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view="pageBreakPreview" topLeftCell="A16"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110</v>
      </c>
      <c r="C5" s="84" t="s">
        <v>37</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Mantenimiento a infraestructura y reemplazo de equipo obsoleto</v>
      </c>
      <c r="E11" s="31">
        <f>+F11+H11+J11+L11</f>
        <v>2</v>
      </c>
      <c r="F11" s="31">
        <f>IF(ROWS($A$11:F11)&gt;COUNTIF(POA!$A:$A,$B$5),"",INDEX(POA!$A$2:$O$856,_xlfn.AGGREGATE(15,6,ROW(POA!$A$2:$A$855)-ROW(POA!$A$2)+1/--(POA!$A$2:$A$855=$B$5),ROWS($A$11:F11)),7))</f>
        <v>1</v>
      </c>
      <c r="G11" s="31">
        <f>IF(ROWS($A$11:G11)&gt;COUNTIF(POA!$A:$A,$B$5),"",INDEX(POA!$A$2:$O$856,_xlfn.AGGREGATE(15,6,ROW(POA!$A$2:$A$855)-ROW(POA!$A$2)+1/--(POA!$A$2:$A$855=$B$5),ROWS($A$11:G11)),8))</f>
        <v>1</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1</v>
      </c>
      <c r="O11" s="41">
        <f>IFERROR(N11/E11,0%)</f>
        <v>0.5</v>
      </c>
    </row>
    <row r="12" spans="1:16" ht="39.6" x14ac:dyDescent="0.3">
      <c r="A12" s="2" t="str">
        <f>IF(ROWS($A$11:A12)&gt;COUNTIF(POA!$A:$A,$B$5),"",INDEX(POA!$A$2:$O$856,_xlfn.AGGREGATE(15,6,ROW(POA!$A$2:$A$855)-ROW(POA!$A$2)+1/--(POA!$A$2:$A$855=$B$5),ROWS($A$11:A12)),3))</f>
        <v>1.11 Cuidado al medio ambiente</v>
      </c>
      <c r="B12" s="2" t="str">
        <f>IF(ROWS($A$11:B12)&gt;COUNTIF(POA!$A:$A,$B$5),"",INDEX(POA!$A$2:$O$856,_xlfn.AGGREGATE(15,6,ROW(POA!$A$2:$A$855)-ROW(POA!$A$2)+1/--(POA!$A$2:$A$855=$B$5),ROWS($A$11:B12)),4))</f>
        <v>1.11.1 Fortalecer las medidas institucionales que promuevan la protección del medio ambiente y de desarrollo sostenible.</v>
      </c>
      <c r="C12" s="2" t="str">
        <f>IF(ROWS($A$11:C12)&gt;COUNTIF(POA!$A:$A,$B$5),"",INDEX(POA!$A$2:$O$856,_xlfn.AGGREGATE(15,6,ROW(POA!$A$2:$A$855)-ROW(POA!$A$2)+1/--(POA!$A$2:$A$855=$B$5),ROWS($A$11:C12)),5))</f>
        <v>1.11.1.3 Fomentar una cultura de prevención de accidentes y eliminación de riesgos en las actividades cotidianas de la institución.</v>
      </c>
      <c r="D12" s="2" t="str">
        <f>IF(ROWS($A$11:D12)&gt;COUNTIF(POA!$A:$A,$B$5),"",INDEX(POA!$A$2:$O$856,_xlfn.AGGREGATE(15,6,ROW(POA!$A$2:$A$855)-ROW(POA!$A$2)+1/--(POA!$A$2:$A$855=$B$5),ROWS($A$11:D12)),6))</f>
        <v>Taller de prevención de accidentes y primeros auxilios</v>
      </c>
      <c r="E12" s="31">
        <f t="shared" ref="E12:E14"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4" si="1">+G12+I12+K12+M12</f>
        <v>0</v>
      </c>
      <c r="O12" s="41">
        <f t="shared" ref="O12:O14"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1.1.2.1 Propiciar las condiciones institucionales para la adecuada operación de los programas educativos y el mejoramiento de su calidad.</v>
      </c>
      <c r="D13" s="2" t="str">
        <f>IF(ROWS($A$11:D13)&gt;COUNTIF(POA!$A:$A,$B$5),"",INDEX(POA!$A$2:$O$856,_xlfn.AGGREGATE(15,6,ROW(POA!$A$2:$A$855)-ROW(POA!$A$2)+1/--(POA!$A$2:$A$855=$B$5),ROWS($A$11:D13)),6))</f>
        <v>Seguimiento al plan de acción derivado de las recomendaciones de organismos acreditadores COMAEM y CIEES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1.2.1.6 Promover la participación de los estudiantes en experiencias de movilidad nacional e internacional.</v>
      </c>
      <c r="D14" s="2" t="str">
        <f>IF(ROWS($A$11:D14)&gt;COUNTIF(POA!$A:$A,$B$5),"",INDEX(POA!$A$2:$O$856,_xlfn.AGGREGATE(15,6,ROW(POA!$A$2:$A$855)-ROW(POA!$A$2)+1/--(POA!$A$2:$A$855=$B$5),ROWS($A$11:D14)),6))</f>
        <v>Realizar foro de movilidad estudiantil</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8" spans="1:16" ht="15.6" x14ac:dyDescent="0.3">
      <c r="A18" s="4"/>
      <c r="B18" s="82" t="s">
        <v>0</v>
      </c>
      <c r="C18" s="82"/>
      <c r="D18" s="82"/>
      <c r="E18" s="82"/>
      <c r="F18" s="82"/>
      <c r="G18" s="82"/>
      <c r="H18" s="82"/>
      <c r="I18" s="82"/>
      <c r="J18" s="82"/>
      <c r="K18" s="82"/>
      <c r="L18" s="82"/>
      <c r="M18" s="82"/>
      <c r="N18" s="82"/>
      <c r="O18" s="82"/>
    </row>
    <row r="19" spans="1:16" ht="15" x14ac:dyDescent="0.25">
      <c r="A19" s="4"/>
      <c r="B19" s="83" t="s">
        <v>1564</v>
      </c>
      <c r="C19" s="83"/>
      <c r="D19" s="83"/>
      <c r="E19" s="83"/>
      <c r="F19" s="83"/>
      <c r="G19" s="83"/>
      <c r="H19" s="83"/>
      <c r="I19" s="83"/>
      <c r="J19" s="83"/>
      <c r="K19" s="83"/>
      <c r="L19" s="83"/>
      <c r="M19" s="83"/>
      <c r="N19" s="83"/>
      <c r="O19" s="83"/>
    </row>
    <row r="20" spans="1:16" ht="15" x14ac:dyDescent="0.25">
      <c r="A20" s="4"/>
      <c r="B20" s="5"/>
      <c r="C20" s="5"/>
      <c r="D20" s="5"/>
      <c r="E20" s="5"/>
      <c r="F20" s="5"/>
      <c r="G20" s="5"/>
      <c r="H20" s="5"/>
      <c r="I20" s="5"/>
      <c r="J20" s="5"/>
      <c r="K20" s="5"/>
      <c r="L20" s="5"/>
      <c r="M20" s="5"/>
      <c r="N20" s="5"/>
      <c r="O20" s="5"/>
    </row>
    <row r="21" spans="1:16" ht="15.75" x14ac:dyDescent="0.25">
      <c r="A21" s="4"/>
      <c r="B21" s="12"/>
      <c r="C21" s="12"/>
      <c r="D21" s="12"/>
      <c r="E21" s="12"/>
      <c r="F21" s="12"/>
      <c r="G21" s="12"/>
      <c r="H21" s="12"/>
      <c r="I21" s="12"/>
      <c r="J21" s="12"/>
      <c r="K21" s="12"/>
      <c r="L21" s="12"/>
      <c r="M21" s="12"/>
      <c r="N21" s="12"/>
      <c r="O21" s="12"/>
    </row>
    <row r="22" spans="1:16" ht="15.75" x14ac:dyDescent="0.25">
      <c r="A22" s="6" t="s">
        <v>1</v>
      </c>
      <c r="B22" s="33">
        <v>110</v>
      </c>
      <c r="C22" s="84" t="s">
        <v>37</v>
      </c>
      <c r="D22" s="84"/>
      <c r="E22" s="84"/>
      <c r="F22" s="84"/>
      <c r="G22" s="84"/>
      <c r="H22" s="84"/>
      <c r="I22" s="84"/>
      <c r="J22" s="84"/>
      <c r="K22" s="84"/>
      <c r="L22" s="84"/>
      <c r="M22" s="84"/>
      <c r="N22" s="84"/>
      <c r="O22" s="7"/>
    </row>
    <row r="23" spans="1:16" x14ac:dyDescent="0.3">
      <c r="A23" s="6" t="s">
        <v>13</v>
      </c>
      <c r="B23" s="11" t="s">
        <v>2</v>
      </c>
      <c r="C23" s="84" t="s">
        <v>19</v>
      </c>
      <c r="D23" s="84"/>
      <c r="E23" s="84"/>
      <c r="F23" s="84"/>
      <c r="G23" s="84"/>
      <c r="H23" s="84"/>
      <c r="I23" s="84"/>
      <c r="J23" s="84"/>
      <c r="K23" s="84"/>
      <c r="L23" s="84"/>
      <c r="M23" s="84"/>
      <c r="N23" s="84"/>
      <c r="O23" s="8"/>
      <c r="P23" s="4"/>
    </row>
    <row r="24" spans="1:16" ht="15" x14ac:dyDescent="0.25">
      <c r="B24" s="9"/>
      <c r="C24" s="9"/>
      <c r="D24" s="9"/>
      <c r="E24" s="9"/>
      <c r="F24" s="9"/>
      <c r="G24" s="9"/>
      <c r="H24" s="9"/>
      <c r="I24" s="9"/>
      <c r="J24" s="9"/>
      <c r="K24" s="9"/>
      <c r="L24" s="9"/>
      <c r="M24" s="9"/>
      <c r="N24" s="9"/>
    </row>
    <row r="25" spans="1:16" x14ac:dyDescent="0.3">
      <c r="A25" s="85" t="s">
        <v>21</v>
      </c>
      <c r="B25" s="85" t="s">
        <v>22</v>
      </c>
      <c r="C25" s="85" t="s">
        <v>23</v>
      </c>
      <c r="D25" s="85" t="s">
        <v>24</v>
      </c>
      <c r="E25" s="85" t="s">
        <v>5</v>
      </c>
      <c r="F25" s="86" t="s">
        <v>25</v>
      </c>
      <c r="G25" s="86"/>
      <c r="H25" s="86"/>
      <c r="I25" s="86"/>
      <c r="J25" s="86"/>
      <c r="K25" s="86"/>
      <c r="L25" s="86"/>
      <c r="M25" s="86"/>
      <c r="N25" s="87" t="s">
        <v>16</v>
      </c>
      <c r="O25" s="85" t="s">
        <v>17</v>
      </c>
    </row>
    <row r="26" spans="1:16" x14ac:dyDescent="0.3">
      <c r="A26" s="85"/>
      <c r="B26" s="85"/>
      <c r="C26" s="85"/>
      <c r="D26" s="85"/>
      <c r="E26" s="85"/>
      <c r="F26" s="86" t="s">
        <v>6</v>
      </c>
      <c r="G26" s="86"/>
      <c r="H26" s="86" t="s">
        <v>7</v>
      </c>
      <c r="I26" s="86"/>
      <c r="J26" s="86" t="s">
        <v>8</v>
      </c>
      <c r="K26" s="86"/>
      <c r="L26" s="86" t="s">
        <v>9</v>
      </c>
      <c r="M26" s="86"/>
      <c r="N26" s="87"/>
      <c r="O26" s="85"/>
    </row>
    <row r="27" spans="1:16" x14ac:dyDescent="0.3">
      <c r="A27" s="85"/>
      <c r="B27" s="85"/>
      <c r="C27" s="85"/>
      <c r="D27" s="85"/>
      <c r="E27" s="85"/>
      <c r="F27" s="10" t="s">
        <v>10</v>
      </c>
      <c r="G27" s="10" t="s">
        <v>11</v>
      </c>
      <c r="H27" s="10" t="s">
        <v>10</v>
      </c>
      <c r="I27" s="10" t="s">
        <v>11</v>
      </c>
      <c r="J27" s="10" t="s">
        <v>10</v>
      </c>
      <c r="K27" s="10" t="s">
        <v>12</v>
      </c>
      <c r="L27" s="10" t="s">
        <v>10</v>
      </c>
      <c r="M27" s="10" t="s">
        <v>12</v>
      </c>
      <c r="N27" s="87"/>
      <c r="O27" s="85"/>
    </row>
    <row r="28" spans="1:16" ht="52.8" x14ac:dyDescent="0.3">
      <c r="A28" s="2" t="str">
        <f>INDEX('POA2'!$A$2:$O$152,_xlfn.AGGREGATE(15,6,ROW('POA2'!$A$2:$A$152)-ROW('POA2'!$A$2)+1/--('POA2'!$A$2:$A$152=$B$22),ROWS($A28:A$28)),3)</f>
        <v>2.3 Investigación, desarrollo tecnológico e Innovación</v>
      </c>
      <c r="B28" s="2" t="str">
        <f>INDEX('POA2'!$A$2:$O$152,_xlfn.AGGREGATE(15,6,ROW('POA2'!$A$2:$A$152)-ROW('POA2'!$A$2)+1/--('POA2'!$A$2:$A$152=$B$22),ROWS($A28:B$28)),4)</f>
        <v>2.3.2 Difundir y divulgar los resultados de la investigación a través de los diferentes formatos y canales que permitan consolidar la capacidad académica de la institución.</v>
      </c>
      <c r="C28" s="2" t="str">
        <f>INDEX('POA2'!$A$2:$O$152,_xlfn.AGGREGATE(15,6,ROW('POA2'!$A$2:$A$152)-ROW('POA2'!$A$2)+1/--('POA2'!$A$2:$A$152=$B$22),ROWS($A28:C$28)),5)</f>
        <v>2.3.2.1 Fortalecer la difusión y divulgación de los resultados de la investigación.</v>
      </c>
      <c r="D28" s="2" t="str">
        <f>INDEX('POA2'!$A$2:$O$152,_xlfn.AGGREGATE(15,6,ROW('POA2'!$A$2:$A$152)-ROW('POA2'!$A$2)+1/--('POA2'!$A$2:$A$152=$B$22),ROWS($A28:D$28)),6)</f>
        <v>Simposio de Investigación</v>
      </c>
      <c r="E28" s="37">
        <f t="shared" ref="E28" si="3">+F28+H28+J28+L28</f>
        <v>1</v>
      </c>
      <c r="F28" s="31">
        <f>INDEX('POA2'!$A$2:$O$152,_xlfn.AGGREGATE(15,6,ROW('POA2'!$A$2:$A$152)-ROW('POA2'!$A$2)+1/--('POA2'!$A$2:$A$152=$B$22),ROWS($A28:F$28)),7)</f>
        <v>0</v>
      </c>
      <c r="G28" s="31">
        <f>INDEX('POA2'!$A$2:$O$152,_xlfn.AGGREGATE(15,6,ROW('POA2'!$A$2:$A$152)-ROW('POA2'!$A$2)+1/--('POA2'!$A$2:$A$152=$B$22),ROWS($A28:G$28)),8)</f>
        <v>0</v>
      </c>
      <c r="H28" s="31">
        <f>INDEX('POA2'!$A$2:$O$152,_xlfn.AGGREGATE(15,6,ROW('POA2'!$A$2:$A$152)-ROW('POA2'!$A$2)+1/--('POA2'!$A$2:$A$152=$B$22),ROWS($A28:H$28)),9)</f>
        <v>0</v>
      </c>
      <c r="I28" s="31">
        <f>INDEX('POA2'!$A$2:$O$152,_xlfn.AGGREGATE(15,6,ROW('POA2'!$A$2:$A$152)-ROW('POA2'!$A$2)+1/--('POA2'!$A$2:$A$152=$B$22),ROWS($A28:I$28)),10)</f>
        <v>0</v>
      </c>
      <c r="J28" s="31">
        <f>INDEX('POA2'!$A$2:$O$152,_xlfn.AGGREGATE(15,6,ROW('POA2'!$A$2:$A$152)-ROW('POA2'!$A$2)+1/--('POA2'!$A$2:$A$152=$B$22),ROWS($A28:J$28)),11)</f>
        <v>0</v>
      </c>
      <c r="K28" s="31">
        <f>INDEX('POA2'!$A$2:$O$152,_xlfn.AGGREGATE(15,6,ROW('POA2'!$A$2:$A$152)-ROW('POA2'!$A$2)+1/--('POA2'!$A$2:$A$152=$B$22),ROWS($A28:K$28)),12)</f>
        <v>0</v>
      </c>
      <c r="L28" s="31">
        <f>INDEX('POA2'!$A$2:$O$152,_xlfn.AGGREGATE(15,6,ROW('POA2'!$A$2:$A$152)-ROW('POA2'!$A$2)+1/--('POA2'!$A$2:$A$152=$B$22),ROWS($A28:L$28)),13)</f>
        <v>1</v>
      </c>
      <c r="M28" s="31">
        <f>INDEX('POA2'!$A$2:$O$152,_xlfn.AGGREGATE(15,6,ROW('POA2'!$A$2:$A$152)-ROW('POA2'!$A$2)+1/--('POA2'!$A$2:$A$152=$B$22),ROWS($A28:M$28)),14)</f>
        <v>0</v>
      </c>
      <c r="N28" s="37">
        <f t="shared" ref="N28" si="4">+G28+I28+K28+M28</f>
        <v>0</v>
      </c>
      <c r="O28" s="41">
        <f>IFERROR(N28/E28,0%)</f>
        <v>0</v>
      </c>
    </row>
    <row r="31" spans="1:16" ht="15.6" x14ac:dyDescent="0.3">
      <c r="A31" s="4"/>
      <c r="B31" s="82" t="s">
        <v>0</v>
      </c>
      <c r="C31" s="82"/>
      <c r="D31" s="82"/>
      <c r="E31" s="82"/>
      <c r="F31" s="82"/>
      <c r="G31" s="82"/>
      <c r="H31" s="82"/>
      <c r="I31" s="82"/>
      <c r="J31" s="82"/>
      <c r="K31" s="82"/>
      <c r="L31" s="82"/>
      <c r="M31" s="82"/>
      <c r="N31" s="82"/>
      <c r="O31" s="82"/>
    </row>
    <row r="32" spans="1:16" ht="15" x14ac:dyDescent="0.25">
      <c r="A32" s="4"/>
      <c r="B32" s="83" t="s">
        <v>1564</v>
      </c>
      <c r="C32" s="83"/>
      <c r="D32" s="83"/>
      <c r="E32" s="83"/>
      <c r="F32" s="83"/>
      <c r="G32" s="83"/>
      <c r="H32" s="83"/>
      <c r="I32" s="83"/>
      <c r="J32" s="83"/>
      <c r="K32" s="83"/>
      <c r="L32" s="83"/>
      <c r="M32" s="83"/>
      <c r="N32" s="83"/>
      <c r="O32" s="83"/>
    </row>
    <row r="33" spans="1:16" ht="15" x14ac:dyDescent="0.25">
      <c r="A33" s="4"/>
      <c r="B33" s="5"/>
      <c r="C33" s="5"/>
      <c r="D33" s="5"/>
      <c r="E33" s="5"/>
      <c r="F33" s="5"/>
      <c r="G33" s="5"/>
      <c r="H33" s="5"/>
      <c r="I33" s="5"/>
      <c r="J33" s="5"/>
      <c r="K33" s="5"/>
      <c r="L33" s="5"/>
      <c r="M33" s="5"/>
      <c r="N33" s="5"/>
      <c r="O33" s="5"/>
    </row>
    <row r="34" spans="1:16" ht="15.75" x14ac:dyDescent="0.25">
      <c r="A34" s="4"/>
      <c r="B34" s="12"/>
      <c r="C34" s="12"/>
      <c r="D34" s="12"/>
      <c r="E34" s="12"/>
      <c r="F34" s="12"/>
      <c r="G34" s="12"/>
      <c r="H34" s="12"/>
      <c r="I34" s="12"/>
      <c r="J34" s="12"/>
      <c r="K34" s="12"/>
      <c r="L34" s="12"/>
      <c r="M34" s="12"/>
      <c r="N34" s="12"/>
      <c r="O34" s="12"/>
    </row>
    <row r="35" spans="1:16" ht="15.75" x14ac:dyDescent="0.25">
      <c r="A35" s="6" t="s">
        <v>1</v>
      </c>
      <c r="B35" s="33">
        <v>110</v>
      </c>
      <c r="C35" s="84" t="s">
        <v>37</v>
      </c>
      <c r="D35" s="84"/>
      <c r="E35" s="84"/>
      <c r="F35" s="84"/>
      <c r="G35" s="84"/>
      <c r="H35" s="84"/>
      <c r="I35" s="84"/>
      <c r="J35" s="84"/>
      <c r="K35" s="84"/>
      <c r="L35" s="84"/>
      <c r="M35" s="84"/>
      <c r="N35" s="84"/>
      <c r="O35" s="7"/>
    </row>
    <row r="36" spans="1:16" x14ac:dyDescent="0.3">
      <c r="A36" s="6" t="s">
        <v>13</v>
      </c>
      <c r="B36" s="11" t="s">
        <v>3</v>
      </c>
      <c r="C36" s="84" t="s">
        <v>26</v>
      </c>
      <c r="D36" s="84"/>
      <c r="E36" s="84"/>
      <c r="F36" s="84"/>
      <c r="G36" s="84"/>
      <c r="H36" s="84"/>
      <c r="I36" s="84"/>
      <c r="J36" s="84"/>
      <c r="K36" s="84"/>
      <c r="L36" s="84"/>
      <c r="M36" s="84"/>
      <c r="N36" s="84"/>
      <c r="O36" s="8"/>
      <c r="P36" s="4"/>
    </row>
    <row r="37" spans="1:16" ht="15" x14ac:dyDescent="0.25">
      <c r="B37" s="9"/>
      <c r="C37" s="9"/>
      <c r="D37" s="9"/>
      <c r="E37" s="9"/>
      <c r="F37" s="9"/>
      <c r="G37" s="9"/>
      <c r="H37" s="9"/>
      <c r="I37" s="9"/>
      <c r="J37" s="9"/>
      <c r="K37" s="9"/>
      <c r="L37" s="9"/>
      <c r="M37" s="9"/>
      <c r="N37" s="9"/>
    </row>
    <row r="38" spans="1:16" x14ac:dyDescent="0.3">
      <c r="A38" s="85" t="s">
        <v>21</v>
      </c>
      <c r="B38" s="85" t="s">
        <v>22</v>
      </c>
      <c r="C38" s="85" t="s">
        <v>23</v>
      </c>
      <c r="D38" s="85" t="s">
        <v>24</v>
      </c>
      <c r="E38" s="85" t="s">
        <v>5</v>
      </c>
      <c r="F38" s="86" t="s">
        <v>25</v>
      </c>
      <c r="G38" s="86"/>
      <c r="H38" s="86"/>
      <c r="I38" s="86"/>
      <c r="J38" s="86"/>
      <c r="K38" s="86"/>
      <c r="L38" s="86"/>
      <c r="M38" s="86"/>
      <c r="N38" s="87" t="s">
        <v>16</v>
      </c>
      <c r="O38" s="85" t="s">
        <v>17</v>
      </c>
    </row>
    <row r="39" spans="1:16" x14ac:dyDescent="0.3">
      <c r="A39" s="85"/>
      <c r="B39" s="85"/>
      <c r="C39" s="85"/>
      <c r="D39" s="85"/>
      <c r="E39" s="85"/>
      <c r="F39" s="86" t="s">
        <v>6</v>
      </c>
      <c r="G39" s="86"/>
      <c r="H39" s="86" t="s">
        <v>7</v>
      </c>
      <c r="I39" s="86"/>
      <c r="J39" s="86" t="s">
        <v>8</v>
      </c>
      <c r="K39" s="86"/>
      <c r="L39" s="86" t="s">
        <v>9</v>
      </c>
      <c r="M39" s="86"/>
      <c r="N39" s="87"/>
      <c r="O39" s="85"/>
    </row>
    <row r="40" spans="1:16" x14ac:dyDescent="0.3">
      <c r="A40" s="85"/>
      <c r="B40" s="85"/>
      <c r="C40" s="85"/>
      <c r="D40" s="85"/>
      <c r="E40" s="85"/>
      <c r="F40" s="10" t="s">
        <v>10</v>
      </c>
      <c r="G40" s="10" t="s">
        <v>11</v>
      </c>
      <c r="H40" s="10" t="s">
        <v>10</v>
      </c>
      <c r="I40" s="10" t="s">
        <v>11</v>
      </c>
      <c r="J40" s="10" t="s">
        <v>10</v>
      </c>
      <c r="K40" s="10" t="s">
        <v>12</v>
      </c>
      <c r="L40" s="10" t="s">
        <v>10</v>
      </c>
      <c r="M40" s="10" t="s">
        <v>12</v>
      </c>
      <c r="N40" s="87"/>
      <c r="O40" s="85"/>
    </row>
    <row r="41" spans="1:16" ht="52.8" x14ac:dyDescent="0.3">
      <c r="A41" s="2" t="str">
        <f>INDEX('POA3'!$A$2:$O$152,_xlfn.AGGREGATE(15,6,ROW('POA3'!$A$2:$A$152)-ROW('POA3'!$A$2)+1/--('POA3'!$A$2:$A$152=$B$35),ROWS($A41:A$41)),3)</f>
        <v>3.4 Extensión y vinculación</v>
      </c>
      <c r="B41" s="2" t="str">
        <f>INDEX('POA3'!$A$2:$O$152,_xlfn.AGGREGATE(15,6,ROW('POA3'!$A$2:$A$152)-ROW('POA3'!$A$2)+1/--('POA3'!$A$2:$A$152=$B$35),ROWS($A41:B$41)),4)</f>
        <v>3.4.1 Fortalecer la presencia de la universidad en la sociedad a través de la divulgación del conocimiento y la promoción de la cultura y el deporte.</v>
      </c>
      <c r="C41" s="2" t="str">
        <f>INDEX('POA3'!$A$2:$O$152,_xlfn.AGGREGATE(15,6,ROW('POA3'!$A$2:$A$152)-ROW('POA3'!$A$2)+1/--('POA3'!$A$2:$A$152=$B$35),ROWS($A41:C$41)),5)</f>
        <v>3.4.1.6 Promover y reconocer a los talentos artísticos, culturales y deportivos entre la comunidad universitaria.</v>
      </c>
      <c r="D41" s="2" t="str">
        <f>INDEX('POA3'!$A$2:$O$152,_xlfn.AGGREGATE(15,6,ROW('POA3'!$A$2:$A$152)-ROW('POA3'!$A$2)+1/--('POA3'!$A$2:$A$152=$B$35),ROWS($A41:D$41)),6)</f>
        <v>Concurso de altar de muertos</v>
      </c>
      <c r="E41" s="37">
        <f t="shared" ref="E41" si="5">+F41+H41+J41+L41</f>
        <v>1</v>
      </c>
      <c r="F41" s="31">
        <f>INDEX('POA3'!$A$2:$O$152,_xlfn.AGGREGATE(15,6,ROW('POA3'!$A$2:$A$152)-ROW('POA3'!$A$2)+1/--('POA3'!$A$2:$A$152=$B$35),ROWS($A41:F$41)),7)</f>
        <v>0</v>
      </c>
      <c r="G41" s="31">
        <f>INDEX('POA3'!$A$2:$O$152,_xlfn.AGGREGATE(15,6,ROW('POA3'!$A$2:$A$152)-ROW('POA3'!$A$2)+1/--('POA3'!$A$2:$A$152=$B$35),ROWS($A41:G$41)),8)</f>
        <v>0</v>
      </c>
      <c r="H41" s="31">
        <f>INDEX('POA3'!$A$2:$O$152,_xlfn.AGGREGATE(15,6,ROW('POA3'!$A$2:$A$152)-ROW('POA3'!$A$2)+1/--('POA3'!$A$2:$A$152=$B$35),ROWS($A41:H$41)),9)</f>
        <v>0</v>
      </c>
      <c r="I41" s="31">
        <f>INDEX('POA3'!$A$2:$O$152,_xlfn.AGGREGATE(15,6,ROW('POA3'!$A$2:$A$152)-ROW('POA3'!$A$2)+1/--('POA3'!$A$2:$A$152=$B$35),ROWS($A41:I$41)),10)</f>
        <v>0</v>
      </c>
      <c r="J41" s="31">
        <f>INDEX('POA3'!$A$2:$O$152,_xlfn.AGGREGATE(15,6,ROW('POA3'!$A$2:$A$152)-ROW('POA3'!$A$2)+1/--('POA3'!$A$2:$A$152=$B$35),ROWS($A41:J$41)),11)</f>
        <v>0</v>
      </c>
      <c r="K41" s="31">
        <f>INDEX('POA3'!$A$2:$O$152,_xlfn.AGGREGATE(15,6,ROW('POA3'!$A$2:$A$152)-ROW('POA3'!$A$2)+1/--('POA3'!$A$2:$A$152=$B$35),ROWS($A41:K$41)),12)</f>
        <v>0</v>
      </c>
      <c r="L41" s="31">
        <f>INDEX('POA3'!$A$2:$O$152,_xlfn.AGGREGATE(15,6,ROW('POA3'!$A$2:$A$152)-ROW('POA3'!$A$2)+1/--('POA3'!$A$2:$A$152=$B$35),ROWS($A41:L$41)),13)</f>
        <v>1</v>
      </c>
      <c r="M41" s="31">
        <f>INDEX('POA3'!$A$2:$O$152,_xlfn.AGGREGATE(15,6,ROW('POA3'!$A$2:$A$152)-ROW('POA3'!$A$2)+1/--('POA3'!$A$2:$A$152=$B$35),ROWS($A41:M$41)),14)</f>
        <v>0</v>
      </c>
      <c r="N41" s="37">
        <f t="shared" ref="N41" si="6">+G41+I41+K41+M41</f>
        <v>0</v>
      </c>
      <c r="O41" s="41">
        <f t="shared" ref="O41" si="7">IFERROR(N41/E41,0%)</f>
        <v>0</v>
      </c>
    </row>
    <row r="42" spans="1:16" ht="52.8" x14ac:dyDescent="0.3">
      <c r="A42" s="2" t="str">
        <f>INDEX('POA3'!$A$2:$O$152,_xlfn.AGGREGATE(15,6,ROW('POA3'!$A$2:$A$152)-ROW('POA3'!$A$2)+1/--('POA3'!$A$2:$A$152=$B$35),ROWS($A$41:A42)),3)</f>
        <v>3.4 Extensión y vinculación</v>
      </c>
      <c r="B42" s="2" t="str">
        <f>INDEX('POA3'!$A$2:$O$152,_xlfn.AGGREGATE(15,6,ROW('POA3'!$A$2:$A$152)-ROW('POA3'!$A$2)+1/--('POA3'!$A$2:$A$152=$B$35),ROWS($A$41:B42)),4)</f>
        <v>3.4.1 Fortalecer la presencia de la universidad en la sociedad a través de la divulgación del conocimiento y la promoción de la cultura y el deporte.</v>
      </c>
      <c r="C42" s="2" t="str">
        <f>INDEX('POA3'!$A$2:$O$152,_xlfn.AGGREGATE(15,6,ROW('POA3'!$A$2:$A$152)-ROW('POA3'!$A$2)+1/--('POA3'!$A$2:$A$152=$B$35),ROWS($A$41:C42)),5)</f>
        <v>3.4.1.6 Promover y reconocer a los talentos artísticos, culturales y deportivos entre la comunidad universitaria.</v>
      </c>
      <c r="D42" s="2" t="str">
        <f>INDEX('POA3'!$A$2:$O$152,_xlfn.AGGREGATE(15,6,ROW('POA3'!$A$2:$A$152)-ROW('POA3'!$A$2)+1/--('POA3'!$A$2:$A$152=$B$35),ROWS($A$41:D42)),6)</f>
        <v>Realizar torneo deportivo</v>
      </c>
      <c r="E42" s="37">
        <f t="shared" ref="E42:E44" si="8">+F42+H42+J42+L42</f>
        <v>2</v>
      </c>
      <c r="F42" s="31">
        <f>INDEX('POA3'!$A$2:$O$152,_xlfn.AGGREGATE(15,6,ROW('POA3'!$A$2:$A$152)-ROW('POA3'!$A$2)+1/--('POA3'!$A$2:$A$152=$B$35),ROWS($A$41:F42)),7)</f>
        <v>0</v>
      </c>
      <c r="G42" s="31">
        <f>INDEX('POA3'!$A$2:$O$152,_xlfn.AGGREGATE(15,6,ROW('POA3'!$A$2:$A$152)-ROW('POA3'!$A$2)+1/--('POA3'!$A$2:$A$152=$B$35),ROWS($A$41:G42)),8)</f>
        <v>0</v>
      </c>
      <c r="H42" s="31">
        <f>INDEX('POA3'!$A$2:$O$152,_xlfn.AGGREGATE(15,6,ROW('POA3'!$A$2:$A$152)-ROW('POA3'!$A$2)+1/--('POA3'!$A$2:$A$152=$B$35),ROWS($A$41:H42)),9)</f>
        <v>1</v>
      </c>
      <c r="I42" s="31">
        <f>INDEX('POA3'!$A$2:$O$152,_xlfn.AGGREGATE(15,6,ROW('POA3'!$A$2:$A$152)-ROW('POA3'!$A$2)+1/--('POA3'!$A$2:$A$152=$B$35),ROWS($A$41:I42)),10)</f>
        <v>0</v>
      </c>
      <c r="J42" s="31">
        <f>INDEX('POA3'!$A$2:$O$152,_xlfn.AGGREGATE(15,6,ROW('POA3'!$A$2:$A$152)-ROW('POA3'!$A$2)+1/--('POA3'!$A$2:$A$152=$B$35),ROWS($A$41:J42)),11)</f>
        <v>1</v>
      </c>
      <c r="K42" s="31">
        <f>INDEX('POA3'!$A$2:$O$152,_xlfn.AGGREGATE(15,6,ROW('POA3'!$A$2:$A$152)-ROW('POA3'!$A$2)+1/--('POA3'!$A$2:$A$152=$B$35),ROWS($A$41:K42)),12)</f>
        <v>0</v>
      </c>
      <c r="L42" s="31">
        <f>INDEX('POA3'!$A$2:$O$152,_xlfn.AGGREGATE(15,6,ROW('POA3'!$A$2:$A$152)-ROW('POA3'!$A$2)+1/--('POA3'!$A$2:$A$152=$B$35),ROWS($A$41:L42)),13)</f>
        <v>0</v>
      </c>
      <c r="M42" s="31">
        <f>INDEX('POA3'!$A$2:$O$152,_xlfn.AGGREGATE(15,6,ROW('POA3'!$A$2:$A$152)-ROW('POA3'!$A$2)+1/--('POA3'!$A$2:$A$152=$B$35),ROWS($A$41:M42)),14)</f>
        <v>0</v>
      </c>
      <c r="N42" s="37">
        <f t="shared" ref="N42:N44" si="9">+G42+I42+K42+M42</f>
        <v>0</v>
      </c>
      <c r="O42" s="41">
        <f t="shared" ref="O42:O44" si="10">IFERROR(N42/E42,0%)</f>
        <v>0</v>
      </c>
    </row>
    <row r="43" spans="1:16" ht="66" x14ac:dyDescent="0.3">
      <c r="A43" s="2" t="str">
        <f>INDEX('POA3'!$A$2:$O$152,_xlfn.AGGREGATE(15,6,ROW('POA3'!$A$2:$A$152)-ROW('POA3'!$A$2)+1/--('POA3'!$A$2:$A$152=$B$35),ROWS($A$41:A43)),3)</f>
        <v>3.4 Extensión y vinculación</v>
      </c>
      <c r="B43" s="2" t="str">
        <f>INDEX('POA3'!$A$2:$O$152,_xlfn.AGGREGATE(15,6,ROW('POA3'!$A$2:$A$152)-ROW('POA3'!$A$2)+1/--('POA3'!$A$2:$A$152=$B$35),ROWS($A$41:B43)),4)</f>
        <v>3.4.1 Fortalecer la presencia de la universidad en la sociedad a través de la divulgación del conocimiento y la promoción de la cultura y el deporte.</v>
      </c>
      <c r="C43" s="2" t="str">
        <f>INDEX('POA3'!$A$2:$O$152,_xlfn.AGGREGATE(15,6,ROW('POA3'!$A$2:$A$152)-ROW('POA3'!$A$2)+1/--('POA3'!$A$2:$A$152=$B$35),ROWS($A$41:C43)),5)</f>
        <v>3.4.1.7 Promover la participación de los universitarios en actividades de extensión de los servicios que brinda la uabc, y de intervención comunitaria orientadas a sectores sociales en condiciones de vulnerabilidad.</v>
      </c>
      <c r="D43" s="2" t="str">
        <f>INDEX('POA3'!$A$2:$O$152,_xlfn.AGGREGATE(15,6,ROW('POA3'!$A$2:$A$152)-ROW('POA3'!$A$2)+1/--('POA3'!$A$2:$A$152=$B$35),ROWS($A$41:D43)),6)</f>
        <v>Realizar actividades de apoyo médico asistencial y promoción de la salud a comunidades vulnerables</v>
      </c>
      <c r="E43" s="37">
        <f t="shared" si="8"/>
        <v>4</v>
      </c>
      <c r="F43" s="31">
        <f>INDEX('POA3'!$A$2:$O$152,_xlfn.AGGREGATE(15,6,ROW('POA3'!$A$2:$A$152)-ROW('POA3'!$A$2)+1/--('POA3'!$A$2:$A$152=$B$35),ROWS($A$41:F43)),7)</f>
        <v>1</v>
      </c>
      <c r="G43" s="31">
        <f>INDEX('POA3'!$A$2:$O$152,_xlfn.AGGREGATE(15,6,ROW('POA3'!$A$2:$A$152)-ROW('POA3'!$A$2)+1/--('POA3'!$A$2:$A$152=$B$35),ROWS($A$41:G43)),8)</f>
        <v>1</v>
      </c>
      <c r="H43" s="31">
        <f>INDEX('POA3'!$A$2:$O$152,_xlfn.AGGREGATE(15,6,ROW('POA3'!$A$2:$A$152)-ROW('POA3'!$A$2)+1/--('POA3'!$A$2:$A$152=$B$35),ROWS($A$41:H43)),9)</f>
        <v>2</v>
      </c>
      <c r="I43" s="31">
        <f>INDEX('POA3'!$A$2:$O$152,_xlfn.AGGREGATE(15,6,ROW('POA3'!$A$2:$A$152)-ROW('POA3'!$A$2)+1/--('POA3'!$A$2:$A$152=$B$35),ROWS($A$41:I43)),10)</f>
        <v>0</v>
      </c>
      <c r="J43" s="31">
        <f>INDEX('POA3'!$A$2:$O$152,_xlfn.AGGREGATE(15,6,ROW('POA3'!$A$2:$A$152)-ROW('POA3'!$A$2)+1/--('POA3'!$A$2:$A$152=$B$35),ROWS($A$41:J43)),11)</f>
        <v>0</v>
      </c>
      <c r="K43" s="31">
        <f>INDEX('POA3'!$A$2:$O$152,_xlfn.AGGREGATE(15,6,ROW('POA3'!$A$2:$A$152)-ROW('POA3'!$A$2)+1/--('POA3'!$A$2:$A$152=$B$35),ROWS($A$41:K43)),12)</f>
        <v>0</v>
      </c>
      <c r="L43" s="31">
        <f>INDEX('POA3'!$A$2:$O$152,_xlfn.AGGREGATE(15,6,ROW('POA3'!$A$2:$A$152)-ROW('POA3'!$A$2)+1/--('POA3'!$A$2:$A$152=$B$35),ROWS($A$41:L43)),13)</f>
        <v>1</v>
      </c>
      <c r="M43" s="31">
        <f>INDEX('POA3'!$A$2:$O$152,_xlfn.AGGREGATE(15,6,ROW('POA3'!$A$2:$A$152)-ROW('POA3'!$A$2)+1/--('POA3'!$A$2:$A$152=$B$35),ROWS($A$41:M43)),14)</f>
        <v>0</v>
      </c>
      <c r="N43" s="37">
        <f t="shared" si="9"/>
        <v>1</v>
      </c>
      <c r="O43" s="41">
        <f t="shared" si="10"/>
        <v>0.25</v>
      </c>
    </row>
    <row r="44" spans="1:16" ht="52.8" x14ac:dyDescent="0.3">
      <c r="A44" s="2" t="str">
        <f>INDEX('POA3'!$A$2:$O$152,_xlfn.AGGREGATE(15,6,ROW('POA3'!$A$2:$A$152)-ROW('POA3'!$A$2)+1/--('POA3'!$A$2:$A$152=$B$35),ROWS($A$41:A44)),3)</f>
        <v>3.4 Extensión y vinculación</v>
      </c>
      <c r="B44" s="2" t="str">
        <f>INDEX('POA3'!$A$2:$O$152,_xlfn.AGGREGATE(15,6,ROW('POA3'!$A$2:$A$152)-ROW('POA3'!$A$2)+1/--('POA3'!$A$2:$A$152=$B$35),ROWS($A$41:B44)),4)</f>
        <v>3.4.1 Fortalecer la presencia de la universidad en la sociedad a través de la divulgación del conocimiento y la promoción de la cultura y el deporte.</v>
      </c>
      <c r="C44" s="2" t="str">
        <f>INDEX('POA3'!$A$2:$O$152,_xlfn.AGGREGATE(15,6,ROW('POA3'!$A$2:$A$152)-ROW('POA3'!$A$2)+1/--('POA3'!$A$2:$A$152=$B$35),ROWS($A$41:C44)),5)</f>
        <v>3.4.1.4 Promover el deporte y la adopción de estilos de vida saludable en la comunidad universitaria y la sociedad bajacaliforniana.</v>
      </c>
      <c r="D44" s="2" t="str">
        <f>INDEX('POA3'!$A$2:$O$152,_xlfn.AGGREGATE(15,6,ROW('POA3'!$A$2:$A$152)-ROW('POA3'!$A$2)+1/--('POA3'!$A$2:$A$152=$B$35),ROWS($A$41:D44)),6)</f>
        <v>Taller de Medicina de estilo de vida</v>
      </c>
      <c r="E44" s="37">
        <f t="shared" si="8"/>
        <v>1</v>
      </c>
      <c r="F44" s="31">
        <f>INDEX('POA3'!$A$2:$O$152,_xlfn.AGGREGATE(15,6,ROW('POA3'!$A$2:$A$152)-ROW('POA3'!$A$2)+1/--('POA3'!$A$2:$A$152=$B$35),ROWS($A$41:F44)),7)</f>
        <v>0</v>
      </c>
      <c r="G44" s="31">
        <f>INDEX('POA3'!$A$2:$O$152,_xlfn.AGGREGATE(15,6,ROW('POA3'!$A$2:$A$152)-ROW('POA3'!$A$2)+1/--('POA3'!$A$2:$A$152=$B$35),ROWS($A$41:G44)),8)</f>
        <v>0</v>
      </c>
      <c r="H44" s="31">
        <f>INDEX('POA3'!$A$2:$O$152,_xlfn.AGGREGATE(15,6,ROW('POA3'!$A$2:$A$152)-ROW('POA3'!$A$2)+1/--('POA3'!$A$2:$A$152=$B$35),ROWS($A$41:H44)),9)</f>
        <v>1</v>
      </c>
      <c r="I44" s="31">
        <f>INDEX('POA3'!$A$2:$O$152,_xlfn.AGGREGATE(15,6,ROW('POA3'!$A$2:$A$152)-ROW('POA3'!$A$2)+1/--('POA3'!$A$2:$A$152=$B$35),ROWS($A$41:I44)),10)</f>
        <v>0</v>
      </c>
      <c r="J44" s="31">
        <f>INDEX('POA3'!$A$2:$O$152,_xlfn.AGGREGATE(15,6,ROW('POA3'!$A$2:$A$152)-ROW('POA3'!$A$2)+1/--('POA3'!$A$2:$A$152=$B$35),ROWS($A$41:J44)),11)</f>
        <v>0</v>
      </c>
      <c r="K44" s="31">
        <f>INDEX('POA3'!$A$2:$O$152,_xlfn.AGGREGATE(15,6,ROW('POA3'!$A$2:$A$152)-ROW('POA3'!$A$2)+1/--('POA3'!$A$2:$A$152=$B$35),ROWS($A$41:K44)),12)</f>
        <v>0</v>
      </c>
      <c r="L44" s="31">
        <f>INDEX('POA3'!$A$2:$O$152,_xlfn.AGGREGATE(15,6,ROW('POA3'!$A$2:$A$152)-ROW('POA3'!$A$2)+1/--('POA3'!$A$2:$A$152=$B$35),ROWS($A$41:L44)),13)</f>
        <v>0</v>
      </c>
      <c r="M44" s="31">
        <f>INDEX('POA3'!$A$2:$O$152,_xlfn.AGGREGATE(15,6,ROW('POA3'!$A$2:$A$152)-ROW('POA3'!$A$2)+1/--('POA3'!$A$2:$A$152=$B$35),ROWS($A$41:M44)),14)</f>
        <v>0</v>
      </c>
      <c r="N44" s="37">
        <f t="shared" si="9"/>
        <v>0</v>
      </c>
      <c r="O44" s="41">
        <f t="shared" si="10"/>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18:O18"/>
    <mergeCell ref="B19:O19"/>
    <mergeCell ref="C22:N22"/>
    <mergeCell ref="C23:N23"/>
    <mergeCell ref="A25:A27"/>
    <mergeCell ref="B25:B27"/>
    <mergeCell ref="C25:C27"/>
    <mergeCell ref="D25:D27"/>
    <mergeCell ref="E25:E27"/>
    <mergeCell ref="F25:M25"/>
    <mergeCell ref="N25:N27"/>
    <mergeCell ref="O25:O27"/>
    <mergeCell ref="F26:G26"/>
    <mergeCell ref="H26:I26"/>
    <mergeCell ref="J26:K26"/>
    <mergeCell ref="L26:M26"/>
    <mergeCell ref="B31:O31"/>
    <mergeCell ref="B32:O32"/>
    <mergeCell ref="C35:N35"/>
    <mergeCell ref="C36:N36"/>
    <mergeCell ref="A38:A40"/>
    <mergeCell ref="B38:B40"/>
    <mergeCell ref="C38:C40"/>
    <mergeCell ref="D38:D40"/>
    <mergeCell ref="E38:E40"/>
    <mergeCell ref="F38:M38"/>
    <mergeCell ref="N38:N40"/>
    <mergeCell ref="O38:O40"/>
    <mergeCell ref="F39:G39"/>
    <mergeCell ref="H39:I39"/>
    <mergeCell ref="J39:K39"/>
    <mergeCell ref="L39:M39"/>
  </mergeCells>
  <pageMargins left="0.7" right="0.7" top="0.75" bottom="0.75" header="0.3" footer="0.3"/>
  <pageSetup scale="3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view="pageBreakPreview" topLeftCell="A46"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6" x14ac:dyDescent="0.3">
      <c r="A5" s="6" t="s">
        <v>1</v>
      </c>
      <c r="B5" s="33">
        <v>111</v>
      </c>
      <c r="C5" s="84" t="s">
        <v>1579</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6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Propuesta de creacion del plan de estudios de la Maestria en Enologia</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63.75" x14ac:dyDescent="0.25">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1.2.1.2 Promover experiencias de aprendizaje para los estudiantes en entornos reales.</v>
      </c>
      <c r="D12" s="2" t="str">
        <f>IF(ROWS($A$11:D12)&gt;COUNTIF(POA!$A:$A,$B$5),"",INDEX(POA!$A$2:$O$856,_xlfn.AGGREGATE(15,6,ROW(POA!$A$2:$A$855)-ROW(POA!$A$2)+1/--(POA!$A$2:$A$855=$B$5),ROWS($A$11:D12)),6))</f>
        <v>Llevar a cabo practicas educativas en los laboratorios de produccion, servicios y Restaurante Escuela que refuercen la formacion disciplinar de los  alumnos.</v>
      </c>
      <c r="E12" s="31">
        <f t="shared" ref="E12:E15"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5" si="1">+G12+I12+K12+M12</f>
        <v>0</v>
      </c>
      <c r="O12" s="41">
        <f t="shared" ref="O12:O15" si="2">IFERROR(N12/E12,0%)</f>
        <v>0</v>
      </c>
    </row>
    <row r="13" spans="1:16" ht="52.8"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1.9.1 Propiciar que la institución cuente con la infraestructura y equipamiento requeridos para el cumplimiento de sus funciones sustantivas y de gestión.</v>
      </c>
      <c r="C13" s="2" t="str">
        <f>IF(ROWS($A$11:C13)&gt;COUNTIF(POA!$A:$A,$B$5),"",INDEX(POA!$A$2:$O$856,_xlfn.AGGREGATE(15,6,ROW(POA!$A$2:$A$855)-ROW(POA!$A$2)+1/--(POA!$A$2:$A$855=$B$5),ROWS($A$11:C13)),5))</f>
        <v>1.9.1.1 Impulsar actividades orientadas a la ampliación, conservación, mejoramiento y modernización de la infraestructura física y equipamiento de que dispone la institución.</v>
      </c>
      <c r="D13" s="2" t="str">
        <f>IF(ROWS($A$11:D13)&gt;COUNTIF(POA!$A:$A,$B$5),"",INDEX(POA!$A$2:$O$856,_xlfn.AGGREGATE(15,6,ROW(POA!$A$2:$A$855)-ROW(POA!$A$2)+1/--(POA!$A$2:$A$855=$B$5),ROWS($A$11:D13)),6))</f>
        <v>Implementar un programa anual de mantenimiento preventivo</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1.2.1.1 Estimular la participación de los estudiantes en las diversas modalidades de aprendizaje consideradas en el modelo educativo.</v>
      </c>
      <c r="D14" s="2" t="str">
        <f>IF(ROWS($A$11:D14)&gt;COUNTIF(POA!$A:$A,$B$5),"",INDEX(POA!$A$2:$O$856,_xlfn.AGGREGATE(15,6,ROW(POA!$A$2:$A$855)-ROW(POA!$A$2)+1/--(POA!$A$2:$A$855=$B$5),ROWS($A$11:D14)),6))</f>
        <v>Desarrolar un programa de actividades culturales y deportivas que contribuyan a la formacion integral de los alumnos.</v>
      </c>
      <c r="E14" s="31">
        <f t="shared" si="0"/>
        <v>2</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1.2.1.1 Estimular la participación de los estudiantes en las diversas modalidades de aprendizaje consideradas en el modelo educativo.</v>
      </c>
      <c r="D15" s="2" t="str">
        <f>IF(ROWS($A$11:D15)&gt;COUNTIF(POA!$A:$A,$B$5),"",INDEX(POA!$A$2:$O$856,_xlfn.AGGREGATE(15,6,ROW(POA!$A$2:$A$855)-ROW(POA!$A$2)+1/--(POA!$A$2:$A$855=$B$5),ROWS($A$11:D15)),6))</f>
        <v>Incentivar la participacion de alumnos en el desarrollo de proyectos de emprendedores</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9" spans="1:16" ht="15.6" x14ac:dyDescent="0.3">
      <c r="A19" s="4"/>
      <c r="B19" s="82" t="s">
        <v>0</v>
      </c>
      <c r="C19" s="82"/>
      <c r="D19" s="82"/>
      <c r="E19" s="82"/>
      <c r="F19" s="82"/>
      <c r="G19" s="82"/>
      <c r="H19" s="82"/>
      <c r="I19" s="82"/>
      <c r="J19" s="82"/>
      <c r="K19" s="82"/>
      <c r="L19" s="82"/>
      <c r="M19" s="82"/>
      <c r="N19" s="82"/>
      <c r="O19" s="82"/>
    </row>
    <row r="20" spans="1:16" ht="15" x14ac:dyDescent="0.25">
      <c r="A20" s="4"/>
      <c r="B20" s="83" t="s">
        <v>1564</v>
      </c>
      <c r="C20" s="83"/>
      <c r="D20" s="83"/>
      <c r="E20" s="83"/>
      <c r="F20" s="83"/>
      <c r="G20" s="83"/>
      <c r="H20" s="83"/>
      <c r="I20" s="83"/>
      <c r="J20" s="83"/>
      <c r="K20" s="83"/>
      <c r="L20" s="83"/>
      <c r="M20" s="83"/>
      <c r="N20" s="83"/>
      <c r="O20" s="83"/>
    </row>
    <row r="21" spans="1:16" ht="15" x14ac:dyDescent="0.25">
      <c r="A21" s="4"/>
      <c r="B21" s="5"/>
      <c r="C21" s="5"/>
      <c r="D21" s="5"/>
      <c r="E21" s="5"/>
      <c r="F21" s="5"/>
      <c r="G21" s="5"/>
      <c r="H21" s="5"/>
      <c r="I21" s="5"/>
      <c r="J21" s="5"/>
      <c r="K21" s="5"/>
      <c r="L21" s="5"/>
      <c r="M21" s="5"/>
      <c r="N21" s="5"/>
      <c r="O21" s="5"/>
    </row>
    <row r="22" spans="1:16" ht="15.75" x14ac:dyDescent="0.25">
      <c r="A22" s="4"/>
      <c r="B22" s="12"/>
      <c r="C22" s="12"/>
      <c r="D22" s="12"/>
      <c r="E22" s="12"/>
      <c r="F22" s="12"/>
      <c r="G22" s="12"/>
      <c r="H22" s="12"/>
      <c r="I22" s="12"/>
      <c r="J22" s="12"/>
      <c r="K22" s="12"/>
      <c r="L22" s="12"/>
      <c r="M22" s="12"/>
      <c r="N22" s="12"/>
      <c r="O22" s="12"/>
    </row>
    <row r="23" spans="1:16" ht="15.6" x14ac:dyDescent="0.3">
      <c r="A23" s="6" t="s">
        <v>1</v>
      </c>
      <c r="B23" s="33">
        <v>111</v>
      </c>
      <c r="C23" s="84" t="s">
        <v>1579</v>
      </c>
      <c r="D23" s="84"/>
      <c r="E23" s="84"/>
      <c r="F23" s="84"/>
      <c r="G23" s="84"/>
      <c r="H23" s="84"/>
      <c r="I23" s="84"/>
      <c r="J23" s="84"/>
      <c r="K23" s="84"/>
      <c r="L23" s="84"/>
      <c r="M23" s="84"/>
      <c r="N23" s="84"/>
      <c r="O23" s="7"/>
    </row>
    <row r="24" spans="1:16" x14ac:dyDescent="0.3">
      <c r="A24" s="6" t="s">
        <v>13</v>
      </c>
      <c r="B24" s="11" t="s">
        <v>2</v>
      </c>
      <c r="C24" s="84" t="s">
        <v>19</v>
      </c>
      <c r="D24" s="84"/>
      <c r="E24" s="84"/>
      <c r="F24" s="84"/>
      <c r="G24" s="84"/>
      <c r="H24" s="84"/>
      <c r="I24" s="84"/>
      <c r="J24" s="84"/>
      <c r="K24" s="84"/>
      <c r="L24" s="84"/>
      <c r="M24" s="84"/>
      <c r="N24" s="84"/>
      <c r="O24" s="8"/>
      <c r="P24" s="4"/>
    </row>
    <row r="25" spans="1:16" ht="15" x14ac:dyDescent="0.25">
      <c r="B25" s="9"/>
      <c r="C25" s="9"/>
      <c r="D25" s="9"/>
      <c r="E25" s="9"/>
      <c r="F25" s="9"/>
      <c r="G25" s="9"/>
      <c r="H25" s="9"/>
      <c r="I25" s="9"/>
      <c r="J25" s="9"/>
      <c r="K25" s="9"/>
      <c r="L25" s="9"/>
      <c r="M25" s="9"/>
      <c r="N25" s="9"/>
    </row>
    <row r="26" spans="1:16" x14ac:dyDescent="0.3">
      <c r="A26" s="85" t="s">
        <v>21</v>
      </c>
      <c r="B26" s="85" t="s">
        <v>22</v>
      </c>
      <c r="C26" s="85" t="s">
        <v>23</v>
      </c>
      <c r="D26" s="85" t="s">
        <v>24</v>
      </c>
      <c r="E26" s="85" t="s">
        <v>5</v>
      </c>
      <c r="F26" s="86" t="s">
        <v>25</v>
      </c>
      <c r="G26" s="86"/>
      <c r="H26" s="86"/>
      <c r="I26" s="86"/>
      <c r="J26" s="86"/>
      <c r="K26" s="86"/>
      <c r="L26" s="86"/>
      <c r="M26" s="86"/>
      <c r="N26" s="87" t="s">
        <v>16</v>
      </c>
      <c r="O26" s="85" t="s">
        <v>17</v>
      </c>
    </row>
    <row r="27" spans="1:16" x14ac:dyDescent="0.3">
      <c r="A27" s="85"/>
      <c r="B27" s="85"/>
      <c r="C27" s="85"/>
      <c r="D27" s="85"/>
      <c r="E27" s="85"/>
      <c r="F27" s="86" t="s">
        <v>6</v>
      </c>
      <c r="G27" s="86"/>
      <c r="H27" s="86" t="s">
        <v>7</v>
      </c>
      <c r="I27" s="86"/>
      <c r="J27" s="86" t="s">
        <v>8</v>
      </c>
      <c r="K27" s="86"/>
      <c r="L27" s="86" t="s">
        <v>9</v>
      </c>
      <c r="M27" s="86"/>
      <c r="N27" s="87"/>
      <c r="O27" s="85"/>
    </row>
    <row r="28" spans="1:16" x14ac:dyDescent="0.3">
      <c r="A28" s="85"/>
      <c r="B28" s="85"/>
      <c r="C28" s="85"/>
      <c r="D28" s="85"/>
      <c r="E28" s="85"/>
      <c r="F28" s="10" t="s">
        <v>10</v>
      </c>
      <c r="G28" s="10" t="s">
        <v>11</v>
      </c>
      <c r="H28" s="10" t="s">
        <v>10</v>
      </c>
      <c r="I28" s="10" t="s">
        <v>11</v>
      </c>
      <c r="J28" s="10" t="s">
        <v>10</v>
      </c>
      <c r="K28" s="10" t="s">
        <v>12</v>
      </c>
      <c r="L28" s="10" t="s">
        <v>10</v>
      </c>
      <c r="M28" s="10" t="s">
        <v>12</v>
      </c>
      <c r="N28" s="87"/>
      <c r="O28" s="85"/>
    </row>
    <row r="29" spans="1:16" ht="52.8" x14ac:dyDescent="0.3">
      <c r="A29" s="2" t="str">
        <f>INDEX('POA2'!$A$2:$O$152,_xlfn.AGGREGATE(15,6,ROW('POA2'!$A$2:$A$152)-ROW('POA2'!$A$2)+1/--('POA2'!$A$2:$A$152=$B$23),ROWS($A$29:A29)),3)</f>
        <v>2.3 Investigación, desarrollo tecnológico e Innovación</v>
      </c>
      <c r="B29" s="2" t="str">
        <f>INDEX('POA2'!$A$2:$O$152,_xlfn.AGGREGATE(15,6,ROW('POA2'!$A$2:$A$152)-ROW('POA2'!$A$2)+1/--('POA2'!$A$2:$A$152=$B$23),ROWS($A$29:B29)),4)</f>
        <v>2.3.2 Difundir y divulgar los resultados de la investigación a través de los diferentes formatos y canales que permitan consolidar la capacidad académica de la institución.</v>
      </c>
      <c r="C29" s="2" t="str">
        <f>INDEX('POA2'!$A$2:$O$152,_xlfn.AGGREGATE(15,6,ROW('POA2'!$A$2:$A$152)-ROW('POA2'!$A$2)+1/--('POA2'!$A$2:$A$152=$B$23),ROWS($A$29:C29)),5)</f>
        <v>2.3.2.1 Fortalecer la difusión y divulgación de los resultados de la investigación.</v>
      </c>
      <c r="D29" s="2" t="str">
        <f>INDEX('POA2'!$A$2:$O$152,_xlfn.AGGREGATE(15,6,ROW('POA2'!$A$2:$A$152)-ROW('POA2'!$A$2)+1/--('POA2'!$A$2:$A$152=$B$23),ROWS($A$29:D29)),6)</f>
        <v>Promover la publicacion de articulos en bases de datos o revistas indizadas</v>
      </c>
      <c r="E29" s="37">
        <f t="shared" ref="E29" si="3">+F29+H29+J29+L29</f>
        <v>2</v>
      </c>
      <c r="F29" s="31">
        <f>INDEX('POA2'!$A$2:$O$152,_xlfn.AGGREGATE(15,6,ROW('POA2'!$A$2:$A$152)-ROW('POA2'!$A$2)+1/--('POA2'!$A$2:$A$152=$B$23),ROWS($A$29:F29)),7)</f>
        <v>0</v>
      </c>
      <c r="G29" s="31">
        <f>INDEX('POA2'!$A$2:$O$152,_xlfn.AGGREGATE(15,6,ROW('POA2'!$A$2:$A$152)-ROW('POA2'!$A$2)+1/--('POA2'!$A$2:$A$152=$B$23),ROWS($A$29:G29)),8)</f>
        <v>0</v>
      </c>
      <c r="H29" s="31">
        <f>INDEX('POA2'!$A$2:$O$152,_xlfn.AGGREGATE(15,6,ROW('POA2'!$A$2:$A$152)-ROW('POA2'!$A$2)+1/--('POA2'!$A$2:$A$152=$B$23),ROWS($A$29:H29)),9)</f>
        <v>1</v>
      </c>
      <c r="I29" s="31">
        <f>INDEX('POA2'!$A$2:$O$152,_xlfn.AGGREGATE(15,6,ROW('POA2'!$A$2:$A$152)-ROW('POA2'!$A$2)+1/--('POA2'!$A$2:$A$152=$B$23),ROWS($A$29:I29)),10)</f>
        <v>0</v>
      </c>
      <c r="J29" s="31">
        <f>INDEX('POA2'!$A$2:$O$152,_xlfn.AGGREGATE(15,6,ROW('POA2'!$A$2:$A$152)-ROW('POA2'!$A$2)+1/--('POA2'!$A$2:$A$152=$B$23),ROWS($A$29:J29)),11)</f>
        <v>0</v>
      </c>
      <c r="K29" s="31">
        <f>INDEX('POA2'!$A$2:$O$152,_xlfn.AGGREGATE(15,6,ROW('POA2'!$A$2:$A$152)-ROW('POA2'!$A$2)+1/--('POA2'!$A$2:$A$152=$B$23),ROWS($A$29:K29)),12)</f>
        <v>0</v>
      </c>
      <c r="L29" s="31">
        <f>INDEX('POA2'!$A$2:$O$152,_xlfn.AGGREGATE(15,6,ROW('POA2'!$A$2:$A$152)-ROW('POA2'!$A$2)+1/--('POA2'!$A$2:$A$152=$B$23),ROWS($A$29:L29)),13)</f>
        <v>1</v>
      </c>
      <c r="M29" s="31">
        <f>INDEX('POA2'!$A$2:$O$152,_xlfn.AGGREGATE(15,6,ROW('POA2'!$A$2:$A$152)-ROW('POA2'!$A$2)+1/--('POA2'!$A$2:$A$152=$B$23),ROWS($A$29:M29)),14)</f>
        <v>0</v>
      </c>
      <c r="N29" s="37">
        <f t="shared" ref="N29" si="4">+G29+I29+K29+M29</f>
        <v>0</v>
      </c>
      <c r="O29" s="41">
        <f>IFERROR(N29/E29,0%)</f>
        <v>0</v>
      </c>
    </row>
    <row r="30" spans="1:16" ht="79.2" x14ac:dyDescent="0.3">
      <c r="A30" s="2" t="str">
        <f>INDEX('POA2'!$A$2:$O$152,_xlfn.AGGREGATE(15,6,ROW('POA2'!$A$2:$A$152)-ROW('POA2'!$A$2)+1/--('POA2'!$A$2:$A$152=$B$23),ROWS($A$29:A30)),3)</f>
        <v>2.3 Investigación, desarrollo tecnológico e Innovación</v>
      </c>
      <c r="B30" s="2" t="str">
        <f>INDEX('POA2'!$A$2:$O$152,_xlfn.AGGREGATE(15,6,ROW('POA2'!$A$2:$A$152)-ROW('POA2'!$A$2)+1/--('POA2'!$A$2:$A$152=$B$23),ROWS($A$29:B30)),4)</f>
        <v>2.3.1 Fortalecer la investigación, el desarrollo tecnológico y la innovación para contribuir al desarrollo regional, nacional e internacional.</v>
      </c>
      <c r="C30" s="2" t="str">
        <f>INDEX('POA2'!$A$2:$O$152,_xlfn.AGGREGATE(15,6,ROW('POA2'!$A$2:$A$152)-ROW('POA2'!$A$2)+1/--('POA2'!$A$2:$A$152=$B$23),ROWS($A$29:C30)),5)</f>
        <v>2.3.1.1 Asegurar la pertinencia de la investigación, el desarrollo tecnológico y la innovación que se realiza en la institución, a fin de contribuir a la resolución de problemas y al mejoramiento de la calidad de vida de la población.</v>
      </c>
      <c r="D30" s="2" t="str">
        <f>INDEX('POA2'!$A$2:$O$152,_xlfn.AGGREGATE(15,6,ROW('POA2'!$A$2:$A$152)-ROW('POA2'!$A$2)+1/--('POA2'!$A$2:$A$152=$B$23),ROWS($A$29:D30)),6)</f>
        <v>Impulsar la realizacion de proyectos de investigacion en gastronomia y enologia asegurando que las lineas de investigacion.</v>
      </c>
      <c r="E30" s="37">
        <f t="shared" ref="E30" si="5">+F30+H30+J30+L30</f>
        <v>2</v>
      </c>
      <c r="F30" s="31">
        <f>INDEX('POA2'!$A$2:$O$152,_xlfn.AGGREGATE(15,6,ROW('POA2'!$A$2:$A$152)-ROW('POA2'!$A$2)+1/--('POA2'!$A$2:$A$152=$B$23),ROWS($A$29:F30)),7)</f>
        <v>0</v>
      </c>
      <c r="G30" s="31">
        <f>INDEX('POA2'!$A$2:$O$152,_xlfn.AGGREGATE(15,6,ROW('POA2'!$A$2:$A$152)-ROW('POA2'!$A$2)+1/--('POA2'!$A$2:$A$152=$B$23),ROWS($A$29:G30)),8)</f>
        <v>0</v>
      </c>
      <c r="H30" s="31">
        <f>INDEX('POA2'!$A$2:$O$152,_xlfn.AGGREGATE(15,6,ROW('POA2'!$A$2:$A$152)-ROW('POA2'!$A$2)+1/--('POA2'!$A$2:$A$152=$B$23),ROWS($A$29:H30)),9)</f>
        <v>1</v>
      </c>
      <c r="I30" s="31">
        <f>INDEX('POA2'!$A$2:$O$152,_xlfn.AGGREGATE(15,6,ROW('POA2'!$A$2:$A$152)-ROW('POA2'!$A$2)+1/--('POA2'!$A$2:$A$152=$B$23),ROWS($A$29:I30)),10)</f>
        <v>0</v>
      </c>
      <c r="J30" s="31">
        <f>INDEX('POA2'!$A$2:$O$152,_xlfn.AGGREGATE(15,6,ROW('POA2'!$A$2:$A$152)-ROW('POA2'!$A$2)+1/--('POA2'!$A$2:$A$152=$B$23),ROWS($A$29:J30)),11)</f>
        <v>0</v>
      </c>
      <c r="K30" s="31">
        <f>INDEX('POA2'!$A$2:$O$152,_xlfn.AGGREGATE(15,6,ROW('POA2'!$A$2:$A$152)-ROW('POA2'!$A$2)+1/--('POA2'!$A$2:$A$152=$B$23),ROWS($A$29:K30)),12)</f>
        <v>0</v>
      </c>
      <c r="L30" s="31">
        <f>INDEX('POA2'!$A$2:$O$152,_xlfn.AGGREGATE(15,6,ROW('POA2'!$A$2:$A$152)-ROW('POA2'!$A$2)+1/--('POA2'!$A$2:$A$152=$B$23),ROWS($A$29:L30)),13)</f>
        <v>1</v>
      </c>
      <c r="M30" s="31">
        <f>INDEX('POA2'!$A$2:$O$152,_xlfn.AGGREGATE(15,6,ROW('POA2'!$A$2:$A$152)-ROW('POA2'!$A$2)+1/--('POA2'!$A$2:$A$152=$B$23),ROWS($A$29:M30)),14)</f>
        <v>0</v>
      </c>
      <c r="N30" s="37">
        <f t="shared" ref="N30" si="6">+G30+I30+K30+M30</f>
        <v>0</v>
      </c>
      <c r="O30" s="41">
        <f t="shared" ref="O30" si="7">IFERROR(N30/E30,0%)</f>
        <v>0</v>
      </c>
    </row>
    <row r="33" spans="1:16" ht="15.6" x14ac:dyDescent="0.3">
      <c r="A33" s="4"/>
      <c r="B33" s="82" t="s">
        <v>0</v>
      </c>
      <c r="C33" s="82"/>
      <c r="D33" s="82"/>
      <c r="E33" s="82"/>
      <c r="F33" s="82"/>
      <c r="G33" s="82"/>
      <c r="H33" s="82"/>
      <c r="I33" s="82"/>
      <c r="J33" s="82"/>
      <c r="K33" s="82"/>
      <c r="L33" s="82"/>
      <c r="M33" s="82"/>
      <c r="N33" s="82"/>
      <c r="O33" s="82"/>
    </row>
    <row r="34" spans="1:16" x14ac:dyDescent="0.3">
      <c r="A34" s="4"/>
      <c r="B34" s="83" t="s">
        <v>1564</v>
      </c>
      <c r="C34" s="83"/>
      <c r="D34" s="83"/>
      <c r="E34" s="83"/>
      <c r="F34" s="83"/>
      <c r="G34" s="83"/>
      <c r="H34" s="83"/>
      <c r="I34" s="83"/>
      <c r="J34" s="83"/>
      <c r="K34" s="83"/>
      <c r="L34" s="83"/>
      <c r="M34" s="83"/>
      <c r="N34" s="83"/>
      <c r="O34" s="83"/>
    </row>
    <row r="35" spans="1:16" x14ac:dyDescent="0.3">
      <c r="A35" s="4"/>
      <c r="B35" s="5"/>
      <c r="C35" s="5"/>
      <c r="D35" s="5"/>
      <c r="E35" s="5"/>
      <c r="F35" s="5"/>
      <c r="G35" s="5"/>
      <c r="H35" s="5"/>
      <c r="I35" s="5"/>
      <c r="J35" s="5"/>
      <c r="K35" s="5"/>
      <c r="L35" s="5"/>
      <c r="M35" s="5"/>
      <c r="N35" s="5"/>
      <c r="O35" s="5"/>
    </row>
    <row r="36" spans="1:16" ht="15.6" x14ac:dyDescent="0.3">
      <c r="A36" s="4"/>
      <c r="B36" s="12"/>
      <c r="C36" s="12"/>
      <c r="D36" s="12"/>
      <c r="E36" s="12"/>
      <c r="F36" s="12"/>
      <c r="G36" s="12"/>
      <c r="H36" s="12"/>
      <c r="I36" s="12"/>
      <c r="J36" s="12"/>
      <c r="K36" s="12"/>
      <c r="L36" s="12"/>
      <c r="M36" s="12"/>
      <c r="N36" s="12"/>
      <c r="O36" s="12"/>
    </row>
    <row r="37" spans="1:16" ht="15.6" x14ac:dyDescent="0.3">
      <c r="A37" s="6" t="s">
        <v>1</v>
      </c>
      <c r="B37" s="33">
        <v>111</v>
      </c>
      <c r="C37" s="84" t="s">
        <v>1579</v>
      </c>
      <c r="D37" s="84"/>
      <c r="E37" s="84"/>
      <c r="F37" s="84"/>
      <c r="G37" s="84"/>
      <c r="H37" s="84"/>
      <c r="I37" s="84"/>
      <c r="J37" s="84"/>
      <c r="K37" s="84"/>
      <c r="L37" s="84"/>
      <c r="M37" s="84"/>
      <c r="N37" s="84"/>
      <c r="O37" s="7"/>
    </row>
    <row r="38" spans="1:16" x14ac:dyDescent="0.3">
      <c r="A38" s="6" t="s">
        <v>13</v>
      </c>
      <c r="B38" s="11" t="s">
        <v>3</v>
      </c>
      <c r="C38" s="84" t="s">
        <v>26</v>
      </c>
      <c r="D38" s="84"/>
      <c r="E38" s="84"/>
      <c r="F38" s="84"/>
      <c r="G38" s="84"/>
      <c r="H38" s="84"/>
      <c r="I38" s="84"/>
      <c r="J38" s="84"/>
      <c r="K38" s="84"/>
      <c r="L38" s="84"/>
      <c r="M38" s="84"/>
      <c r="N38" s="84"/>
      <c r="O38" s="8"/>
      <c r="P38" s="4"/>
    </row>
    <row r="39" spans="1:16" x14ac:dyDescent="0.3">
      <c r="B39" s="9"/>
      <c r="C39" s="9"/>
      <c r="D39" s="9"/>
      <c r="E39" s="9"/>
      <c r="F39" s="9"/>
      <c r="G39" s="9"/>
      <c r="H39" s="9"/>
      <c r="I39" s="9"/>
      <c r="J39" s="9"/>
      <c r="K39" s="9"/>
      <c r="L39" s="9"/>
      <c r="M39" s="9"/>
      <c r="N39" s="9"/>
    </row>
    <row r="40" spans="1:16" x14ac:dyDescent="0.3">
      <c r="A40" s="85" t="s">
        <v>21</v>
      </c>
      <c r="B40" s="85" t="s">
        <v>22</v>
      </c>
      <c r="C40" s="85" t="s">
        <v>23</v>
      </c>
      <c r="D40" s="85" t="s">
        <v>24</v>
      </c>
      <c r="E40" s="85" t="s">
        <v>5</v>
      </c>
      <c r="F40" s="86" t="s">
        <v>25</v>
      </c>
      <c r="G40" s="86"/>
      <c r="H40" s="86"/>
      <c r="I40" s="86"/>
      <c r="J40" s="86"/>
      <c r="K40" s="86"/>
      <c r="L40" s="86"/>
      <c r="M40" s="86"/>
      <c r="N40" s="87" t="s">
        <v>16</v>
      </c>
      <c r="O40" s="85" t="s">
        <v>17</v>
      </c>
    </row>
    <row r="41" spans="1:16" x14ac:dyDescent="0.3">
      <c r="A41" s="85"/>
      <c r="B41" s="85"/>
      <c r="C41" s="85"/>
      <c r="D41" s="85"/>
      <c r="E41" s="85"/>
      <c r="F41" s="86" t="s">
        <v>6</v>
      </c>
      <c r="G41" s="86"/>
      <c r="H41" s="86" t="s">
        <v>7</v>
      </c>
      <c r="I41" s="86"/>
      <c r="J41" s="86" t="s">
        <v>8</v>
      </c>
      <c r="K41" s="86"/>
      <c r="L41" s="86" t="s">
        <v>9</v>
      </c>
      <c r="M41" s="86"/>
      <c r="N41" s="87"/>
      <c r="O41" s="85"/>
    </row>
    <row r="42" spans="1:16" x14ac:dyDescent="0.3">
      <c r="A42" s="85"/>
      <c r="B42" s="85"/>
      <c r="C42" s="85"/>
      <c r="D42" s="85"/>
      <c r="E42" s="85"/>
      <c r="F42" s="10" t="s">
        <v>10</v>
      </c>
      <c r="G42" s="10" t="s">
        <v>11</v>
      </c>
      <c r="H42" s="10" t="s">
        <v>10</v>
      </c>
      <c r="I42" s="10" t="s">
        <v>11</v>
      </c>
      <c r="J42" s="10" t="s">
        <v>10</v>
      </c>
      <c r="K42" s="10" t="s">
        <v>12</v>
      </c>
      <c r="L42" s="10" t="s">
        <v>10</v>
      </c>
      <c r="M42" s="10" t="s">
        <v>12</v>
      </c>
      <c r="N42" s="87"/>
      <c r="O42" s="85"/>
    </row>
    <row r="43" spans="1:16" ht="52.8" x14ac:dyDescent="0.3">
      <c r="A43" s="2" t="str">
        <f>INDEX('POA3'!$A$2:$O$152,_xlfn.AGGREGATE(15,6,ROW('POA3'!$A$2:$A$152)-ROW('POA3'!$A$2)+1/--('POA3'!$A$2:$A$152=$B$37),ROWS($A$43:A43)),3)</f>
        <v>3.4 Extensión y vinculación</v>
      </c>
      <c r="B43" s="2" t="str">
        <f>INDEX('POA3'!$A$2:$O$152,_xlfn.AGGREGATE(15,6,ROW('POA3'!$A$2:$A$152)-ROW('POA3'!$A$2)+1/--('POA3'!$A$2:$A$152=$B$37),ROWS($A$43:B43)),4)</f>
        <v>3.4.3 Impulsar mecanismos para la generación de ingresos propios a través de la vinculación con el entorno social y productivo.</v>
      </c>
      <c r="C43" s="2" t="str">
        <f>INDEX('POA3'!$A$2:$O$152,_xlfn.AGGREGATE(15,6,ROW('POA3'!$A$2:$A$152)-ROW('POA3'!$A$2)+1/--('POA3'!$A$2:$A$152=$B$37),ROWS($A$43:C43)),5)</f>
        <v>3.4.3.3 Reformular los esquemas institucionales de educación continua a fin de que representen una fuente significativa de ingresos propios para la universidad.</v>
      </c>
      <c r="D43" s="2" t="str">
        <f>INDEX('POA3'!$A$2:$O$152,_xlfn.AGGREGATE(15,6,ROW('POA3'!$A$2:$A$152)-ROW('POA3'!$A$2)+1/--('POA3'!$A$2:$A$152=$B$37),ROWS($A$43:D43)),6)</f>
        <v>Realizacion de un programa de Educacion continua asegurando la calidad y pertinencia de sus cursos, talleres y diplomados</v>
      </c>
      <c r="E43" s="37">
        <f t="shared" ref="E43" si="8">+F43+H43+J43+L43</f>
        <v>2</v>
      </c>
      <c r="F43" s="31">
        <f>INDEX('POA3'!$A$2:$O$152,_xlfn.AGGREGATE(15,6,ROW('POA3'!$A$2:$A$152)-ROW('POA3'!$A$2)+1/--('POA3'!$A$2:$A$152=$B$37),ROWS($A$43:F43)),7)</f>
        <v>0</v>
      </c>
      <c r="G43" s="31">
        <f>INDEX('POA3'!$A$2:$O$152,_xlfn.AGGREGATE(15,6,ROW('POA3'!$A$2:$A$152)-ROW('POA3'!$A$2)+1/--('POA3'!$A$2:$A$152=$B$37),ROWS($A$43:G43)),8)</f>
        <v>0</v>
      </c>
      <c r="H43" s="31">
        <f>INDEX('POA3'!$A$2:$O$152,_xlfn.AGGREGATE(15,6,ROW('POA3'!$A$2:$A$152)-ROW('POA3'!$A$2)+1/--('POA3'!$A$2:$A$152=$B$37),ROWS($A$43:H43)),9)</f>
        <v>1</v>
      </c>
      <c r="I43" s="31">
        <f>INDEX('POA3'!$A$2:$O$152,_xlfn.AGGREGATE(15,6,ROW('POA3'!$A$2:$A$152)-ROW('POA3'!$A$2)+1/--('POA3'!$A$2:$A$152=$B$37),ROWS($A$43:I43)),10)</f>
        <v>0</v>
      </c>
      <c r="J43" s="31">
        <f>INDEX('POA3'!$A$2:$O$152,_xlfn.AGGREGATE(15,6,ROW('POA3'!$A$2:$A$152)-ROW('POA3'!$A$2)+1/--('POA3'!$A$2:$A$152=$B$37),ROWS($A$43:J43)),11)</f>
        <v>0</v>
      </c>
      <c r="K43" s="31">
        <f>INDEX('POA3'!$A$2:$O$152,_xlfn.AGGREGATE(15,6,ROW('POA3'!$A$2:$A$152)-ROW('POA3'!$A$2)+1/--('POA3'!$A$2:$A$152=$B$37),ROWS($A$43:K43)),12)</f>
        <v>0</v>
      </c>
      <c r="L43" s="31">
        <f>INDEX('POA3'!$A$2:$O$152,_xlfn.AGGREGATE(15,6,ROW('POA3'!$A$2:$A$152)-ROW('POA3'!$A$2)+1/--('POA3'!$A$2:$A$152=$B$37),ROWS($A$43:L43)),13)</f>
        <v>1</v>
      </c>
      <c r="M43" s="31">
        <f>INDEX('POA3'!$A$2:$O$152,_xlfn.AGGREGATE(15,6,ROW('POA3'!$A$2:$A$152)-ROW('POA3'!$A$2)+1/--('POA3'!$A$2:$A$152=$B$37),ROWS($A$43:M43)),14)</f>
        <v>0</v>
      </c>
      <c r="N43" s="37">
        <f t="shared" ref="N43" si="9">+G43+I43+K43+M43</f>
        <v>0</v>
      </c>
      <c r="O43" s="41">
        <f t="shared" ref="O43" si="10">IFERROR(N43/E43,0%)</f>
        <v>0</v>
      </c>
    </row>
    <row r="44" spans="1:16" ht="66" x14ac:dyDescent="0.3">
      <c r="A44" s="2" t="str">
        <f>INDEX('POA3'!$A$2:$O$152,_xlfn.AGGREGATE(15,6,ROW('POA3'!$A$2:$A$152)-ROW('POA3'!$A$2)+1/--('POA3'!$A$2:$A$152=$B$37),ROWS($A$43:A44)),3)</f>
        <v>3.4 Extensión y vinculación</v>
      </c>
      <c r="B44" s="2" t="str">
        <f>INDEX('POA3'!$A$2:$O$152,_xlfn.AGGREGATE(15,6,ROW('POA3'!$A$2:$A$152)-ROW('POA3'!$A$2)+1/--('POA3'!$A$2:$A$152=$B$37),ROWS($A$43:B44)),4)</f>
        <v>3.4.1 Fortalecer la presencia de la universidad en la sociedad a través de la divulgación del conocimiento y la promoción de la cultura y el deporte.</v>
      </c>
      <c r="C44" s="2" t="str">
        <f>INDEX('POA3'!$A$2:$O$152,_xlfn.AGGREGATE(15,6,ROW('POA3'!$A$2:$A$152)-ROW('POA3'!$A$2)+1/--('POA3'!$A$2:$A$152=$B$37),ROWS($A$43:C44)),5)</f>
        <v>3.4.1.7 Promover la participación de los universitarios en actividades de extensión de los servicios que brinda la uabc, y de intervención comunitaria orientadas a sectores sociales en condiciones de vulnerabilidad.</v>
      </c>
      <c r="D44" s="2" t="str">
        <f>INDEX('POA3'!$A$2:$O$152,_xlfn.AGGREGATE(15,6,ROW('POA3'!$A$2:$A$152)-ROW('POA3'!$A$2)+1/--('POA3'!$A$2:$A$152=$B$37),ROWS($A$43:D44)),6)</f>
        <v>Brigadas Universitarias Integradas por alumnos de servicio social comunitario en apoyo a las buenas costumbres</v>
      </c>
      <c r="E44" s="37">
        <f t="shared" ref="E44:E50" si="11">+F44+H44+J44+L44</f>
        <v>2</v>
      </c>
      <c r="F44" s="31">
        <f>INDEX('POA3'!$A$2:$O$152,_xlfn.AGGREGATE(15,6,ROW('POA3'!$A$2:$A$152)-ROW('POA3'!$A$2)+1/--('POA3'!$A$2:$A$152=$B$37),ROWS($A$43:F44)),7)</f>
        <v>0</v>
      </c>
      <c r="G44" s="31">
        <f>INDEX('POA3'!$A$2:$O$152,_xlfn.AGGREGATE(15,6,ROW('POA3'!$A$2:$A$152)-ROW('POA3'!$A$2)+1/--('POA3'!$A$2:$A$152=$B$37),ROWS($A$43:G44)),8)</f>
        <v>0</v>
      </c>
      <c r="H44" s="31">
        <f>INDEX('POA3'!$A$2:$O$152,_xlfn.AGGREGATE(15,6,ROW('POA3'!$A$2:$A$152)-ROW('POA3'!$A$2)+1/--('POA3'!$A$2:$A$152=$B$37),ROWS($A$43:H44)),9)</f>
        <v>1</v>
      </c>
      <c r="I44" s="31">
        <f>INDEX('POA3'!$A$2:$O$152,_xlfn.AGGREGATE(15,6,ROW('POA3'!$A$2:$A$152)-ROW('POA3'!$A$2)+1/--('POA3'!$A$2:$A$152=$B$37),ROWS($A$43:I44)),10)</f>
        <v>0</v>
      </c>
      <c r="J44" s="31">
        <f>INDEX('POA3'!$A$2:$O$152,_xlfn.AGGREGATE(15,6,ROW('POA3'!$A$2:$A$152)-ROW('POA3'!$A$2)+1/--('POA3'!$A$2:$A$152=$B$37),ROWS($A$43:J44)),11)</f>
        <v>0</v>
      </c>
      <c r="K44" s="31">
        <f>INDEX('POA3'!$A$2:$O$152,_xlfn.AGGREGATE(15,6,ROW('POA3'!$A$2:$A$152)-ROW('POA3'!$A$2)+1/--('POA3'!$A$2:$A$152=$B$37),ROWS($A$43:K44)),12)</f>
        <v>0</v>
      </c>
      <c r="L44" s="31">
        <f>INDEX('POA3'!$A$2:$O$152,_xlfn.AGGREGATE(15,6,ROW('POA3'!$A$2:$A$152)-ROW('POA3'!$A$2)+1/--('POA3'!$A$2:$A$152=$B$37),ROWS($A$43:L44)),13)</f>
        <v>1</v>
      </c>
      <c r="M44" s="31">
        <f>INDEX('POA3'!$A$2:$O$152,_xlfn.AGGREGATE(15,6,ROW('POA3'!$A$2:$A$152)-ROW('POA3'!$A$2)+1/--('POA3'!$A$2:$A$152=$B$37),ROWS($A$43:M44)),14)</f>
        <v>0</v>
      </c>
      <c r="N44" s="37">
        <f t="shared" ref="N44:N50" si="12">+G44+I44+K44+M44</f>
        <v>0</v>
      </c>
      <c r="O44" s="41">
        <f t="shared" ref="O44:O50" si="13">IFERROR(N44/E44,0%)</f>
        <v>0</v>
      </c>
    </row>
    <row r="45" spans="1:16" ht="52.8" x14ac:dyDescent="0.3">
      <c r="A45" s="2" t="str">
        <f>INDEX('POA3'!$A$2:$O$152,_xlfn.AGGREGATE(15,6,ROW('POA3'!$A$2:$A$152)-ROW('POA3'!$A$2)+1/--('POA3'!$A$2:$A$152=$B$37),ROWS($A$43:A45)),3)</f>
        <v>3.4 Extensión y vinculación</v>
      </c>
      <c r="B45" s="2" t="str">
        <f>INDEX('POA3'!$A$2:$O$152,_xlfn.AGGREGATE(15,6,ROW('POA3'!$A$2:$A$152)-ROW('POA3'!$A$2)+1/--('POA3'!$A$2:$A$152=$B$37),ROWS($A$43:B45)),4)</f>
        <v>3.4.2 Consolidar los esquemas de vinculación institucional con los sectores público, privado y social.</v>
      </c>
      <c r="C45" s="2" t="str">
        <f>INDEX('POA3'!$A$2:$O$152,_xlfn.AGGREGATE(15,6,ROW('POA3'!$A$2:$A$152)-ROW('POA3'!$A$2)+1/--('POA3'!$A$2:$A$152=$B$37),ROWS($A$43:C45)),5)</f>
        <v>3.4.2.4 Promover el desarrollo de esquemas eficaces para el diálogo y la vinculación con agentes y representantes de los diversos sectores de la sociedad.</v>
      </c>
      <c r="D45" s="2" t="str">
        <f>INDEX('POA3'!$A$2:$O$152,_xlfn.AGGREGATE(15,6,ROW('POA3'!$A$2:$A$152)-ROW('POA3'!$A$2)+1/--('POA3'!$A$2:$A$152=$B$37),ROWS($A$43:D45)),6)</f>
        <v>Realizar reuniones con el consejo de vinculacion para evaluar la implementaciom de mejores practicas de otras unidades academicas con el sector productivo</v>
      </c>
      <c r="E45" s="37">
        <f t="shared" si="11"/>
        <v>2</v>
      </c>
      <c r="F45" s="31">
        <f>INDEX('POA3'!$A$2:$O$152,_xlfn.AGGREGATE(15,6,ROW('POA3'!$A$2:$A$152)-ROW('POA3'!$A$2)+1/--('POA3'!$A$2:$A$152=$B$37),ROWS($A$43:F45)),7)</f>
        <v>0</v>
      </c>
      <c r="G45" s="31">
        <f>INDEX('POA3'!$A$2:$O$152,_xlfn.AGGREGATE(15,6,ROW('POA3'!$A$2:$A$152)-ROW('POA3'!$A$2)+1/--('POA3'!$A$2:$A$152=$B$37),ROWS($A$43:G45)),8)</f>
        <v>0</v>
      </c>
      <c r="H45" s="31">
        <f>INDEX('POA3'!$A$2:$O$152,_xlfn.AGGREGATE(15,6,ROW('POA3'!$A$2:$A$152)-ROW('POA3'!$A$2)+1/--('POA3'!$A$2:$A$152=$B$37),ROWS($A$43:H45)),9)</f>
        <v>1</v>
      </c>
      <c r="I45" s="31">
        <f>INDEX('POA3'!$A$2:$O$152,_xlfn.AGGREGATE(15,6,ROW('POA3'!$A$2:$A$152)-ROW('POA3'!$A$2)+1/--('POA3'!$A$2:$A$152=$B$37),ROWS($A$43:I45)),10)</f>
        <v>0</v>
      </c>
      <c r="J45" s="31">
        <f>INDEX('POA3'!$A$2:$O$152,_xlfn.AGGREGATE(15,6,ROW('POA3'!$A$2:$A$152)-ROW('POA3'!$A$2)+1/--('POA3'!$A$2:$A$152=$B$37),ROWS($A$43:J45)),11)</f>
        <v>0</v>
      </c>
      <c r="K45" s="31">
        <f>INDEX('POA3'!$A$2:$O$152,_xlfn.AGGREGATE(15,6,ROW('POA3'!$A$2:$A$152)-ROW('POA3'!$A$2)+1/--('POA3'!$A$2:$A$152=$B$37),ROWS($A$43:K45)),12)</f>
        <v>0</v>
      </c>
      <c r="L45" s="31">
        <f>INDEX('POA3'!$A$2:$O$152,_xlfn.AGGREGATE(15,6,ROW('POA3'!$A$2:$A$152)-ROW('POA3'!$A$2)+1/--('POA3'!$A$2:$A$152=$B$37),ROWS($A$43:L45)),13)</f>
        <v>1</v>
      </c>
      <c r="M45" s="31">
        <f>INDEX('POA3'!$A$2:$O$152,_xlfn.AGGREGATE(15,6,ROW('POA3'!$A$2:$A$152)-ROW('POA3'!$A$2)+1/--('POA3'!$A$2:$A$152=$B$37),ROWS($A$43:M45)),14)</f>
        <v>0</v>
      </c>
      <c r="N45" s="37">
        <f t="shared" si="12"/>
        <v>0</v>
      </c>
      <c r="O45" s="41">
        <f t="shared" si="13"/>
        <v>0</v>
      </c>
    </row>
    <row r="46" spans="1:16" ht="52.8" x14ac:dyDescent="0.3">
      <c r="A46" s="2" t="str">
        <f>INDEX('POA3'!$A$2:$O$152,_xlfn.AGGREGATE(15,6,ROW('POA3'!$A$2:$A$152)-ROW('POA3'!$A$2)+1/--('POA3'!$A$2:$A$152=$B$37),ROWS($A$43:A46)),3)</f>
        <v>3.4 Extensión y vinculación</v>
      </c>
      <c r="B46" s="2" t="str">
        <f>INDEX('POA3'!$A$2:$O$152,_xlfn.AGGREGATE(15,6,ROW('POA3'!$A$2:$A$152)-ROW('POA3'!$A$2)+1/--('POA3'!$A$2:$A$152=$B$37),ROWS($A$43:B46)),4)</f>
        <v>3.4.2 Consolidar los esquemas de vinculación institucional con los sectores público, privado y social.</v>
      </c>
      <c r="C46" s="2" t="str">
        <f>INDEX('POA3'!$A$2:$O$152,_xlfn.AGGREGATE(15,6,ROW('POA3'!$A$2:$A$152)-ROW('POA3'!$A$2)+1/--('POA3'!$A$2:$A$152=$B$37),ROWS($A$43:C46)),5)</f>
        <v>3.4.2.4 Promover el desarrollo de esquemas eficaces para el diálogo y la vinculación con agentes y representantes de los diversos sectores de la sociedad.</v>
      </c>
      <c r="D46" s="2" t="str">
        <f>INDEX('POA3'!$A$2:$O$152,_xlfn.AGGREGATE(15,6,ROW('POA3'!$A$2:$A$152)-ROW('POA3'!$A$2)+1/--('POA3'!$A$2:$A$152=$B$37),ROWS($A$43:D46)),6)</f>
        <v>Llevar a cabo reuniones con los sectores publico, social y empresarial para impulsar la vinculacion de la EEG</v>
      </c>
      <c r="E46" s="37">
        <f t="shared" si="11"/>
        <v>2</v>
      </c>
      <c r="F46" s="31">
        <f>INDEX('POA3'!$A$2:$O$152,_xlfn.AGGREGATE(15,6,ROW('POA3'!$A$2:$A$152)-ROW('POA3'!$A$2)+1/--('POA3'!$A$2:$A$152=$B$37),ROWS($A$43:F46)),7)</f>
        <v>0</v>
      </c>
      <c r="G46" s="31">
        <f>INDEX('POA3'!$A$2:$O$152,_xlfn.AGGREGATE(15,6,ROW('POA3'!$A$2:$A$152)-ROW('POA3'!$A$2)+1/--('POA3'!$A$2:$A$152=$B$37),ROWS($A$43:G46)),8)</f>
        <v>0</v>
      </c>
      <c r="H46" s="31">
        <f>INDEX('POA3'!$A$2:$O$152,_xlfn.AGGREGATE(15,6,ROW('POA3'!$A$2:$A$152)-ROW('POA3'!$A$2)+1/--('POA3'!$A$2:$A$152=$B$37),ROWS($A$43:H46)),9)</f>
        <v>1</v>
      </c>
      <c r="I46" s="31">
        <f>INDEX('POA3'!$A$2:$O$152,_xlfn.AGGREGATE(15,6,ROW('POA3'!$A$2:$A$152)-ROW('POA3'!$A$2)+1/--('POA3'!$A$2:$A$152=$B$37),ROWS($A$43:I46)),10)</f>
        <v>0</v>
      </c>
      <c r="J46" s="31">
        <f>INDEX('POA3'!$A$2:$O$152,_xlfn.AGGREGATE(15,6,ROW('POA3'!$A$2:$A$152)-ROW('POA3'!$A$2)+1/--('POA3'!$A$2:$A$152=$B$37),ROWS($A$43:J46)),11)</f>
        <v>0</v>
      </c>
      <c r="K46" s="31">
        <f>INDEX('POA3'!$A$2:$O$152,_xlfn.AGGREGATE(15,6,ROW('POA3'!$A$2:$A$152)-ROW('POA3'!$A$2)+1/--('POA3'!$A$2:$A$152=$B$37),ROWS($A$43:K46)),12)</f>
        <v>0</v>
      </c>
      <c r="L46" s="31">
        <f>INDEX('POA3'!$A$2:$O$152,_xlfn.AGGREGATE(15,6,ROW('POA3'!$A$2:$A$152)-ROW('POA3'!$A$2)+1/--('POA3'!$A$2:$A$152=$B$37),ROWS($A$43:L46)),13)</f>
        <v>1</v>
      </c>
      <c r="M46" s="31">
        <f>INDEX('POA3'!$A$2:$O$152,_xlfn.AGGREGATE(15,6,ROW('POA3'!$A$2:$A$152)-ROW('POA3'!$A$2)+1/--('POA3'!$A$2:$A$152=$B$37),ROWS($A$43:M46)),14)</f>
        <v>0</v>
      </c>
      <c r="N46" s="37">
        <f t="shared" si="12"/>
        <v>0</v>
      </c>
      <c r="O46" s="41">
        <f t="shared" si="13"/>
        <v>0</v>
      </c>
    </row>
    <row r="47" spans="1:16" ht="52.8" x14ac:dyDescent="0.3">
      <c r="A47" s="2" t="str">
        <f>INDEX('POA3'!$A$2:$O$152,_xlfn.AGGREGATE(15,6,ROW('POA3'!$A$2:$A$152)-ROW('POA3'!$A$2)+1/--('POA3'!$A$2:$A$152=$B$37),ROWS($A$43:A47)),3)</f>
        <v>3.4 Extensión y vinculación</v>
      </c>
      <c r="B47" s="2" t="str">
        <f>INDEX('POA3'!$A$2:$O$152,_xlfn.AGGREGATE(15,6,ROW('POA3'!$A$2:$A$152)-ROW('POA3'!$A$2)+1/--('POA3'!$A$2:$A$152=$B$37),ROWS($A$43:B47)),4)</f>
        <v>3.4.2 Consolidar los esquemas de vinculación institucional con los sectores público, privado y social.</v>
      </c>
      <c r="C47" s="2" t="str">
        <f>INDEX('POA3'!$A$2:$O$152,_xlfn.AGGREGATE(15,6,ROW('POA3'!$A$2:$A$152)-ROW('POA3'!$A$2)+1/--('POA3'!$A$2:$A$152=$B$37),ROWS($A$43:C47)),5)</f>
        <v>3.4.2.1 Establecer convenios que promuevan la relación con los sectores público, priva- do y social, y supervisar su adecuado funcionamiento.</v>
      </c>
      <c r="D47" s="2" t="str">
        <f>INDEX('POA3'!$A$2:$O$152,_xlfn.AGGREGATE(15,6,ROW('POA3'!$A$2:$A$152)-ROW('POA3'!$A$2)+1/--('POA3'!$A$2:$A$152=$B$37),ROWS($A$43:D47)),6)</f>
        <v>Promover la estancia de los academicos en los sectores gastronomico, enologico y de servicios</v>
      </c>
      <c r="E47" s="37">
        <f t="shared" si="11"/>
        <v>2</v>
      </c>
      <c r="F47" s="31">
        <f>INDEX('POA3'!$A$2:$O$152,_xlfn.AGGREGATE(15,6,ROW('POA3'!$A$2:$A$152)-ROW('POA3'!$A$2)+1/--('POA3'!$A$2:$A$152=$B$37),ROWS($A$43:F47)),7)</f>
        <v>0</v>
      </c>
      <c r="G47" s="31">
        <f>INDEX('POA3'!$A$2:$O$152,_xlfn.AGGREGATE(15,6,ROW('POA3'!$A$2:$A$152)-ROW('POA3'!$A$2)+1/--('POA3'!$A$2:$A$152=$B$37),ROWS($A$43:G47)),8)</f>
        <v>0</v>
      </c>
      <c r="H47" s="31">
        <f>INDEX('POA3'!$A$2:$O$152,_xlfn.AGGREGATE(15,6,ROW('POA3'!$A$2:$A$152)-ROW('POA3'!$A$2)+1/--('POA3'!$A$2:$A$152=$B$37),ROWS($A$43:H47)),9)</f>
        <v>1</v>
      </c>
      <c r="I47" s="31">
        <f>INDEX('POA3'!$A$2:$O$152,_xlfn.AGGREGATE(15,6,ROW('POA3'!$A$2:$A$152)-ROW('POA3'!$A$2)+1/--('POA3'!$A$2:$A$152=$B$37),ROWS($A$43:I47)),10)</f>
        <v>0</v>
      </c>
      <c r="J47" s="31">
        <f>INDEX('POA3'!$A$2:$O$152,_xlfn.AGGREGATE(15,6,ROW('POA3'!$A$2:$A$152)-ROW('POA3'!$A$2)+1/--('POA3'!$A$2:$A$152=$B$37),ROWS($A$43:J47)),11)</f>
        <v>0</v>
      </c>
      <c r="K47" s="31">
        <f>INDEX('POA3'!$A$2:$O$152,_xlfn.AGGREGATE(15,6,ROW('POA3'!$A$2:$A$152)-ROW('POA3'!$A$2)+1/--('POA3'!$A$2:$A$152=$B$37),ROWS($A$43:K47)),12)</f>
        <v>0</v>
      </c>
      <c r="L47" s="31">
        <f>INDEX('POA3'!$A$2:$O$152,_xlfn.AGGREGATE(15,6,ROW('POA3'!$A$2:$A$152)-ROW('POA3'!$A$2)+1/--('POA3'!$A$2:$A$152=$B$37),ROWS($A$43:L47)),13)</f>
        <v>1</v>
      </c>
      <c r="M47" s="31">
        <f>INDEX('POA3'!$A$2:$O$152,_xlfn.AGGREGATE(15,6,ROW('POA3'!$A$2:$A$152)-ROW('POA3'!$A$2)+1/--('POA3'!$A$2:$A$152=$B$37),ROWS($A$43:M47)),14)</f>
        <v>0</v>
      </c>
      <c r="N47" s="37">
        <f t="shared" si="12"/>
        <v>0</v>
      </c>
      <c r="O47" s="41">
        <f t="shared" si="13"/>
        <v>0</v>
      </c>
    </row>
    <row r="48" spans="1:16" ht="66" x14ac:dyDescent="0.3">
      <c r="A48" s="2" t="str">
        <f>INDEX('POA3'!$A$2:$O$152,_xlfn.AGGREGATE(15,6,ROW('POA3'!$A$2:$A$152)-ROW('POA3'!$A$2)+1/--('POA3'!$A$2:$A$152=$B$37),ROWS($A$43:A48)),3)</f>
        <v>3.4 Extensión y vinculación</v>
      </c>
      <c r="B48" s="2" t="str">
        <f>INDEX('POA3'!$A$2:$O$152,_xlfn.AGGREGATE(15,6,ROW('POA3'!$A$2:$A$152)-ROW('POA3'!$A$2)+1/--('POA3'!$A$2:$A$152=$B$37),ROWS($A$43:B48)),4)</f>
        <v>3.4.1 Fortalecer la presencia de la universidad en la sociedad a través de la divulgación del conocimiento y la promoción de la cultura y el deporte.</v>
      </c>
      <c r="C48" s="2" t="str">
        <f>INDEX('POA3'!$A$2:$O$152,_xlfn.AGGREGATE(15,6,ROW('POA3'!$A$2:$A$152)-ROW('POA3'!$A$2)+1/--('POA3'!$A$2:$A$152=$B$37),ROWS($A$43:C48)),5)</f>
        <v>3.4.1.7 Promover la participación de los universitarios en actividades de extensión de los servicios que brinda la uabc, y de intervención comunitaria orientadas a sectores sociales en condiciones de vulnerabilidad.</v>
      </c>
      <c r="D48" s="2" t="str">
        <f>INDEX('POA3'!$A$2:$O$152,_xlfn.AGGREGATE(15,6,ROW('POA3'!$A$2:$A$152)-ROW('POA3'!$A$2)+1/--('POA3'!$A$2:$A$152=$B$37),ROWS($A$43:D48)),6)</f>
        <v>Contribuir a atender a comunidades vulnerables o en desventaja social, a traves de programas y proyectos de intervencion social con la participacion de estudiantes de servicio social y o practicas profesionales.</v>
      </c>
      <c r="E48" s="37">
        <f t="shared" si="11"/>
        <v>2</v>
      </c>
      <c r="F48" s="31">
        <f>INDEX('POA3'!$A$2:$O$152,_xlfn.AGGREGATE(15,6,ROW('POA3'!$A$2:$A$152)-ROW('POA3'!$A$2)+1/--('POA3'!$A$2:$A$152=$B$37),ROWS($A$43:F48)),7)</f>
        <v>0</v>
      </c>
      <c r="G48" s="31">
        <f>INDEX('POA3'!$A$2:$O$152,_xlfn.AGGREGATE(15,6,ROW('POA3'!$A$2:$A$152)-ROW('POA3'!$A$2)+1/--('POA3'!$A$2:$A$152=$B$37),ROWS($A$43:G48)),8)</f>
        <v>0</v>
      </c>
      <c r="H48" s="31">
        <f>INDEX('POA3'!$A$2:$O$152,_xlfn.AGGREGATE(15,6,ROW('POA3'!$A$2:$A$152)-ROW('POA3'!$A$2)+1/--('POA3'!$A$2:$A$152=$B$37),ROWS($A$43:H48)),9)</f>
        <v>1</v>
      </c>
      <c r="I48" s="31">
        <f>INDEX('POA3'!$A$2:$O$152,_xlfn.AGGREGATE(15,6,ROW('POA3'!$A$2:$A$152)-ROW('POA3'!$A$2)+1/--('POA3'!$A$2:$A$152=$B$37),ROWS($A$43:I48)),10)</f>
        <v>0</v>
      </c>
      <c r="J48" s="31">
        <f>INDEX('POA3'!$A$2:$O$152,_xlfn.AGGREGATE(15,6,ROW('POA3'!$A$2:$A$152)-ROW('POA3'!$A$2)+1/--('POA3'!$A$2:$A$152=$B$37),ROWS($A$43:J48)),11)</f>
        <v>0</v>
      </c>
      <c r="K48" s="31">
        <f>INDEX('POA3'!$A$2:$O$152,_xlfn.AGGREGATE(15,6,ROW('POA3'!$A$2:$A$152)-ROW('POA3'!$A$2)+1/--('POA3'!$A$2:$A$152=$B$37),ROWS($A$43:K48)),12)</f>
        <v>0</v>
      </c>
      <c r="L48" s="31">
        <f>INDEX('POA3'!$A$2:$O$152,_xlfn.AGGREGATE(15,6,ROW('POA3'!$A$2:$A$152)-ROW('POA3'!$A$2)+1/--('POA3'!$A$2:$A$152=$B$37),ROWS($A$43:L48)),13)</f>
        <v>1</v>
      </c>
      <c r="M48" s="31">
        <f>INDEX('POA3'!$A$2:$O$152,_xlfn.AGGREGATE(15,6,ROW('POA3'!$A$2:$A$152)-ROW('POA3'!$A$2)+1/--('POA3'!$A$2:$A$152=$B$37),ROWS($A$43:M48)),14)</f>
        <v>0</v>
      </c>
      <c r="N48" s="37">
        <f t="shared" si="12"/>
        <v>0</v>
      </c>
      <c r="O48" s="41">
        <f t="shared" si="13"/>
        <v>0</v>
      </c>
    </row>
    <row r="49" spans="1:15" ht="52.8" x14ac:dyDescent="0.3">
      <c r="A49" s="2" t="str">
        <f>INDEX('POA3'!$A$2:$O$152,_xlfn.AGGREGATE(15,6,ROW('POA3'!$A$2:$A$152)-ROW('POA3'!$A$2)+1/--('POA3'!$A$2:$A$152=$B$37),ROWS($A$43:A49)),3)</f>
        <v>3.4 Extensión y vinculación</v>
      </c>
      <c r="B49" s="2" t="str">
        <f>INDEX('POA3'!$A$2:$O$152,_xlfn.AGGREGATE(15,6,ROW('POA3'!$A$2:$A$152)-ROW('POA3'!$A$2)+1/--('POA3'!$A$2:$A$152=$B$37),ROWS($A$43:B49)),4)</f>
        <v>3.4.1 Fortalecer la presencia de la universidad en la sociedad a través de la divulgación del conocimiento y la promoción de la cultura y el deporte.</v>
      </c>
      <c r="C49" s="2" t="str">
        <f>INDEX('POA3'!$A$2:$O$152,_xlfn.AGGREGATE(15,6,ROW('POA3'!$A$2:$A$152)-ROW('POA3'!$A$2)+1/--('POA3'!$A$2:$A$152=$B$37),ROWS($A$43:C49)),5)</f>
        <v>3.4.1.3 Promover la formación de públicos para el arte, la ciencia y las humanidades, tanto entre los universitarios como entre la comunidad en general.</v>
      </c>
      <c r="D49" s="2" t="str">
        <f>INDEX('POA3'!$A$2:$O$152,_xlfn.AGGREGATE(15,6,ROW('POA3'!$A$2:$A$152)-ROW('POA3'!$A$2)+1/--('POA3'!$A$2:$A$152=$B$37),ROWS($A$43:D49)),6)</f>
        <v>Desarrollar muestras gastronomicas como resultados de los trabajos academicos de los alumnos</v>
      </c>
      <c r="E49" s="37">
        <f t="shared" si="11"/>
        <v>2</v>
      </c>
      <c r="F49" s="31">
        <f>INDEX('POA3'!$A$2:$O$152,_xlfn.AGGREGATE(15,6,ROW('POA3'!$A$2:$A$152)-ROW('POA3'!$A$2)+1/--('POA3'!$A$2:$A$152=$B$37),ROWS($A$43:F49)),7)</f>
        <v>0</v>
      </c>
      <c r="G49" s="31">
        <f>INDEX('POA3'!$A$2:$O$152,_xlfn.AGGREGATE(15,6,ROW('POA3'!$A$2:$A$152)-ROW('POA3'!$A$2)+1/--('POA3'!$A$2:$A$152=$B$37),ROWS($A$43:G49)),8)</f>
        <v>0</v>
      </c>
      <c r="H49" s="31">
        <f>INDEX('POA3'!$A$2:$O$152,_xlfn.AGGREGATE(15,6,ROW('POA3'!$A$2:$A$152)-ROW('POA3'!$A$2)+1/--('POA3'!$A$2:$A$152=$B$37),ROWS($A$43:H49)),9)</f>
        <v>1</v>
      </c>
      <c r="I49" s="31">
        <f>INDEX('POA3'!$A$2:$O$152,_xlfn.AGGREGATE(15,6,ROW('POA3'!$A$2:$A$152)-ROW('POA3'!$A$2)+1/--('POA3'!$A$2:$A$152=$B$37),ROWS($A$43:I49)),10)</f>
        <v>0</v>
      </c>
      <c r="J49" s="31">
        <f>INDEX('POA3'!$A$2:$O$152,_xlfn.AGGREGATE(15,6,ROW('POA3'!$A$2:$A$152)-ROW('POA3'!$A$2)+1/--('POA3'!$A$2:$A$152=$B$37),ROWS($A$43:J49)),11)</f>
        <v>0</v>
      </c>
      <c r="K49" s="31">
        <f>INDEX('POA3'!$A$2:$O$152,_xlfn.AGGREGATE(15,6,ROW('POA3'!$A$2:$A$152)-ROW('POA3'!$A$2)+1/--('POA3'!$A$2:$A$152=$B$37),ROWS($A$43:K49)),12)</f>
        <v>0</v>
      </c>
      <c r="L49" s="31">
        <f>INDEX('POA3'!$A$2:$O$152,_xlfn.AGGREGATE(15,6,ROW('POA3'!$A$2:$A$152)-ROW('POA3'!$A$2)+1/--('POA3'!$A$2:$A$152=$B$37),ROWS($A$43:L49)),13)</f>
        <v>1</v>
      </c>
      <c r="M49" s="31">
        <f>INDEX('POA3'!$A$2:$O$152,_xlfn.AGGREGATE(15,6,ROW('POA3'!$A$2:$A$152)-ROW('POA3'!$A$2)+1/--('POA3'!$A$2:$A$152=$B$37),ROWS($A$43:M49)),14)</f>
        <v>0</v>
      </c>
      <c r="N49" s="37">
        <f t="shared" si="12"/>
        <v>0</v>
      </c>
      <c r="O49" s="41">
        <f t="shared" si="13"/>
        <v>0</v>
      </c>
    </row>
    <row r="50" spans="1:15" ht="52.8" x14ac:dyDescent="0.3">
      <c r="A50" s="2" t="str">
        <f>INDEX('POA3'!$A$2:$O$152,_xlfn.AGGREGATE(15,6,ROW('POA3'!$A$2:$A$152)-ROW('POA3'!$A$2)+1/--('POA3'!$A$2:$A$152=$B$37),ROWS($A$43:A50)),3)</f>
        <v>3.4 Extensión y vinculación</v>
      </c>
      <c r="B50" s="2" t="str">
        <f>INDEX('POA3'!$A$2:$O$152,_xlfn.AGGREGATE(15,6,ROW('POA3'!$A$2:$A$152)-ROW('POA3'!$A$2)+1/--('POA3'!$A$2:$A$152=$B$37),ROWS($A$43:B50)),4)</f>
        <v>3.4.1 Fortalecer la presencia de la universidad en la sociedad a través de la divulgación del conocimiento y la promoción de la cultura y el deporte.</v>
      </c>
      <c r="C50" s="2" t="str">
        <f>INDEX('POA3'!$A$2:$O$152,_xlfn.AGGREGATE(15,6,ROW('POA3'!$A$2:$A$152)-ROW('POA3'!$A$2)+1/--('POA3'!$A$2:$A$152=$B$37),ROWS($A$43:C50)),5)</f>
        <v>3.4.1.3 Promover la formación de públicos para el arte, la ciencia y las humanidades, tanto entre los universitarios como entre la comunidad en general.</v>
      </c>
      <c r="D50" s="2" t="str">
        <f>INDEX('POA3'!$A$2:$O$152,_xlfn.AGGREGATE(15,6,ROW('POA3'!$A$2:$A$152)-ROW('POA3'!$A$2)+1/--('POA3'!$A$2:$A$152=$B$37),ROWS($A$43:D50)),6)</f>
        <v>Desarrollo del Coloquio y del Concurso del Vino 2020 para comtribuir el fortalecimiento del sector vitivinicola de Baja California y Mexico</v>
      </c>
      <c r="E50" s="37">
        <f t="shared" si="11"/>
        <v>1</v>
      </c>
      <c r="F50" s="31">
        <f>INDEX('POA3'!$A$2:$O$152,_xlfn.AGGREGATE(15,6,ROW('POA3'!$A$2:$A$152)-ROW('POA3'!$A$2)+1/--('POA3'!$A$2:$A$152=$B$37),ROWS($A$43:F50)),7)</f>
        <v>0</v>
      </c>
      <c r="G50" s="31">
        <f>INDEX('POA3'!$A$2:$O$152,_xlfn.AGGREGATE(15,6,ROW('POA3'!$A$2:$A$152)-ROW('POA3'!$A$2)+1/--('POA3'!$A$2:$A$152=$B$37),ROWS($A$43:G50)),8)</f>
        <v>0</v>
      </c>
      <c r="H50" s="31">
        <f>INDEX('POA3'!$A$2:$O$152,_xlfn.AGGREGATE(15,6,ROW('POA3'!$A$2:$A$152)-ROW('POA3'!$A$2)+1/--('POA3'!$A$2:$A$152=$B$37),ROWS($A$43:H50)),9)</f>
        <v>0</v>
      </c>
      <c r="I50" s="31">
        <f>INDEX('POA3'!$A$2:$O$152,_xlfn.AGGREGATE(15,6,ROW('POA3'!$A$2:$A$152)-ROW('POA3'!$A$2)+1/--('POA3'!$A$2:$A$152=$B$37),ROWS($A$43:I50)),10)</f>
        <v>0</v>
      </c>
      <c r="J50" s="31">
        <f>INDEX('POA3'!$A$2:$O$152,_xlfn.AGGREGATE(15,6,ROW('POA3'!$A$2:$A$152)-ROW('POA3'!$A$2)+1/--('POA3'!$A$2:$A$152=$B$37),ROWS($A$43:J50)),11)</f>
        <v>0</v>
      </c>
      <c r="K50" s="31">
        <f>INDEX('POA3'!$A$2:$O$152,_xlfn.AGGREGATE(15,6,ROW('POA3'!$A$2:$A$152)-ROW('POA3'!$A$2)+1/--('POA3'!$A$2:$A$152=$B$37),ROWS($A$43:K50)),12)</f>
        <v>0</v>
      </c>
      <c r="L50" s="31">
        <f>INDEX('POA3'!$A$2:$O$152,_xlfn.AGGREGATE(15,6,ROW('POA3'!$A$2:$A$152)-ROW('POA3'!$A$2)+1/--('POA3'!$A$2:$A$152=$B$37),ROWS($A$43:L50)),13)</f>
        <v>1</v>
      </c>
      <c r="M50" s="31">
        <f>INDEX('POA3'!$A$2:$O$152,_xlfn.AGGREGATE(15,6,ROW('POA3'!$A$2:$A$152)-ROW('POA3'!$A$2)+1/--('POA3'!$A$2:$A$152=$B$37),ROWS($A$43:M50)),14)</f>
        <v>0</v>
      </c>
      <c r="N50" s="37">
        <f t="shared" si="12"/>
        <v>0</v>
      </c>
      <c r="O50" s="41">
        <f t="shared" si="13"/>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19:O19"/>
    <mergeCell ref="B20:O20"/>
    <mergeCell ref="C23:N23"/>
    <mergeCell ref="C24:N24"/>
    <mergeCell ref="A26:A28"/>
    <mergeCell ref="B26:B28"/>
    <mergeCell ref="C26:C28"/>
    <mergeCell ref="D26:D28"/>
    <mergeCell ref="E26:E28"/>
    <mergeCell ref="F26:M26"/>
    <mergeCell ref="N26:N28"/>
    <mergeCell ref="O26:O28"/>
    <mergeCell ref="F27:G27"/>
    <mergeCell ref="H27:I27"/>
    <mergeCell ref="J27:K27"/>
    <mergeCell ref="L27:M27"/>
    <mergeCell ref="B33:O33"/>
    <mergeCell ref="B34:O34"/>
    <mergeCell ref="C37:N37"/>
    <mergeCell ref="C38:N38"/>
    <mergeCell ref="A40:A42"/>
    <mergeCell ref="B40:B42"/>
    <mergeCell ref="C40:C42"/>
    <mergeCell ref="D40:D42"/>
    <mergeCell ref="E40:E42"/>
    <mergeCell ref="F40:M40"/>
    <mergeCell ref="N40:N42"/>
    <mergeCell ref="O40:O42"/>
    <mergeCell ref="F41:G41"/>
    <mergeCell ref="H41:I41"/>
    <mergeCell ref="J41:K41"/>
    <mergeCell ref="L41:M41"/>
  </mergeCells>
  <pageMargins left="0.7" right="0.7" top="0.75" bottom="0.75" header="0.3" footer="0.3"/>
  <pageSetup scale="3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
  <sheetViews>
    <sheetView view="pageBreakPreview" topLeftCell="A62"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151</v>
      </c>
      <c r="C5" s="84" t="s">
        <v>1569</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5.25" customHeight="1" x14ac:dyDescent="0.25">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Apoyar y asesorar a las unidades académicas en la creación de nuevas opciones educativas  de programas de posgrado (DPI-Ens)</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65.25" customHeight="1" x14ac:dyDescent="0.25">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Seguimiento y apoyo a las Unidades Académicas para atender los programas de posgrado que serán evaluados por los órganos acreditadores (DPI-Ens).</v>
      </c>
      <c r="E12" s="31">
        <f t="shared" ref="E12:E51"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51" si="1">+G12+I12+K12+M12</f>
        <v>0</v>
      </c>
      <c r="O12" s="41">
        <f t="shared" ref="O12:O51" si="2">IFERROR(N12/E12,0%)</f>
        <v>0</v>
      </c>
    </row>
    <row r="13" spans="1:16" ht="65.25" customHeight="1" x14ac:dyDescent="0.25">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1.1.3.1 Modificar y actualizar los planes y programas de estudio de licenciatura y posgrado que respondan a los requerimientos del entorno regional, nacional e internacional.</v>
      </c>
      <c r="D13" s="2" t="str">
        <f>IF(ROWS($A$11:D13)&gt;COUNTIF(POA!$A:$A,$B$5),"",INDEX(POA!$A$2:$O$856,_xlfn.AGGREGATE(15,6,ROW(POA!$A$2:$A$855)-ROW(POA!$A$2)+1/--(POA!$A$2:$A$855=$B$5),ROWS($A$11:D13)),6))</f>
        <v>Apoyo a las unidades académicas en la modificación y actualización de planes de estudio y unidades de aprendizaje de posgrado (DPI-Ens).</v>
      </c>
      <c r="E13" s="31">
        <f t="shared" si="0"/>
        <v>10</v>
      </c>
      <c r="F13" s="31">
        <f>IF(ROWS($A$11:F13)&gt;COUNTIF(POA!$A:$A,$B$5),"",INDEX(POA!$A$2:$O$856,_xlfn.AGGREGATE(15,6,ROW(POA!$A$2:$A$855)-ROW(POA!$A$2)+1/--(POA!$A$2:$A$855=$B$5),ROWS($A$11:F13)),7))</f>
        <v>5</v>
      </c>
      <c r="G13" s="31">
        <f>IF(ROWS($A$11:G13)&gt;COUNTIF(POA!$A:$A,$B$5),"",INDEX(POA!$A$2:$O$856,_xlfn.AGGREGATE(15,6,ROW(POA!$A$2:$A$855)-ROW(POA!$A$2)+1/--(POA!$A$2:$A$855=$B$5),ROWS($A$11:G13)),8))</f>
        <v>11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5</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11</v>
      </c>
      <c r="O13" s="41">
        <f t="shared" si="2"/>
        <v>1.1000000000000001</v>
      </c>
    </row>
    <row r="14" spans="1:16" ht="65.25" customHeight="1" x14ac:dyDescent="0.25">
      <c r="A14" s="2" t="str">
        <f>IF(ROWS($A$11:A14)&gt;COUNTIF(POA!$A:$A,$B$5),"",INDEX(POA!$A$2:$O$856,_xlfn.AGGREGATE(15,6,ROW(POA!$A$2:$A$855)-ROW(POA!$A$2)+1/--(POA!$A$2:$A$855=$B$5),ROWS($A$11:A14)),3))</f>
        <v>1.6 Desarrollo académico</v>
      </c>
      <c r="B14" s="2" t="str">
        <f>IF(ROWS($A$11:B14)&gt;COUNTIF(POA!$A:$A,$B$5),"",INDEX(POA!$A$2:$O$856,_xlfn.AGGREGATE(15,6,ROW(POA!$A$2:$A$855)-ROW(POA!$A$2)+1/--(POA!$A$2:$A$855=$B$5),ROWS($A$11:B14)),4))</f>
        <v>1.6.1 Fortalecer las trayectorias académicas y docentes para el ingreso, promoción, permanencia, retiro y relevo generacional.</v>
      </c>
      <c r="C14" s="2" t="str">
        <f>IF(ROWS($A$11:C14)&gt;COUNTIF(POA!$A:$A,$B$5),"",INDEX(POA!$A$2:$O$856,_xlfn.AGGREGATE(15,6,ROW(POA!$A$2:$A$855)-ROW(POA!$A$2)+1/--(POA!$A$2:$A$855=$B$5),ROWS($A$11:C14)),5))</f>
        <v>1.6.1.3 Propiciar condiciones para la participación de los académicos en los programas externos de desarrollo y reconocimiento profesional.</v>
      </c>
      <c r="D14" s="2" t="str">
        <f>IF(ROWS($A$11:D14)&gt;COUNTIF(POA!$A:$A,$B$5),"",INDEX(POA!$A$2:$O$856,_xlfn.AGGREGATE(15,6,ROW(POA!$A$2:$A$855)-ROW(POA!$A$2)+1/--(POA!$A$2:$A$855=$B$5),ROWS($A$11:D14)),6))</f>
        <v>Difusión y Seguimiento de Convocatorias Internas de Proyectos de Investigación y Convocatoria NPTC de PRODEP (DPI-Ens)..</v>
      </c>
      <c r="E14" s="31">
        <f t="shared" si="0"/>
        <v>2</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41">
        <f t="shared" si="2"/>
        <v>0.5</v>
      </c>
    </row>
    <row r="15" spans="1:16" ht="65.25" customHeight="1" x14ac:dyDescent="0.25">
      <c r="A15" s="2" t="str">
        <f>IF(ROWS($A$11:A15)&gt;COUNTIF(POA!$A:$A,$B$5),"",INDEX(POA!$A$2:$O$856,_xlfn.AGGREGATE(15,6,ROW(POA!$A$2:$A$855)-ROW(POA!$A$2)+1/--(POA!$A$2:$A$855=$B$5),ROWS($A$11:A15)),3))</f>
        <v>1.2 Proceso formativo</v>
      </c>
      <c r="B15" s="2" t="str">
        <f>IF(ROWS($A$11:B15)&gt;COUNTIF(POA!$A:$A,$B$5),"",INDEX(POA!$A$2:$O$856,_xlfn.AGGREGATE(15,6,ROW(POA!$A$2:$A$855)-ROW(POA!$A$2)+1/--(POA!$A$2:$A$855=$B$5),ROWS($A$11:B15)),4))</f>
        <v>1.2.2 Fortalecer las trayectorias escolares de los alumnos para asegurar la conclusión exitosa de sus estudios.</v>
      </c>
      <c r="C15" s="2" t="str">
        <f>IF(ROWS($A$11:C15)&gt;COUNTIF(POA!$A:$A,$B$5),"",INDEX(POA!$A$2:$O$856,_xlfn.AGGREGATE(15,6,ROW(POA!$A$2:$A$855)-ROW(POA!$A$2)+1/--(POA!$A$2:$A$855=$B$5),ROWS($A$11:C15)),5))</f>
        <v>1.2.2.2 Canalizar becas y apoyos específicos a estudiantes en condiciones de vulnerabilidad que estimule su ingreso, tránsito y egreso de la institución.</v>
      </c>
      <c r="D15" s="2" t="str">
        <f>IF(ROWS($A$11:D15)&gt;COUNTIF(POA!$A:$A,$B$5),"",INDEX(POA!$A$2:$O$856,_xlfn.AGGREGATE(15,6,ROW(POA!$A$2:$A$855)-ROW(POA!$A$2)+1/--(POA!$A$2:$A$855=$B$5),ROWS($A$11:D15)),6))</f>
        <v>Difundir entre los estudiantes y tutores las alternativas de becas disponibles (DSEGE-ENS)</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65.25" customHeight="1" x14ac:dyDescent="0.25">
      <c r="A16" s="2" t="str">
        <f>IF(ROWS($A$11:A16)&gt;COUNTIF(POA!$A:$A,$B$5),"",INDEX(POA!$A$2:$O$856,_xlfn.AGGREGATE(15,6,ROW(POA!$A$2:$A$855)-ROW(POA!$A$2)+1/--(POA!$A$2:$A$855=$B$5),ROWS($A$11:A16)),3))</f>
        <v>1.8 Comunicación e identidad universitaria</v>
      </c>
      <c r="B16" s="2" t="str">
        <f>IF(ROWS($A$11:B16)&gt;COUNTIF(POA!$A:$A,$B$5),"",INDEX(POA!$A$2:$O$856,_xlfn.AGGREGATE(15,6,ROW(POA!$A$2:$A$855)-ROW(POA!$A$2)+1/--(POA!$A$2:$A$855=$B$5),ROWS($A$11:B16)),4))</f>
        <v>1.8.1 Informar a la comunidad universitaria y a la sociedad en general sobre las actividades realizadas por la universidad como parte de su quehacer institucional.</v>
      </c>
      <c r="C16" s="2" t="str">
        <f>IF(ROWS($A$11:C16)&gt;COUNTIF(POA!$A:$A,$B$5),"",INDEX(POA!$A$2:$O$856,_xlfn.AGGREGATE(15,6,ROW(POA!$A$2:$A$855)-ROW(POA!$A$2)+1/--(POA!$A$2:$A$855=$B$5),ROWS($A$11:C16)),5))</f>
        <v>1.8.1.1 Difundir las actividades universitarias derivadas del cumplimiento de sus funciones sustantivas a través de los medios de comunicación institucionales y de los que dispone la propia entidad.</v>
      </c>
      <c r="D16" s="2" t="str">
        <f>IF(ROWS($A$11:D16)&gt;COUNTIF(POA!$A:$A,$B$5),"",INDEX(POA!$A$2:$O$856,_xlfn.AGGREGATE(15,6,ROW(POA!$A$2:$A$855)-ROW(POA!$A$2)+1/--(POA!$A$2:$A$855=$B$5),ROWS($A$11:D16)),6))</f>
        <v>Suscripciones a prensa (VCE)</v>
      </c>
      <c r="E16" s="31">
        <f t="shared" si="0"/>
        <v>4</v>
      </c>
      <c r="F16" s="31">
        <f>IF(ROWS($A$11:F16)&gt;COUNTIF(POA!$A:$A,$B$5),"",INDEX(POA!$A$2:$O$856,_xlfn.AGGREGATE(15,6,ROW(POA!$A$2:$A$855)-ROW(POA!$A$2)+1/--(POA!$A$2:$A$855=$B$5),ROWS($A$11:F16)),7))</f>
        <v>4</v>
      </c>
      <c r="G16" s="31">
        <f>IF(ROWS($A$11:G16)&gt;COUNTIF(POA!$A:$A,$B$5),"",INDEX(POA!$A$2:$O$856,_xlfn.AGGREGATE(15,6,ROW(POA!$A$2:$A$855)-ROW(POA!$A$2)+1/--(POA!$A$2:$A$855=$B$5),ROWS($A$11:G16)),8))</f>
        <v>3</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3</v>
      </c>
      <c r="O16" s="41">
        <f t="shared" si="2"/>
        <v>0.75</v>
      </c>
    </row>
    <row r="17" spans="1:15" ht="65.25" customHeight="1" x14ac:dyDescent="0.25">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1.2.2.2 Canalizar becas y apoyos específicos a estudiantes en condiciones de vulnerabilidad que estimule su ingreso, tránsito y egreso de la institución.</v>
      </c>
      <c r="D17" s="2" t="str">
        <f>IF(ROWS($A$11:D17)&gt;COUNTIF(POA!$A:$A,$B$5),"",INDEX(POA!$A$2:$O$856,_xlfn.AGGREGATE(15,6,ROW(POA!$A$2:$A$855)-ROW(POA!$A$2)+1/--(POA!$A$2:$A$855=$B$5),ROWS($A$11:D17)),6))</f>
        <v>Convocatoria semestral de solicitud de becarios en apoyo a las actividades de la Oficina de Relaciones Públicas (VCE)</v>
      </c>
      <c r="E17" s="31">
        <f t="shared" si="0"/>
        <v>4</v>
      </c>
      <c r="F17" s="31">
        <f>IF(ROWS($A$11:F17)&gt;COUNTIF(POA!$A:$A,$B$5),"",INDEX(POA!$A$2:$O$856,_xlfn.AGGREGATE(15,6,ROW(POA!$A$2:$A$855)-ROW(POA!$A$2)+1/--(POA!$A$2:$A$855=$B$5),ROWS($A$11:F17)),7))</f>
        <v>2</v>
      </c>
      <c r="G17" s="31">
        <f>IF(ROWS($A$11:G17)&gt;COUNTIF(POA!$A:$A,$B$5),"",INDEX(POA!$A$2:$O$856,_xlfn.AGGREGATE(15,6,ROW(POA!$A$2:$A$855)-ROW(POA!$A$2)+1/--(POA!$A$2:$A$855=$B$5),ROWS($A$11:G17)),8))</f>
        <v>2</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2</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2</v>
      </c>
      <c r="O17" s="41">
        <f t="shared" si="2"/>
        <v>0.5</v>
      </c>
    </row>
    <row r="18" spans="1:15" ht="65.25" customHeight="1" x14ac:dyDescent="0.25">
      <c r="A18" s="2" t="str">
        <f>IF(ROWS($A$11:A18)&gt;COUNTIF(POA!$A:$A,$B$5),"",INDEX(POA!$A$2:$O$856,_xlfn.AGGREGATE(15,6,ROW(POA!$A$2:$A$855)-ROW(POA!$A$2)+1/--(POA!$A$2:$A$855=$B$5),ROWS($A$11:A18)),3))</f>
        <v>1.8 Comunicación e identidad universitaria</v>
      </c>
      <c r="B18" s="2" t="str">
        <f>IF(ROWS($A$11:B18)&gt;COUNTIF(POA!$A:$A,$B$5),"",INDEX(POA!$A$2:$O$856,_xlfn.AGGREGATE(15,6,ROW(POA!$A$2:$A$855)-ROW(POA!$A$2)+1/--(POA!$A$2:$A$855=$B$5),ROWS($A$11:B18)),4))</f>
        <v>1.8.1 Informar a la comunidad universitaria y a la sociedad en general sobre las actividades realizadas por la universidad como parte de su quehacer institucional.</v>
      </c>
      <c r="C18" s="2" t="str">
        <f>IF(ROWS($A$11:C18)&gt;COUNTIF(POA!$A:$A,$B$5),"",INDEX(POA!$A$2:$O$856,_xlfn.AGGREGATE(15,6,ROW(POA!$A$2:$A$855)-ROW(POA!$A$2)+1/--(POA!$A$2:$A$855=$B$5),ROWS($A$11:C18)),5))</f>
        <v>1.8.1.1 Difundir las actividades universitarias derivadas del cumplimiento de sus funciones sustantivas a través de los medios de comunicación institucionales y de los que dispone la propia entidad.</v>
      </c>
      <c r="D18" s="2" t="str">
        <f>IF(ROWS($A$11:D18)&gt;COUNTIF(POA!$A:$A,$B$5),"",INDEX(POA!$A$2:$O$856,_xlfn.AGGREGATE(15,6,ROW(POA!$A$2:$A$855)-ROW(POA!$A$2)+1/--(POA!$A$2:$A$855=$B$5),ROWS($A$11:D18)),6))</f>
        <v>Organización y apoyo en eventos institucionales y académicos (VCE)</v>
      </c>
      <c r="E18" s="31">
        <f t="shared" si="0"/>
        <v>50</v>
      </c>
      <c r="F18" s="31">
        <f>IF(ROWS($A$11:F18)&gt;COUNTIF(POA!$A:$A,$B$5),"",INDEX(POA!$A$2:$O$856,_xlfn.AGGREGATE(15,6,ROW(POA!$A$2:$A$855)-ROW(POA!$A$2)+1/--(POA!$A$2:$A$855=$B$5),ROWS($A$11:F18)),7))</f>
        <v>10</v>
      </c>
      <c r="G18" s="31">
        <f>IF(ROWS($A$11:G18)&gt;COUNTIF(POA!$A:$A,$B$5),"",INDEX(POA!$A$2:$O$856,_xlfn.AGGREGATE(15,6,ROW(POA!$A$2:$A$855)-ROW(POA!$A$2)+1/--(POA!$A$2:$A$855=$B$5),ROWS($A$11:G18)),8))</f>
        <v>20</v>
      </c>
      <c r="H18" s="31">
        <f>IF(ROWS($A$11:H18)&gt;COUNTIF(POA!$A:$A,$B$5),"",INDEX(POA!$A$2:$O$856,_xlfn.AGGREGATE(15,6,ROW(POA!$A$2:$A$855)-ROW(POA!$A$2)+1/--(POA!$A$2:$A$855=$B$5),ROWS($A$11:H18)),9))</f>
        <v>15</v>
      </c>
      <c r="I18" s="31">
        <f>IF(ROWS($A$11:I18)&gt;COUNTIF(POA!$A:$A,$B$5),"",INDEX(POA!$A$2:$O$856,_xlfn.AGGREGATE(15,6,ROW(POA!$A$2:$A$855)-ROW(POA!$A$2)+1/--(POA!$A$2:$A$855=$B$5),ROWS($A$11:I18)),10))</f>
        <v>0</v>
      </c>
      <c r="J18" s="31">
        <f>IF(ROWS($A$11:J18)&gt;COUNTIF(POA!$A:$A,$B$5),"",INDEX(POA!$A$2:$O$856,_xlfn.AGGREGATE(15,6,ROW(POA!$A$2:$A$855)-ROW(POA!$A$2)+1/--(POA!$A$2:$A$855=$B$5),ROWS($A$11:J18)),11))</f>
        <v>10</v>
      </c>
      <c r="K18" s="31">
        <f>IF(ROWS($A$11:K18)&gt;COUNTIF(POA!$A:$A,$B$5),"",INDEX(POA!$A$2:$O$856,_xlfn.AGGREGATE(15,6,ROW(POA!$A$2:$A$855)-ROW(POA!$A$2)+1/--(POA!$A$2:$A$855=$B$5),ROWS($A$11:K18)),12))</f>
        <v>0</v>
      </c>
      <c r="L18" s="31">
        <f>IF(ROWS($A$11:L18)&gt;COUNTIF(POA!$A:$A,$B$5),"",INDEX(POA!$A$2:$O$856,_xlfn.AGGREGATE(15,6,ROW(POA!$A$2:$A$855)-ROW(POA!$A$2)+1/--(POA!$A$2:$A$855=$B$5),ROWS($A$11:L18)),13))</f>
        <v>15</v>
      </c>
      <c r="M18" s="31">
        <f>IF(ROWS($A$11:M18)&gt;COUNTIF(POA!$A:$A,$B$5),"",INDEX(POA!$A$2:$O$856,_xlfn.AGGREGATE(15,6,ROW(POA!$A$2:$A$855)-ROW(POA!$A$2)+1/--(POA!$A$2:$A$855=$B$5),ROWS($A$11:M18)),14))</f>
        <v>0</v>
      </c>
      <c r="N18" s="37">
        <f t="shared" si="1"/>
        <v>20</v>
      </c>
      <c r="O18" s="41">
        <f t="shared" si="2"/>
        <v>0.4</v>
      </c>
    </row>
    <row r="19" spans="1:15" ht="65.25" customHeight="1" x14ac:dyDescent="0.25">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1.2.2.8 Establecer mecanismos que permitan conocer el nivel de dominio de las competencias comprometidas en los planes y programas de estudio durante las etapas de formación y en el egreso de los estudiantes.</v>
      </c>
      <c r="D19" s="2" t="str">
        <f>IF(ROWS($A$11:D19)&gt;COUNTIF(POA!$A:$A,$B$5),"",INDEX(POA!$A$2:$O$856,_xlfn.AGGREGATE(15,6,ROW(POA!$A$2:$A$855)-ROW(POA!$A$2)+1/--(POA!$A$2:$A$855=$B$5),ROWS($A$11:D19)),6))</f>
        <v>Coadyuvar en la aplicación de exámenes que permitan conocer el nivel de dominio de las competencias comprometidas en los planes y programas de estudio durante las etapas de formación y en el egreso de los estudiantes. (DSEGE-ENS)</v>
      </c>
      <c r="E19" s="31">
        <f t="shared" si="0"/>
        <v>4</v>
      </c>
      <c r="F19" s="31">
        <f>IF(ROWS($A$11:F19)&gt;COUNTIF(POA!$A:$A,$B$5),"",INDEX(POA!$A$2:$O$856,_xlfn.AGGREGATE(15,6,ROW(POA!$A$2:$A$855)-ROW(POA!$A$2)+1/--(POA!$A$2:$A$855=$B$5),ROWS($A$11:F19)),7))</f>
        <v>1</v>
      </c>
      <c r="G19" s="31">
        <f>IF(ROWS($A$11:G19)&gt;COUNTIF(POA!$A:$A,$B$5),"",INDEX(POA!$A$2:$O$856,_xlfn.AGGREGATE(15,6,ROW(POA!$A$2:$A$855)-ROW(POA!$A$2)+1/--(POA!$A$2:$A$855=$B$5),ROWS($A$11:G19)),8))</f>
        <v>1</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1</v>
      </c>
      <c r="O19" s="41">
        <f t="shared" si="2"/>
        <v>0.25</v>
      </c>
    </row>
    <row r="20" spans="1:15" ht="65.25" customHeight="1" x14ac:dyDescent="0.25">
      <c r="A20" s="2" t="str">
        <f>IF(ROWS($A$11:A20)&gt;COUNTIF(POA!$A:$A,$B$5),"",INDEX(POA!$A$2:$O$856,_xlfn.AGGREGATE(15,6,ROW(POA!$A$2:$A$855)-ROW(POA!$A$2)+1/--(POA!$A$2:$A$855=$B$5),ROWS($A$11:A20)),3))</f>
        <v>1.9 Infraestructura, equipamiento y seguridad</v>
      </c>
      <c r="B20" s="2" t="str">
        <f>IF(ROWS($A$11:B20)&gt;COUNTIF(POA!$A:$A,$B$5),"",INDEX(POA!$A$2:$O$856,_xlfn.AGGREGATE(15,6,ROW(POA!$A$2:$A$855)-ROW(POA!$A$2)+1/--(POA!$A$2:$A$855=$B$5),ROWS($A$11:B20)),4))</f>
        <v>1.9.2 Modernizar la infraestructura tecnológica de la universidad acorde con los requerimientos de las funciones sustantivas y de gestión.</v>
      </c>
      <c r="C20" s="2" t="str">
        <f>IF(ROWS($A$11:C20)&gt;COUNTIF(POA!$A:$A,$B$5),"",INDEX(POA!$A$2:$O$856,_xlfn.AGGREGATE(15,6,ROW(POA!$A$2:$A$855)-ROW(POA!$A$2)+1/--(POA!$A$2:$A$855=$B$5),ROWS($A$11:C20)),5))</f>
        <v>1.9.2.1 Gestionar la modernización, optimización y uso del equipamiento tecnológico de que dispone la universidad.</v>
      </c>
      <c r="D20" s="2" t="str">
        <f>IF(ROWS($A$11:D20)&gt;COUNTIF(POA!$A:$A,$B$5),"",INDEX(POA!$A$2:$O$856,_xlfn.AGGREGATE(15,6,ROW(POA!$A$2:$A$855)-ROW(POA!$A$2)+1/--(POA!$A$2:$A$855=$B$5),ROWS($A$11:D20)),6))</f>
        <v>Plan anual de mantenimiento a equipo y periféricos de cómputo</v>
      </c>
      <c r="E20" s="31">
        <f t="shared" si="0"/>
        <v>1</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1</v>
      </c>
    </row>
    <row r="21" spans="1:15" ht="65.25" customHeight="1" x14ac:dyDescent="0.3">
      <c r="A21" s="2" t="str">
        <f>IF(ROWS($A$11:A21)&gt;COUNTIF(POA!$A:$A,$B$5),"",INDEX(POA!$A$2:$O$856,_xlfn.AGGREGATE(15,6,ROW(POA!$A$2:$A$855)-ROW(POA!$A$2)+1/--(POA!$A$2:$A$855=$B$5),ROWS($A$11:A21)),3))</f>
        <v>1.9 Infraestructura, equipamiento y seguridad</v>
      </c>
      <c r="B21" s="2" t="str">
        <f>IF(ROWS($A$11:B21)&gt;COUNTIF(POA!$A:$A,$B$5),"",INDEX(POA!$A$2:$O$856,_xlfn.AGGREGATE(15,6,ROW(POA!$A$2:$A$855)-ROW(POA!$A$2)+1/--(POA!$A$2:$A$855=$B$5),ROWS($A$11:B21)),4))</f>
        <v>1.9.3 Establecer y aplicar reglamentos, lineamientos y protocolos orientados a preservar la integridad física, psicológica y material de la comunidad universitaria.</v>
      </c>
      <c r="C21" s="2" t="str">
        <f>IF(ROWS($A$11:C21)&gt;COUNTIF(POA!$A:$A,$B$5),"",INDEX(POA!$A$2:$O$856,_xlfn.AGGREGATE(15,6,ROW(POA!$A$2:$A$855)-ROW(POA!$A$2)+1/--(POA!$A$2:$A$855=$B$5),ROWS($A$11:C21)),5))</f>
        <v>1.9.3.2 Actualizar los esquemas institucionales de protección civil aplicables a situaciones ordinarias y extraordinarias de operación.</v>
      </c>
      <c r="D21" s="2" t="str">
        <f>IF(ROWS($A$11:D21)&gt;COUNTIF(POA!$A:$A,$B$5),"",INDEX(POA!$A$2:$O$856,_xlfn.AGGREGATE(15,6,ROW(POA!$A$2:$A$855)-ROW(POA!$A$2)+1/--(POA!$A$2:$A$855=$B$5),ROWS($A$11:D21)),6))</f>
        <v>Actividades del Programa Interno de Protección Civil del Campus Ensenada (DPeII)</v>
      </c>
      <c r="E21" s="31">
        <f t="shared" si="0"/>
        <v>12</v>
      </c>
      <c r="F21" s="31">
        <f>IF(ROWS($A$11:F21)&gt;COUNTIF(POA!$A:$A,$B$5),"",INDEX(POA!$A$2:$O$856,_xlfn.AGGREGATE(15,6,ROW(POA!$A$2:$A$855)-ROW(POA!$A$2)+1/--(POA!$A$2:$A$855=$B$5),ROWS($A$11:F21)),7))</f>
        <v>3</v>
      </c>
      <c r="G21" s="31">
        <f>IF(ROWS($A$11:G21)&gt;COUNTIF(POA!$A:$A,$B$5),"",INDEX(POA!$A$2:$O$856,_xlfn.AGGREGATE(15,6,ROW(POA!$A$2:$A$855)-ROW(POA!$A$2)+1/--(POA!$A$2:$A$855=$B$5),ROWS($A$11:G21)),8))</f>
        <v>6</v>
      </c>
      <c r="H21" s="31">
        <f>IF(ROWS($A$11:H21)&gt;COUNTIF(POA!$A:$A,$B$5),"",INDEX(POA!$A$2:$O$856,_xlfn.AGGREGATE(15,6,ROW(POA!$A$2:$A$855)-ROW(POA!$A$2)+1/--(POA!$A$2:$A$855=$B$5),ROWS($A$11:H21)),9))</f>
        <v>3</v>
      </c>
      <c r="I21" s="31">
        <f>IF(ROWS($A$11:I21)&gt;COUNTIF(POA!$A:$A,$B$5),"",INDEX(POA!$A$2:$O$856,_xlfn.AGGREGATE(15,6,ROW(POA!$A$2:$A$855)-ROW(POA!$A$2)+1/--(POA!$A$2:$A$855=$B$5),ROWS($A$11:I21)),10))</f>
        <v>0</v>
      </c>
      <c r="J21" s="31">
        <f>IF(ROWS($A$11:J21)&gt;COUNTIF(POA!$A:$A,$B$5),"",INDEX(POA!$A$2:$O$856,_xlfn.AGGREGATE(15,6,ROW(POA!$A$2:$A$855)-ROW(POA!$A$2)+1/--(POA!$A$2:$A$855=$B$5),ROWS($A$11:J21)),11))</f>
        <v>3</v>
      </c>
      <c r="K21" s="31">
        <f>IF(ROWS($A$11:K21)&gt;COUNTIF(POA!$A:$A,$B$5),"",INDEX(POA!$A$2:$O$856,_xlfn.AGGREGATE(15,6,ROW(POA!$A$2:$A$855)-ROW(POA!$A$2)+1/--(POA!$A$2:$A$855=$B$5),ROWS($A$11:K21)),12))</f>
        <v>0</v>
      </c>
      <c r="L21" s="31">
        <f>IF(ROWS($A$11:L21)&gt;COUNTIF(POA!$A:$A,$B$5),"",INDEX(POA!$A$2:$O$856,_xlfn.AGGREGATE(15,6,ROW(POA!$A$2:$A$855)-ROW(POA!$A$2)+1/--(POA!$A$2:$A$855=$B$5),ROWS($A$11:L21)),13))</f>
        <v>3</v>
      </c>
      <c r="M21" s="31">
        <f>IF(ROWS($A$11:M21)&gt;COUNTIF(POA!$A:$A,$B$5),"",INDEX(POA!$A$2:$O$856,_xlfn.AGGREGATE(15,6,ROW(POA!$A$2:$A$855)-ROW(POA!$A$2)+1/--(POA!$A$2:$A$855=$B$5),ROWS($A$11:M21)),14))</f>
        <v>0</v>
      </c>
      <c r="N21" s="37">
        <f t="shared" si="1"/>
        <v>6</v>
      </c>
      <c r="O21" s="41">
        <f t="shared" si="2"/>
        <v>0.5</v>
      </c>
    </row>
    <row r="22" spans="1:15" ht="65.25" customHeight="1" x14ac:dyDescent="0.3">
      <c r="A22" s="2" t="str">
        <f>IF(ROWS($A$11:A22)&gt;COUNTIF(POA!$A:$A,$B$5),"",INDEX(POA!$A$2:$O$856,_xlfn.AGGREGATE(15,6,ROW(POA!$A$2:$A$855)-ROW(POA!$A$2)+1/--(POA!$A$2:$A$855=$B$5),ROWS($A$11:A22)),3))</f>
        <v>1.8 Comunicación e identidad universitaria</v>
      </c>
      <c r="B22" s="2" t="str">
        <f>IF(ROWS($A$11:B22)&gt;COUNTIF(POA!$A:$A,$B$5),"",INDEX(POA!$A$2:$O$856,_xlfn.AGGREGATE(15,6,ROW(POA!$A$2:$A$855)-ROW(POA!$A$2)+1/--(POA!$A$2:$A$855=$B$5),ROWS($A$11:B22)),4))</f>
        <v>1.8.2 Fomentar el sentido de pertenencia e identidad en la comunidad universitaria.</v>
      </c>
      <c r="C22" s="2" t="str">
        <f>IF(ROWS($A$11:C22)&gt;COUNTIF(POA!$A:$A,$B$5),"",INDEX(POA!$A$2:$O$856,_xlfn.AGGREGATE(15,6,ROW(POA!$A$2:$A$855)-ROW(POA!$A$2)+1/--(POA!$A$2:$A$855=$B$5),ROWS($A$11:C22)),5))</f>
        <v>1.8.2.2 Reconocer la trayectoria académica y profesional de la comunidad universitaria.</v>
      </c>
      <c r="D22" s="2" t="str">
        <f>IF(ROWS($A$11:D22)&gt;COUNTIF(POA!$A:$A,$B$5),"",INDEX(POA!$A$2:$O$856,_xlfn.AGGREGATE(15,6,ROW(POA!$A$2:$A$855)-ROW(POA!$A$2)+1/--(POA!$A$2:$A$855=$B$5),ROWS($A$11:D22)),6))</f>
        <v>Realizar Ceremonias de Alumnos Potenciales a Egresar, fomentando el sentido de pertenencia de los alumnos (DFPyVU-ENS)</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65.25" customHeight="1" x14ac:dyDescent="0.3">
      <c r="A23" s="2" t="str">
        <f>IF(ROWS($A$11:A23)&gt;COUNTIF(POA!$A:$A,$B$5),"",INDEX(POA!$A$2:$O$856,_xlfn.AGGREGATE(15,6,ROW(POA!$A$2:$A$855)-ROW(POA!$A$2)+1/--(POA!$A$2:$A$855=$B$5),ROWS($A$11:A23)),3))</f>
        <v>1.11 Cuidado al medio ambiente</v>
      </c>
      <c r="B23" s="2" t="str">
        <f>IF(ROWS($A$11:B23)&gt;COUNTIF(POA!$A:$A,$B$5),"",INDEX(POA!$A$2:$O$856,_xlfn.AGGREGATE(15,6,ROW(POA!$A$2:$A$855)-ROW(POA!$A$2)+1/--(POA!$A$2:$A$855=$B$5),ROWS($A$11:B23)),4))</f>
        <v>1.11.1 Fortalecer las medidas institucionales que promuevan la protección del medio ambiente y de desarrollo sostenible.</v>
      </c>
      <c r="C23" s="2" t="str">
        <f>IF(ROWS($A$11:C23)&gt;COUNTIF(POA!$A:$A,$B$5),"",INDEX(POA!$A$2:$O$856,_xlfn.AGGREGATE(15,6,ROW(POA!$A$2:$A$855)-ROW(POA!$A$2)+1/--(POA!$A$2:$A$855=$B$5),ROWS($A$11:C23)),5))</f>
        <v>1.11.1.2 Asegurar la reducción del impacto ambiental en el desarrollo, proyección, diseño y construcción de obras y edificios e instalaciones universitarias, considerando un enfoque de sustentabilidad.</v>
      </c>
      <c r="D23" s="2" t="str">
        <f>IF(ROWS($A$11:D23)&gt;COUNTIF(POA!$A:$A,$B$5),"",INDEX(POA!$A$2:$O$856,_xlfn.AGGREGATE(15,6,ROW(POA!$A$2:$A$855)-ROW(POA!$A$2)+1/--(POA!$A$2:$A$855=$B$5),ROWS($A$11:D23)),6))</f>
        <v>Realizar actividades para el programa universidad limpia (DPeII)</v>
      </c>
      <c r="E23" s="31">
        <f t="shared" si="0"/>
        <v>25</v>
      </c>
      <c r="F23" s="31">
        <f>IF(ROWS($A$11:F23)&gt;COUNTIF(POA!$A:$A,$B$5),"",INDEX(POA!$A$2:$O$856,_xlfn.AGGREGATE(15,6,ROW(POA!$A$2:$A$855)-ROW(POA!$A$2)+1/--(POA!$A$2:$A$855=$B$5),ROWS($A$11:F23)),7))</f>
        <v>6</v>
      </c>
      <c r="G23" s="31">
        <f>IF(ROWS($A$11:G23)&gt;COUNTIF(POA!$A:$A,$B$5),"",INDEX(POA!$A$2:$O$856,_xlfn.AGGREGATE(15,6,ROW(POA!$A$2:$A$855)-ROW(POA!$A$2)+1/--(POA!$A$2:$A$855=$B$5),ROWS($A$11:G23)),8))</f>
        <v>7</v>
      </c>
      <c r="H23" s="31">
        <f>IF(ROWS($A$11:H23)&gt;COUNTIF(POA!$A:$A,$B$5),"",INDEX(POA!$A$2:$O$856,_xlfn.AGGREGATE(15,6,ROW(POA!$A$2:$A$855)-ROW(POA!$A$2)+1/--(POA!$A$2:$A$855=$B$5),ROWS($A$11:H23)),9))</f>
        <v>6</v>
      </c>
      <c r="I23" s="31">
        <f>IF(ROWS($A$11:I23)&gt;COUNTIF(POA!$A:$A,$B$5),"",INDEX(POA!$A$2:$O$856,_xlfn.AGGREGATE(15,6,ROW(POA!$A$2:$A$855)-ROW(POA!$A$2)+1/--(POA!$A$2:$A$855=$B$5),ROWS($A$11:I23)),10))</f>
        <v>0</v>
      </c>
      <c r="J23" s="31">
        <f>IF(ROWS($A$11:J23)&gt;COUNTIF(POA!$A:$A,$B$5),"",INDEX(POA!$A$2:$O$856,_xlfn.AGGREGATE(15,6,ROW(POA!$A$2:$A$855)-ROW(POA!$A$2)+1/--(POA!$A$2:$A$855=$B$5),ROWS($A$11:J23)),11))</f>
        <v>6</v>
      </c>
      <c r="K23" s="31">
        <f>IF(ROWS($A$11:K23)&gt;COUNTIF(POA!$A:$A,$B$5),"",INDEX(POA!$A$2:$O$856,_xlfn.AGGREGATE(15,6,ROW(POA!$A$2:$A$855)-ROW(POA!$A$2)+1/--(POA!$A$2:$A$855=$B$5),ROWS($A$11:K23)),12))</f>
        <v>0</v>
      </c>
      <c r="L23" s="31">
        <f>IF(ROWS($A$11:L23)&gt;COUNTIF(POA!$A:$A,$B$5),"",INDEX(POA!$A$2:$O$856,_xlfn.AGGREGATE(15,6,ROW(POA!$A$2:$A$855)-ROW(POA!$A$2)+1/--(POA!$A$2:$A$855=$B$5),ROWS($A$11:L23)),13))</f>
        <v>7</v>
      </c>
      <c r="M23" s="31">
        <f>IF(ROWS($A$11:M23)&gt;COUNTIF(POA!$A:$A,$B$5),"",INDEX(POA!$A$2:$O$856,_xlfn.AGGREGATE(15,6,ROW(POA!$A$2:$A$855)-ROW(POA!$A$2)+1/--(POA!$A$2:$A$855=$B$5),ROWS($A$11:M23)),14))</f>
        <v>0</v>
      </c>
      <c r="N23" s="37">
        <f t="shared" si="1"/>
        <v>7</v>
      </c>
      <c r="O23" s="41">
        <f t="shared" si="2"/>
        <v>0.28000000000000003</v>
      </c>
    </row>
    <row r="24" spans="1:15" ht="65.25" customHeight="1" x14ac:dyDescent="0.3">
      <c r="A24" s="2" t="str">
        <f>IF(ROWS($A$11:A24)&gt;COUNTIF(POA!$A:$A,$B$5),"",INDEX(POA!$A$2:$O$856,_xlfn.AGGREGATE(15,6,ROW(POA!$A$2:$A$855)-ROW(POA!$A$2)+1/--(POA!$A$2:$A$855=$B$5),ROWS($A$11:A24)),3))</f>
        <v>1.9 Infraestructura, equipamiento y seguridad</v>
      </c>
      <c r="B24" s="2" t="str">
        <f>IF(ROWS($A$11:B24)&gt;COUNTIF(POA!$A:$A,$B$5),"",INDEX(POA!$A$2:$O$856,_xlfn.AGGREGATE(15,6,ROW(POA!$A$2:$A$855)-ROW(POA!$A$2)+1/--(POA!$A$2:$A$855=$B$5),ROWS($A$11:B24)),4))</f>
        <v>1.9.3 Establecer y aplicar reglamentos, lineamientos y protocolos orientados a preservar la integridad física, psicológica y material de la comunidad universitaria.</v>
      </c>
      <c r="C24" s="2" t="str">
        <f>IF(ROWS($A$11:C24)&gt;COUNTIF(POA!$A:$A,$B$5),"",INDEX(POA!$A$2:$O$856,_xlfn.AGGREGATE(15,6,ROW(POA!$A$2:$A$855)-ROW(POA!$A$2)+1/--(POA!$A$2:$A$855=$B$5),ROWS($A$11:C24)),5))</f>
        <v>1.9.3.3 Fortalecer el funcionamiento del Sistema integral de seguridad universitaria.</v>
      </c>
      <c r="D24" s="2" t="str">
        <f>IF(ROWS($A$11:D24)&gt;COUNTIF(POA!$A:$A,$B$5),"",INDEX(POA!$A$2:$O$856,_xlfn.AGGREGATE(15,6,ROW(POA!$A$2:$A$855)-ROW(POA!$A$2)+1/--(POA!$A$2:$A$855=$B$5),ROWS($A$11:D24)),6))</f>
        <v>Mantener y fortalecer el Sistema Integral de Seguridad Universitaria (DRH-Ens)</v>
      </c>
      <c r="E24" s="31">
        <f t="shared" si="0"/>
        <v>4</v>
      </c>
      <c r="F24" s="31">
        <f>IF(ROWS($A$11:F24)&gt;COUNTIF(POA!$A:$A,$B$5),"",INDEX(POA!$A$2:$O$856,_xlfn.AGGREGATE(15,6,ROW(POA!$A$2:$A$855)-ROW(POA!$A$2)+1/--(POA!$A$2:$A$855=$B$5),ROWS($A$11:F24)),7))</f>
        <v>1</v>
      </c>
      <c r="G24" s="31">
        <f>IF(ROWS($A$11:G24)&gt;COUNTIF(POA!$A:$A,$B$5),"",INDEX(POA!$A$2:$O$856,_xlfn.AGGREGATE(15,6,ROW(POA!$A$2:$A$855)-ROW(POA!$A$2)+1/--(POA!$A$2:$A$855=$B$5),ROWS($A$11:G24)),8))</f>
        <v>1</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1</v>
      </c>
      <c r="O24" s="41">
        <f t="shared" si="2"/>
        <v>0.25</v>
      </c>
    </row>
    <row r="25" spans="1:15" ht="65.25" customHeight="1" x14ac:dyDescent="0.3">
      <c r="A25" s="2" t="str">
        <f>IF(ROWS($A$11:A25)&gt;COUNTIF(POA!$A:$A,$B$5),"",INDEX(POA!$A$2:$O$856,_xlfn.AGGREGATE(15,6,ROW(POA!$A$2:$A$855)-ROW(POA!$A$2)+1/--(POA!$A$2:$A$855=$B$5),ROWS($A$11:A25)),3))</f>
        <v>1.9 Infraestructura, equipamiento y seguridad</v>
      </c>
      <c r="B25" s="2" t="str">
        <f>IF(ROWS($A$11:B25)&gt;COUNTIF(POA!$A:$A,$B$5),"",INDEX(POA!$A$2:$O$856,_xlfn.AGGREGATE(15,6,ROW(POA!$A$2:$A$855)-ROW(POA!$A$2)+1/--(POA!$A$2:$A$855=$B$5),ROWS($A$11:B25)),4))</f>
        <v>1.9.1 Propiciar que la institución cuente con la infraestructura y equipamiento requeridos para el cumplimiento de sus funciones sustantivas y de gestión.</v>
      </c>
      <c r="C25" s="2" t="str">
        <f>IF(ROWS($A$11:C25)&gt;COUNTIF(POA!$A:$A,$B$5),"",INDEX(POA!$A$2:$O$856,_xlfn.AGGREGATE(15,6,ROW(POA!$A$2:$A$855)-ROW(POA!$A$2)+1/--(POA!$A$2:$A$855=$B$5),ROWS($A$11:C25)),5))</f>
        <v>1.9.1.1 Impulsar actividades orientadas a la ampliación, conservación, mejoramiento y modernización de la infraestructura física y equipamiento de que dispone la institución.</v>
      </c>
      <c r="D25" s="2" t="str">
        <f>IF(ROWS($A$11:D25)&gt;COUNTIF(POA!$A:$A,$B$5),"",INDEX(POA!$A$2:$O$856,_xlfn.AGGREGATE(15,6,ROW(POA!$A$2:$A$855)-ROW(POA!$A$2)+1/--(POA!$A$2:$A$855=$B$5),ROWS($A$11:D25)),6))</f>
        <v>Realizar diagnóstico de necesidades de la infraestructura física y equipamiento del Campus Ensenada (DSA-ENS)</v>
      </c>
      <c r="E25" s="31">
        <f t="shared" si="0"/>
        <v>4</v>
      </c>
      <c r="F25" s="31">
        <f>IF(ROWS($A$11:F25)&gt;COUNTIF(POA!$A:$A,$B$5),"",INDEX(POA!$A$2:$O$856,_xlfn.AGGREGATE(15,6,ROW(POA!$A$2:$A$855)-ROW(POA!$A$2)+1/--(POA!$A$2:$A$855=$B$5),ROWS($A$11:F25)),7))</f>
        <v>1</v>
      </c>
      <c r="G25" s="31">
        <f>IF(ROWS($A$11:G25)&gt;COUNTIF(POA!$A:$A,$B$5),"",INDEX(POA!$A$2:$O$856,_xlfn.AGGREGATE(15,6,ROW(POA!$A$2:$A$855)-ROW(POA!$A$2)+1/--(POA!$A$2:$A$855=$B$5),ROWS($A$11:G25)),8))</f>
        <v>1</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1</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1</v>
      </c>
      <c r="O25" s="41">
        <f t="shared" si="2"/>
        <v>0.25</v>
      </c>
    </row>
    <row r="26" spans="1:15" ht="65.25" customHeight="1" x14ac:dyDescent="0.3">
      <c r="A26" s="2" t="str">
        <f>IF(ROWS($A$11:A26)&gt;COUNTIF(POA!$A:$A,$B$5),"",INDEX(POA!$A$2:$O$856,_xlfn.AGGREGATE(15,6,ROW(POA!$A$2:$A$855)-ROW(POA!$A$2)+1/--(POA!$A$2:$A$855=$B$5),ROWS($A$11:A26)),3))</f>
        <v>1.9 Infraestructura, equipamiento y seguridad</v>
      </c>
      <c r="B26" s="2" t="str">
        <f>IF(ROWS($A$11:B26)&gt;COUNTIF(POA!$A:$A,$B$5),"",INDEX(POA!$A$2:$O$856,_xlfn.AGGREGATE(15,6,ROW(POA!$A$2:$A$855)-ROW(POA!$A$2)+1/--(POA!$A$2:$A$855=$B$5),ROWS($A$11:B26)),4))</f>
        <v>1.9.1 Propiciar que la institución cuente con la infraestructura y equipamiento requeridos para el cumplimiento de sus funciones sustantivas y de gestión.</v>
      </c>
      <c r="C26" s="2" t="str">
        <f>IF(ROWS($A$11:C26)&gt;COUNTIF(POA!$A:$A,$B$5),"",INDEX(POA!$A$2:$O$856,_xlfn.AGGREGATE(15,6,ROW(POA!$A$2:$A$855)-ROW(POA!$A$2)+1/--(POA!$A$2:$A$855=$B$5),ROWS($A$11:C26)),5))</f>
        <v>1.9.1.1 Impulsar actividades orientadas a la ampliación, conservación, mejoramiento y modernización de la infraestructura física y equipamiento de que dispone la institución.</v>
      </c>
      <c r="D26" s="2" t="str">
        <f>IF(ROWS($A$11:D26)&gt;COUNTIF(POA!$A:$A,$B$5),"",INDEX(POA!$A$2:$O$856,_xlfn.AGGREGATE(15,6,ROW(POA!$A$2:$A$855)-ROW(POA!$A$2)+1/--(POA!$A$2:$A$855=$B$5),ROWS($A$11:D26)),6))</f>
        <v>Gestionar acciones de conservación y mejoramiento de la infraestructura física y equipamiento en el Campus Ensenada (DSA-ENS)</v>
      </c>
      <c r="E26" s="31">
        <f t="shared" si="0"/>
        <v>4</v>
      </c>
      <c r="F26" s="31">
        <f>IF(ROWS($A$11:F26)&gt;COUNTIF(POA!$A:$A,$B$5),"",INDEX(POA!$A$2:$O$856,_xlfn.AGGREGATE(15,6,ROW(POA!$A$2:$A$855)-ROW(POA!$A$2)+1/--(POA!$A$2:$A$855=$B$5),ROWS($A$11:F26)),7))</f>
        <v>1</v>
      </c>
      <c r="G26" s="31">
        <f>IF(ROWS($A$11:G26)&gt;COUNTIF(POA!$A:$A,$B$5),"",INDEX(POA!$A$2:$O$856,_xlfn.AGGREGATE(15,6,ROW(POA!$A$2:$A$855)-ROW(POA!$A$2)+1/--(POA!$A$2:$A$855=$B$5),ROWS($A$11:G26)),8))</f>
        <v>1</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1</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1</v>
      </c>
      <c r="O26" s="41">
        <f t="shared" si="2"/>
        <v>0.25</v>
      </c>
    </row>
    <row r="27" spans="1:15" ht="65.25" customHeight="1" x14ac:dyDescent="0.3">
      <c r="A27" s="2" t="str">
        <f>IF(ROWS($A$11:A27)&gt;COUNTIF(POA!$A:$A,$B$5),"",INDEX(POA!$A$2:$O$856,_xlfn.AGGREGATE(15,6,ROW(POA!$A$2:$A$855)-ROW(POA!$A$2)+1/--(POA!$A$2:$A$855=$B$5),ROWS($A$11:A27)),3))</f>
        <v>1.9 Infraestructura, equipamiento y seguridad</v>
      </c>
      <c r="B27" s="2" t="str">
        <f>IF(ROWS($A$11:B27)&gt;COUNTIF(POA!$A:$A,$B$5),"",INDEX(POA!$A$2:$O$856,_xlfn.AGGREGATE(15,6,ROW(POA!$A$2:$A$855)-ROW(POA!$A$2)+1/--(POA!$A$2:$A$855=$B$5),ROWS($A$11:B27)),4))</f>
        <v>1.9.1 Propiciar que la institución cuente con la infraestructura y equipamiento requeridos para el cumplimiento de sus funciones sustantivas y de gestión.</v>
      </c>
      <c r="C27" s="2" t="str">
        <f>IF(ROWS($A$11:C27)&gt;COUNTIF(POA!$A:$A,$B$5),"",INDEX(POA!$A$2:$O$856,_xlfn.AGGREGATE(15,6,ROW(POA!$A$2:$A$855)-ROW(POA!$A$2)+1/--(POA!$A$2:$A$855=$B$5),ROWS($A$11:C27)),5))</f>
        <v>1.9.1.2 Vigilar el cumplimiento de las normas y estándares de calidad vigentes para la ampliación, conservación, mejoramiento y modernización de la infraestructura física y equipamiento.</v>
      </c>
      <c r="D27" s="2" t="str">
        <f>IF(ROWS($A$11:D27)&gt;COUNTIF(POA!$A:$A,$B$5),"",INDEX(POA!$A$2:$O$856,_xlfn.AGGREGATE(15,6,ROW(POA!$A$2:$A$855)-ROW(POA!$A$2)+1/--(POA!$A$2:$A$855=$B$5),ROWS($A$11:D27)),6))</f>
        <v>Diagnóstico y seguimiento de las condiciones de las instalaciones y equipamiento del Campus Ensenada de acuerdo a la normatividad vigente (DSA-ENS)</v>
      </c>
      <c r="E27" s="31">
        <f t="shared" si="0"/>
        <v>4</v>
      </c>
      <c r="F27" s="31">
        <f>IF(ROWS($A$11:F27)&gt;COUNTIF(POA!$A:$A,$B$5),"",INDEX(POA!$A$2:$O$856,_xlfn.AGGREGATE(15,6,ROW(POA!$A$2:$A$855)-ROW(POA!$A$2)+1/--(POA!$A$2:$A$855=$B$5),ROWS($A$11:F27)),7))</f>
        <v>1</v>
      </c>
      <c r="G27" s="31">
        <f>IF(ROWS($A$11:G27)&gt;COUNTIF(POA!$A:$A,$B$5),"",INDEX(POA!$A$2:$O$856,_xlfn.AGGREGATE(15,6,ROW(POA!$A$2:$A$855)-ROW(POA!$A$2)+1/--(POA!$A$2:$A$855=$B$5),ROWS($A$11:G27)),8))</f>
        <v>1</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1</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1</v>
      </c>
      <c r="O27" s="41">
        <f t="shared" si="2"/>
        <v>0.25</v>
      </c>
    </row>
    <row r="28" spans="1:15" ht="65.25" customHeight="1" x14ac:dyDescent="0.3">
      <c r="A28" s="2" t="str">
        <f>IF(ROWS($A$11:A28)&gt;COUNTIF(POA!$A:$A,$B$5),"",INDEX(POA!$A$2:$O$856,_xlfn.AGGREGATE(15,6,ROW(POA!$A$2:$A$855)-ROW(POA!$A$2)+1/--(POA!$A$2:$A$855=$B$5),ROWS($A$11:A28)),3))</f>
        <v>1.9 Infraestructura, equipamiento y seguridad</v>
      </c>
      <c r="B28" s="2" t="str">
        <f>IF(ROWS($A$11:B28)&gt;COUNTIF(POA!$A:$A,$B$5),"",INDEX(POA!$A$2:$O$856,_xlfn.AGGREGATE(15,6,ROW(POA!$A$2:$A$855)-ROW(POA!$A$2)+1/--(POA!$A$2:$A$855=$B$5),ROWS($A$11:B28)),4))</f>
        <v>1.9.1 Propiciar que la institución cuente con la infraestructura y equipamiento requeridos para el cumplimiento de sus funciones sustantivas y de gestión.</v>
      </c>
      <c r="C28" s="2" t="str">
        <f>IF(ROWS($A$11:C28)&gt;COUNTIF(POA!$A:$A,$B$5),"",INDEX(POA!$A$2:$O$856,_xlfn.AGGREGATE(15,6,ROW(POA!$A$2:$A$855)-ROW(POA!$A$2)+1/--(POA!$A$2:$A$855=$B$5),ROWS($A$11:C28)),5))</f>
        <v>1.9.1.3 Atender los requerimientos institucionales específicos asociados con el mantenimiento de edificios, aulas, espacios comunes, laboratorios, instalaciones deportivas y recintos culturales.</v>
      </c>
      <c r="D28" s="2" t="str">
        <f>IF(ROWS($A$11:D28)&gt;COUNTIF(POA!$A:$A,$B$5),"",INDEX(POA!$A$2:$O$856,_xlfn.AGGREGATE(15,6,ROW(POA!$A$2:$A$855)-ROW(POA!$A$2)+1/--(POA!$A$2:$A$855=$B$5),ROWS($A$11:D28)),6))</f>
        <v>Implementación del programa anual de mantenimiento a la infraestructura del Campus Ensenada (DSA-ENS)</v>
      </c>
      <c r="E28" s="31">
        <f t="shared" si="0"/>
        <v>4</v>
      </c>
      <c r="F28" s="31">
        <f>IF(ROWS($A$11:F28)&gt;COUNTIF(POA!$A:$A,$B$5),"",INDEX(POA!$A$2:$O$856,_xlfn.AGGREGATE(15,6,ROW(POA!$A$2:$A$855)-ROW(POA!$A$2)+1/--(POA!$A$2:$A$855=$B$5),ROWS($A$11:F28)),7))</f>
        <v>1</v>
      </c>
      <c r="G28" s="31">
        <f>IF(ROWS($A$11:G28)&gt;COUNTIF(POA!$A:$A,$B$5),"",INDEX(POA!$A$2:$O$856,_xlfn.AGGREGATE(15,6,ROW(POA!$A$2:$A$855)-ROW(POA!$A$2)+1/--(POA!$A$2:$A$855=$B$5),ROWS($A$11:G28)),8))</f>
        <v>1</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1</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1</v>
      </c>
      <c r="O28" s="41">
        <f t="shared" si="2"/>
        <v>0.25</v>
      </c>
    </row>
    <row r="29" spans="1:15" ht="65.25" customHeight="1" x14ac:dyDescent="0.3">
      <c r="A29" s="2" t="str">
        <f>IF(ROWS($A$11:A29)&gt;COUNTIF(POA!$A:$A,$B$5),"",INDEX(POA!$A$2:$O$856,_xlfn.AGGREGATE(15,6,ROW(POA!$A$2:$A$855)-ROW(POA!$A$2)+1/--(POA!$A$2:$A$855=$B$5),ROWS($A$11:A29)),3))</f>
        <v>1.9 Infraestructura, equipamiento y seguridad</v>
      </c>
      <c r="B29" s="2" t="str">
        <f>IF(ROWS($A$11:B29)&gt;COUNTIF(POA!$A:$A,$B$5),"",INDEX(POA!$A$2:$O$856,_xlfn.AGGREGATE(15,6,ROW(POA!$A$2:$A$855)-ROW(POA!$A$2)+1/--(POA!$A$2:$A$855=$B$5),ROWS($A$11:B29)),4))</f>
        <v>1.9.1 Propiciar que la institución cuente con la infraestructura y equipamiento requeridos para el cumplimiento de sus funciones sustantivas y de gestión.</v>
      </c>
      <c r="C29" s="2" t="str">
        <f>IF(ROWS($A$11:C29)&gt;COUNTIF(POA!$A:$A,$B$5),"",INDEX(POA!$A$2:$O$856,_xlfn.AGGREGATE(15,6,ROW(POA!$A$2:$A$855)-ROW(POA!$A$2)+1/--(POA!$A$2:$A$855=$B$5),ROWS($A$11:C29)),5))</f>
        <v>1.9.1.3 Atender los requerimientos institucionales específicos asociados con el mantenimiento de edificios, aulas, espacios comunes, laboratorios, instalaciones deportivas y recintos culturales.</v>
      </c>
      <c r="D29" s="2" t="str">
        <f>IF(ROWS($A$11:D29)&gt;COUNTIF(POA!$A:$A,$B$5),"",INDEX(POA!$A$2:$O$856,_xlfn.AGGREGATE(15,6,ROW(POA!$A$2:$A$855)-ROW(POA!$A$2)+1/--(POA!$A$2:$A$855=$B$5),ROWS($A$11:D29)),6))</f>
        <v>Implementación del plan anual de mantenimiento a la infraestructura del Campus Ensenada (DSA-ENS)</v>
      </c>
      <c r="E29" s="31">
        <f t="shared" si="0"/>
        <v>4</v>
      </c>
      <c r="F29" s="31">
        <f>IF(ROWS($A$11:F29)&gt;COUNTIF(POA!$A:$A,$B$5),"",INDEX(POA!$A$2:$O$856,_xlfn.AGGREGATE(15,6,ROW(POA!$A$2:$A$855)-ROW(POA!$A$2)+1/--(POA!$A$2:$A$855=$B$5),ROWS($A$11:F29)),7))</f>
        <v>1</v>
      </c>
      <c r="G29" s="31">
        <f>IF(ROWS($A$11:G29)&gt;COUNTIF(POA!$A:$A,$B$5),"",INDEX(POA!$A$2:$O$856,_xlfn.AGGREGATE(15,6,ROW(POA!$A$2:$A$855)-ROW(POA!$A$2)+1/--(POA!$A$2:$A$855=$B$5),ROWS($A$11:G29)),8))</f>
        <v>1</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1</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1</v>
      </c>
      <c r="O29" s="41">
        <f t="shared" si="2"/>
        <v>0.25</v>
      </c>
    </row>
    <row r="30" spans="1:15" ht="65.25" customHeight="1"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1.2.1 Formar integralmente profesionistas competentes, con sentido colaborativo, capacidad de liderazgo, de emprendimiento y conscientes y comprometidos con su entorno.</v>
      </c>
      <c r="C30" s="2" t="str">
        <f>IF(ROWS($A$11:C30)&gt;COUNTIF(POA!$A:$A,$B$5),"",INDEX(POA!$A$2:$O$856,_xlfn.AGGREGATE(15,6,ROW(POA!$A$2:$A$855)-ROW(POA!$A$2)+1/--(POA!$A$2:$A$855=$B$5),ROWS($A$11:C30)),5))</f>
        <v>1.2.1.6 Promover la participación de los estudiantes en experiencias de movilidad nacional e internacional.</v>
      </c>
      <c r="D30" s="2" t="str">
        <f>IF(ROWS($A$11:D30)&gt;COUNTIF(POA!$A:$A,$B$5),"",INDEX(POA!$A$2:$O$856,_xlfn.AGGREGATE(15,6,ROW(POA!$A$2:$A$855)-ROW(POA!$A$2)+1/--(POA!$A$2:$A$855=$B$5),ROWS($A$11:D30)),6))</f>
        <v>Promoción de convocatorias internas y externas de intercambio estudiantil (DCIIA)</v>
      </c>
      <c r="E30" s="31">
        <f t="shared" si="0"/>
        <v>8</v>
      </c>
      <c r="F30" s="31">
        <f>IF(ROWS($A$11:F30)&gt;COUNTIF(POA!$A:$A,$B$5),"",INDEX(POA!$A$2:$O$856,_xlfn.AGGREGATE(15,6,ROW(POA!$A$2:$A$855)-ROW(POA!$A$2)+1/--(POA!$A$2:$A$855=$B$5),ROWS($A$11:F30)),7))</f>
        <v>3</v>
      </c>
      <c r="G30" s="31">
        <f>IF(ROWS($A$11:G30)&gt;COUNTIF(POA!$A:$A,$B$5),"",INDEX(POA!$A$2:$O$856,_xlfn.AGGREGATE(15,6,ROW(POA!$A$2:$A$855)-ROW(POA!$A$2)+1/--(POA!$A$2:$A$855=$B$5),ROWS($A$11:G30)),8))</f>
        <v>6</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3</v>
      </c>
      <c r="K30" s="31">
        <f>IF(ROWS($A$11:K30)&gt;COUNTIF(POA!$A:$A,$B$5),"",INDEX(POA!$A$2:$O$856,_xlfn.AGGREGATE(15,6,ROW(POA!$A$2:$A$855)-ROW(POA!$A$2)+1/--(POA!$A$2:$A$855=$B$5),ROWS($A$11:K30)),12))</f>
        <v>0</v>
      </c>
      <c r="L30" s="31">
        <f>IF(ROWS($A$11:L30)&gt;COUNTIF(POA!$A:$A,$B$5),"",INDEX(POA!$A$2:$O$856,_xlfn.AGGREGATE(15,6,ROW(POA!$A$2:$A$855)-ROW(POA!$A$2)+1/--(POA!$A$2:$A$855=$B$5),ROWS($A$11:L30)),13))</f>
        <v>1</v>
      </c>
      <c r="M30" s="31">
        <f>IF(ROWS($A$11:M30)&gt;COUNTIF(POA!$A:$A,$B$5),"",INDEX(POA!$A$2:$O$856,_xlfn.AGGREGATE(15,6,ROW(POA!$A$2:$A$855)-ROW(POA!$A$2)+1/--(POA!$A$2:$A$855=$B$5),ROWS($A$11:M30)),14))</f>
        <v>0</v>
      </c>
      <c r="N30" s="37">
        <f t="shared" si="1"/>
        <v>6</v>
      </c>
      <c r="O30" s="41">
        <f t="shared" si="2"/>
        <v>0.75</v>
      </c>
    </row>
    <row r="31" spans="1:15" ht="65.25" customHeight="1" x14ac:dyDescent="0.3">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1.9.1 Propiciar que la institución cuente con la infraestructura y equipamiento requeridos para el cumplimiento de sus funciones sustantivas y de gestión.</v>
      </c>
      <c r="C31" s="2" t="str">
        <f>IF(ROWS($A$11:C31)&gt;COUNTIF(POA!$A:$A,$B$5),"",INDEX(POA!$A$2:$O$856,_xlfn.AGGREGATE(15,6,ROW(POA!$A$2:$A$855)-ROW(POA!$A$2)+1/--(POA!$A$2:$A$855=$B$5),ROWS($A$11:C31)),5))</f>
        <v>1.9.1.4 Asegurar que las instalaciones físicas y el equipamiento de la institución se orienten por los principios de accesibilidad universal.</v>
      </c>
      <c r="D31" s="2" t="str">
        <f>IF(ROWS($A$11:D31)&gt;COUNTIF(POA!$A:$A,$B$5),"",INDEX(POA!$A$2:$O$856,_xlfn.AGGREGATE(15,6,ROW(POA!$A$2:$A$855)-ROW(POA!$A$2)+1/--(POA!$A$2:$A$855=$B$5),ROWS($A$11:D31)),6))</f>
        <v>Adaptar las instalaciones físicas para que cumplan con los principios de accesibilidad universal (DSA-ENS)</v>
      </c>
      <c r="E31" s="31">
        <f t="shared" si="0"/>
        <v>4</v>
      </c>
      <c r="F31" s="31">
        <f>IF(ROWS($A$11:F31)&gt;COUNTIF(POA!$A:$A,$B$5),"",INDEX(POA!$A$2:$O$856,_xlfn.AGGREGATE(15,6,ROW(POA!$A$2:$A$855)-ROW(POA!$A$2)+1/--(POA!$A$2:$A$855=$B$5),ROWS($A$11:F31)),7))</f>
        <v>1</v>
      </c>
      <c r="G31" s="31">
        <f>IF(ROWS($A$11:G31)&gt;COUNTIF(POA!$A:$A,$B$5),"",INDEX(POA!$A$2:$O$856,_xlfn.AGGREGATE(15,6,ROW(POA!$A$2:$A$855)-ROW(POA!$A$2)+1/--(POA!$A$2:$A$855=$B$5),ROWS($A$11:G31)),8))</f>
        <v>1</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1</v>
      </c>
      <c r="K31" s="31">
        <f>IF(ROWS($A$11:K31)&gt;COUNTIF(POA!$A:$A,$B$5),"",INDEX(POA!$A$2:$O$856,_xlfn.AGGREGATE(15,6,ROW(POA!$A$2:$A$855)-ROW(POA!$A$2)+1/--(POA!$A$2:$A$855=$B$5),ROWS($A$11:K31)),12))</f>
        <v>0</v>
      </c>
      <c r="L31" s="31">
        <f>IF(ROWS($A$11:L31)&gt;COUNTIF(POA!$A:$A,$B$5),"",INDEX(POA!$A$2:$O$856,_xlfn.AGGREGATE(15,6,ROW(POA!$A$2:$A$855)-ROW(POA!$A$2)+1/--(POA!$A$2:$A$855=$B$5),ROWS($A$11:L31)),13))</f>
        <v>1</v>
      </c>
      <c r="M31" s="31">
        <f>IF(ROWS($A$11:M31)&gt;COUNTIF(POA!$A:$A,$B$5),"",INDEX(POA!$A$2:$O$856,_xlfn.AGGREGATE(15,6,ROW(POA!$A$2:$A$855)-ROW(POA!$A$2)+1/--(POA!$A$2:$A$855=$B$5),ROWS($A$11:M31)),14))</f>
        <v>0</v>
      </c>
      <c r="N31" s="37">
        <f t="shared" si="1"/>
        <v>1</v>
      </c>
      <c r="O31" s="41">
        <f t="shared" si="2"/>
        <v>0.25</v>
      </c>
    </row>
    <row r="32" spans="1:15" ht="65.25" customHeight="1" x14ac:dyDescent="0.3">
      <c r="A32" s="2" t="str">
        <f>IF(ROWS($A$11:A32)&gt;COUNTIF(POA!$A:$A,$B$5),"",INDEX(POA!$A$2:$O$856,_xlfn.AGGREGATE(15,6,ROW(POA!$A$2:$A$855)-ROW(POA!$A$2)+1/--(POA!$A$2:$A$855=$B$5),ROWS($A$11:A32)),3))</f>
        <v>1.5 Internacionalización</v>
      </c>
      <c r="B32" s="2" t="str">
        <f>IF(ROWS($A$11:B32)&gt;COUNTIF(POA!$A:$A,$B$5),"",INDEX(POA!$A$2:$O$856,_xlfn.AGGREGATE(15,6,ROW(POA!$A$2:$A$855)-ROW(POA!$A$2)+1/--(POA!$A$2:$A$855=$B$5),ROWS($A$11:B32)),4))</f>
        <v>1.5.1 Fortalecer la internacionalización de la universidad mediante una mayor vinculación y cooperación académica con instituciones de educación superior de reconocido prestigio.</v>
      </c>
      <c r="C32" s="2" t="str">
        <f>IF(ROWS($A$11:C32)&gt;COUNTIF(POA!$A:$A,$B$5),"",INDEX(POA!$A$2:$O$856,_xlfn.AGGREGATE(15,6,ROW(POA!$A$2:$A$855)-ROW(POA!$A$2)+1/--(POA!$A$2:$A$855=$B$5),ROWS($A$11:C32)),5))</f>
        <v>1.5.1.1 Promover actividades en materia de intercambio y cooperación académica propiciando la colaboración con pares y redes académicas de otras instituciones educativas del país y del extranjero.</v>
      </c>
      <c r="D32" s="2" t="str">
        <f>IF(ROWS($A$11:D32)&gt;COUNTIF(POA!$A:$A,$B$5),"",INDEX(POA!$A$2:$O$856,_xlfn.AGGREGATE(15,6,ROW(POA!$A$2:$A$855)-ROW(POA!$A$2)+1/--(POA!$A$2:$A$855=$B$5),ROWS($A$11:D32)),6))</f>
        <v>Promoción de convocatorias internas y externas de movilidad académica (DCIIA)</v>
      </c>
      <c r="E32" s="31">
        <f t="shared" si="0"/>
        <v>2</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1</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3" spans="1:15" ht="65.25" customHeight="1" x14ac:dyDescent="0.3">
      <c r="A33" s="2" t="str">
        <f>IF(ROWS($A$11:A33)&gt;COUNTIF(POA!$A:$A,$B$5),"",INDEX(POA!$A$2:$O$856,_xlfn.AGGREGATE(15,6,ROW(POA!$A$2:$A$855)-ROW(POA!$A$2)+1/--(POA!$A$2:$A$855=$B$5),ROWS($A$11:A33)),3))</f>
        <v>1.5 Internacionalización</v>
      </c>
      <c r="B33" s="2" t="str">
        <f>IF(ROWS($A$11:B33)&gt;COUNTIF(POA!$A:$A,$B$5),"",INDEX(POA!$A$2:$O$856,_xlfn.AGGREGATE(15,6,ROW(POA!$A$2:$A$855)-ROW(POA!$A$2)+1/--(POA!$A$2:$A$855=$B$5),ROWS($A$11:B33)),4))</f>
        <v>1.5.1 Fortalecer la internacionalización de la universidad mediante una mayor vinculación y cooperación académica con instituciones de educación superior de reconocido prestigio.</v>
      </c>
      <c r="C33" s="2" t="str">
        <f>IF(ROWS($A$11:C33)&gt;COUNTIF(POA!$A:$A,$B$5),"",INDEX(POA!$A$2:$O$856,_xlfn.AGGREGATE(15,6,ROW(POA!$A$2:$A$855)-ROW(POA!$A$2)+1/--(POA!$A$2:$A$855=$B$5),ROWS($A$11:C33)),5))</f>
        <v>1.5.1.1 Promover actividades en materia de intercambio y cooperación académica propiciando la colaboración con pares y redes académicas de otras instituciones educativas del país y del extranjero.</v>
      </c>
      <c r="D33" s="2" t="str">
        <f>IF(ROWS($A$11:D33)&gt;COUNTIF(POA!$A:$A,$B$5),"",INDEX(POA!$A$2:$O$856,_xlfn.AGGREGATE(15,6,ROW(POA!$A$2:$A$855)-ROW(POA!$A$2)+1/--(POA!$A$2:$A$855=$B$5),ROWS($A$11:D33)),6))</f>
        <v xml:space="preserve"> Realizar talleres para asesorar y preparar a los usuarios para que sometan y participen en convocatorias de movilidad (DCIIA)</v>
      </c>
      <c r="E33" s="31">
        <f t="shared" si="0"/>
        <v>10</v>
      </c>
      <c r="F33" s="31">
        <f>IF(ROWS($A$11:F33)&gt;COUNTIF(POA!$A:$A,$B$5),"",INDEX(POA!$A$2:$O$856,_xlfn.AGGREGATE(15,6,ROW(POA!$A$2:$A$855)-ROW(POA!$A$2)+1/--(POA!$A$2:$A$855=$B$5),ROWS($A$11:F33)),7))</f>
        <v>3</v>
      </c>
      <c r="G33" s="31">
        <f>IF(ROWS($A$11:G33)&gt;COUNTIF(POA!$A:$A,$B$5),"",INDEX(POA!$A$2:$O$856,_xlfn.AGGREGATE(15,6,ROW(POA!$A$2:$A$855)-ROW(POA!$A$2)+1/--(POA!$A$2:$A$855=$B$5),ROWS($A$11:G33)),8))</f>
        <v>3</v>
      </c>
      <c r="H33" s="31">
        <f>IF(ROWS($A$11:H33)&gt;COUNTIF(POA!$A:$A,$B$5),"",INDEX(POA!$A$2:$O$856,_xlfn.AGGREGATE(15,6,ROW(POA!$A$2:$A$855)-ROW(POA!$A$2)+1/--(POA!$A$2:$A$855=$B$5),ROWS($A$11:H33)),9))</f>
        <v>2</v>
      </c>
      <c r="I33" s="31">
        <f>IF(ROWS($A$11:I33)&gt;COUNTIF(POA!$A:$A,$B$5),"",INDEX(POA!$A$2:$O$856,_xlfn.AGGREGATE(15,6,ROW(POA!$A$2:$A$855)-ROW(POA!$A$2)+1/--(POA!$A$2:$A$855=$B$5),ROWS($A$11:I33)),10))</f>
        <v>0</v>
      </c>
      <c r="J33" s="31">
        <f>IF(ROWS($A$11:J33)&gt;COUNTIF(POA!$A:$A,$B$5),"",INDEX(POA!$A$2:$O$856,_xlfn.AGGREGATE(15,6,ROW(POA!$A$2:$A$855)-ROW(POA!$A$2)+1/--(POA!$A$2:$A$855=$B$5),ROWS($A$11:J33)),11))</f>
        <v>3</v>
      </c>
      <c r="K33" s="31">
        <f>IF(ROWS($A$11:K33)&gt;COUNTIF(POA!$A:$A,$B$5),"",INDEX(POA!$A$2:$O$856,_xlfn.AGGREGATE(15,6,ROW(POA!$A$2:$A$855)-ROW(POA!$A$2)+1/--(POA!$A$2:$A$855=$B$5),ROWS($A$11:K33)),12))</f>
        <v>0</v>
      </c>
      <c r="L33" s="31">
        <f>IF(ROWS($A$11:L33)&gt;COUNTIF(POA!$A:$A,$B$5),"",INDEX(POA!$A$2:$O$856,_xlfn.AGGREGATE(15,6,ROW(POA!$A$2:$A$855)-ROW(POA!$A$2)+1/--(POA!$A$2:$A$855=$B$5),ROWS($A$11:L33)),13))</f>
        <v>2</v>
      </c>
      <c r="M33" s="31">
        <f>IF(ROWS($A$11:M33)&gt;COUNTIF(POA!$A:$A,$B$5),"",INDEX(POA!$A$2:$O$856,_xlfn.AGGREGATE(15,6,ROW(POA!$A$2:$A$855)-ROW(POA!$A$2)+1/--(POA!$A$2:$A$855=$B$5),ROWS($A$11:M33)),14))</f>
        <v>0</v>
      </c>
      <c r="N33" s="37">
        <f t="shared" si="1"/>
        <v>3</v>
      </c>
      <c r="O33" s="41">
        <f t="shared" si="2"/>
        <v>0.3</v>
      </c>
    </row>
    <row r="34" spans="1:15" ht="65.25" customHeight="1" x14ac:dyDescent="0.3">
      <c r="A34" s="2" t="str">
        <f>IF(ROWS($A$11:A34)&gt;COUNTIF(POA!$A:$A,$B$5),"",INDEX(POA!$A$2:$O$856,_xlfn.AGGREGATE(15,6,ROW(POA!$A$2:$A$855)-ROW(POA!$A$2)+1/--(POA!$A$2:$A$855=$B$5),ROWS($A$11:A34)),3))</f>
        <v>1.5 Internacionalización</v>
      </c>
      <c r="B34" s="2" t="str">
        <f>IF(ROWS($A$11:B34)&gt;COUNTIF(POA!$A:$A,$B$5),"",INDEX(POA!$A$2:$O$856,_xlfn.AGGREGATE(15,6,ROW(POA!$A$2:$A$855)-ROW(POA!$A$2)+1/--(POA!$A$2:$A$855=$B$5),ROWS($A$11:B34)),4))</f>
        <v>1.5.1 Fortalecer la internacionalización de la universidad mediante una mayor vinculación y cooperación académica con instituciones de educación superior de reconocido prestigio.</v>
      </c>
      <c r="C34" s="2" t="str">
        <f>IF(ROWS($A$11:C34)&gt;COUNTIF(POA!$A:$A,$B$5),"",INDEX(POA!$A$2:$O$856,_xlfn.AGGREGATE(15,6,ROW(POA!$A$2:$A$855)-ROW(POA!$A$2)+1/--(POA!$A$2:$A$855=$B$5),ROWS($A$11:C34)),5))</f>
        <v>1.5.1.2 Impulsar el Programa de Internacionalización en Casa.</v>
      </c>
      <c r="D34" s="2" t="str">
        <f>IF(ROWS($A$11:D34)&gt;COUNTIF(POA!$A:$A,$B$5),"",INDEX(POA!$A$2:$O$856,_xlfn.AGGREGATE(15,6,ROW(POA!$A$2:$A$855)-ROW(POA!$A$2)+1/--(POA!$A$2:$A$855=$B$5),ROWS($A$11:D34)),6))</f>
        <v xml:space="preserve"> Promoción y realización de actividades del programa de internacionalización en casa (DCIIA)</v>
      </c>
      <c r="E34" s="31">
        <f t="shared" si="0"/>
        <v>4</v>
      </c>
      <c r="F34" s="31">
        <f>IF(ROWS($A$11:F34)&gt;COUNTIF(POA!$A:$A,$B$5),"",INDEX(POA!$A$2:$O$856,_xlfn.AGGREGATE(15,6,ROW(POA!$A$2:$A$855)-ROW(POA!$A$2)+1/--(POA!$A$2:$A$855=$B$5),ROWS($A$11:F34)),7))</f>
        <v>1</v>
      </c>
      <c r="G34" s="31">
        <f>IF(ROWS($A$11:G34)&gt;COUNTIF(POA!$A:$A,$B$5),"",INDEX(POA!$A$2:$O$856,_xlfn.AGGREGATE(15,6,ROW(POA!$A$2:$A$855)-ROW(POA!$A$2)+1/--(POA!$A$2:$A$855=$B$5),ROWS($A$11:G34)),8))</f>
        <v>1</v>
      </c>
      <c r="H34" s="31">
        <f>IF(ROWS($A$11:H34)&gt;COUNTIF(POA!$A:$A,$B$5),"",INDEX(POA!$A$2:$O$856,_xlfn.AGGREGATE(15,6,ROW(POA!$A$2:$A$855)-ROW(POA!$A$2)+1/--(POA!$A$2:$A$855=$B$5),ROWS($A$11:H34)),9))</f>
        <v>1</v>
      </c>
      <c r="I34" s="31">
        <f>IF(ROWS($A$11:I34)&gt;COUNTIF(POA!$A:$A,$B$5),"",INDEX(POA!$A$2:$O$856,_xlfn.AGGREGATE(15,6,ROW(POA!$A$2:$A$855)-ROW(POA!$A$2)+1/--(POA!$A$2:$A$855=$B$5),ROWS($A$11:I34)),10))</f>
        <v>0</v>
      </c>
      <c r="J34" s="31">
        <f>IF(ROWS($A$11:J34)&gt;COUNTIF(POA!$A:$A,$B$5),"",INDEX(POA!$A$2:$O$856,_xlfn.AGGREGATE(15,6,ROW(POA!$A$2:$A$855)-ROW(POA!$A$2)+1/--(POA!$A$2:$A$855=$B$5),ROWS($A$11:J34)),11))</f>
        <v>1</v>
      </c>
      <c r="K34" s="31">
        <f>IF(ROWS($A$11:K34)&gt;COUNTIF(POA!$A:$A,$B$5),"",INDEX(POA!$A$2:$O$856,_xlfn.AGGREGATE(15,6,ROW(POA!$A$2:$A$855)-ROW(POA!$A$2)+1/--(POA!$A$2:$A$855=$B$5),ROWS($A$11:K34)),12))</f>
        <v>0</v>
      </c>
      <c r="L34" s="31">
        <f>IF(ROWS($A$11:L34)&gt;COUNTIF(POA!$A:$A,$B$5),"",INDEX(POA!$A$2:$O$856,_xlfn.AGGREGATE(15,6,ROW(POA!$A$2:$A$855)-ROW(POA!$A$2)+1/--(POA!$A$2:$A$855=$B$5),ROWS($A$11:L34)),13))</f>
        <v>1</v>
      </c>
      <c r="M34" s="31">
        <f>IF(ROWS($A$11:M34)&gt;COUNTIF(POA!$A:$A,$B$5),"",INDEX(POA!$A$2:$O$856,_xlfn.AGGREGATE(15,6,ROW(POA!$A$2:$A$855)-ROW(POA!$A$2)+1/--(POA!$A$2:$A$855=$B$5),ROWS($A$11:M34)),14))</f>
        <v>0</v>
      </c>
      <c r="N34" s="37">
        <f t="shared" si="1"/>
        <v>1</v>
      </c>
      <c r="O34" s="41">
        <f t="shared" si="2"/>
        <v>0.25</v>
      </c>
    </row>
    <row r="35" spans="1:15" ht="65.25" customHeight="1" x14ac:dyDescent="0.3">
      <c r="A35" s="2" t="str">
        <f>IF(ROWS($A$11:A35)&gt;COUNTIF(POA!$A:$A,$B$5),"",INDEX(POA!$A$2:$O$856,_xlfn.AGGREGATE(15,6,ROW(POA!$A$2:$A$855)-ROW(POA!$A$2)+1/--(POA!$A$2:$A$855=$B$5),ROWS($A$11:A35)),3))</f>
        <v>1.5 Internacionalización</v>
      </c>
      <c r="B35" s="2" t="str">
        <f>IF(ROWS($A$11:B35)&gt;COUNTIF(POA!$A:$A,$B$5),"",INDEX(POA!$A$2:$O$856,_xlfn.AGGREGATE(15,6,ROW(POA!$A$2:$A$855)-ROW(POA!$A$2)+1/--(POA!$A$2:$A$855=$B$5),ROWS($A$11:B35)),4))</f>
        <v>1.5.2 Ampliar el posicionamiento y visibilidad de la institución en el contexto internacional.</v>
      </c>
      <c r="C35" s="2" t="str">
        <f>IF(ROWS($A$11:C35)&gt;COUNTIF(POA!$A:$A,$B$5),"",INDEX(POA!$A$2:$O$856,_xlfn.AGGREGATE(15,6,ROW(POA!$A$2:$A$855)-ROW(POA!$A$2)+1/--(POA!$A$2:$A$855=$B$5),ROWS($A$11:C35)),5))</f>
        <v>1.5.2.2 Establecer acuerdos, redes y alianzas estratégicas de colaboración con instituciones extranjeras de educación superior para el desarrollo de proyectos de colaboración e intercambio académico</v>
      </c>
      <c r="D35" s="2" t="str">
        <f>IF(ROWS($A$11:D35)&gt;COUNTIF(POA!$A:$A,$B$5),"",INDEX(POA!$A$2:$O$856,_xlfn.AGGREGATE(15,6,ROW(POA!$A$2:$A$855)-ROW(POA!$A$2)+1/--(POA!$A$2:$A$855=$B$5),ROWS($A$11:D35)),6))</f>
        <v>Gestionar acuerdos con instituciones extranjeras de reconocida calidad para propiciar la movilidad, intercambio y realización de proyectos (DCIIA)</v>
      </c>
      <c r="E35" s="31">
        <f t="shared" si="0"/>
        <v>4</v>
      </c>
      <c r="F35" s="31">
        <f>IF(ROWS($A$11:F35)&gt;COUNTIF(POA!$A:$A,$B$5),"",INDEX(POA!$A$2:$O$856,_xlfn.AGGREGATE(15,6,ROW(POA!$A$2:$A$855)-ROW(POA!$A$2)+1/--(POA!$A$2:$A$855=$B$5),ROWS($A$11:F35)),7))</f>
        <v>1</v>
      </c>
      <c r="G35" s="31">
        <f>IF(ROWS($A$11:G35)&gt;COUNTIF(POA!$A:$A,$B$5),"",INDEX(POA!$A$2:$O$856,_xlfn.AGGREGATE(15,6,ROW(POA!$A$2:$A$855)-ROW(POA!$A$2)+1/--(POA!$A$2:$A$855=$B$5),ROWS($A$11:G35)),8))</f>
        <v>2</v>
      </c>
      <c r="H35" s="31">
        <f>IF(ROWS($A$11:H35)&gt;COUNTIF(POA!$A:$A,$B$5),"",INDEX(POA!$A$2:$O$856,_xlfn.AGGREGATE(15,6,ROW(POA!$A$2:$A$855)-ROW(POA!$A$2)+1/--(POA!$A$2:$A$855=$B$5),ROWS($A$11:H35)),9))</f>
        <v>1</v>
      </c>
      <c r="I35" s="31">
        <f>IF(ROWS($A$11:I35)&gt;COUNTIF(POA!$A:$A,$B$5),"",INDEX(POA!$A$2:$O$856,_xlfn.AGGREGATE(15,6,ROW(POA!$A$2:$A$855)-ROW(POA!$A$2)+1/--(POA!$A$2:$A$855=$B$5),ROWS($A$11:I35)),10))</f>
        <v>0</v>
      </c>
      <c r="J35" s="31">
        <f>IF(ROWS($A$11:J35)&gt;COUNTIF(POA!$A:$A,$B$5),"",INDEX(POA!$A$2:$O$856,_xlfn.AGGREGATE(15,6,ROW(POA!$A$2:$A$855)-ROW(POA!$A$2)+1/--(POA!$A$2:$A$855=$B$5),ROWS($A$11:J35)),11))</f>
        <v>1</v>
      </c>
      <c r="K35" s="31">
        <f>IF(ROWS($A$11:K35)&gt;COUNTIF(POA!$A:$A,$B$5),"",INDEX(POA!$A$2:$O$856,_xlfn.AGGREGATE(15,6,ROW(POA!$A$2:$A$855)-ROW(POA!$A$2)+1/--(POA!$A$2:$A$855=$B$5),ROWS($A$11:K35)),12))</f>
        <v>0</v>
      </c>
      <c r="L35" s="31">
        <f>IF(ROWS($A$11:L35)&gt;COUNTIF(POA!$A:$A,$B$5),"",INDEX(POA!$A$2:$O$856,_xlfn.AGGREGATE(15,6,ROW(POA!$A$2:$A$855)-ROW(POA!$A$2)+1/--(POA!$A$2:$A$855=$B$5),ROWS($A$11:L35)),13))</f>
        <v>1</v>
      </c>
      <c r="M35" s="31">
        <f>IF(ROWS($A$11:M35)&gt;COUNTIF(POA!$A:$A,$B$5),"",INDEX(POA!$A$2:$O$856,_xlfn.AGGREGATE(15,6,ROW(POA!$A$2:$A$855)-ROW(POA!$A$2)+1/--(POA!$A$2:$A$855=$B$5),ROWS($A$11:M35)),14))</f>
        <v>0</v>
      </c>
      <c r="N35" s="37">
        <f t="shared" si="1"/>
        <v>2</v>
      </c>
      <c r="O35" s="41">
        <f t="shared" si="2"/>
        <v>0.5</v>
      </c>
    </row>
    <row r="36" spans="1:15" ht="65.25" customHeight="1" x14ac:dyDescent="0.3">
      <c r="A36" s="2" t="str">
        <f>IF(ROWS($A$11:A36)&gt;COUNTIF(POA!$A:$A,$B$5),"",INDEX(POA!$A$2:$O$856,_xlfn.AGGREGATE(15,6,ROW(POA!$A$2:$A$855)-ROW(POA!$A$2)+1/--(POA!$A$2:$A$855=$B$5),ROWS($A$11:A36)),3))</f>
        <v>1.5 Internacionalización</v>
      </c>
      <c r="B36" s="2" t="str">
        <f>IF(ROWS($A$11:B36)&gt;COUNTIF(POA!$A:$A,$B$5),"",INDEX(POA!$A$2:$O$856,_xlfn.AGGREGATE(15,6,ROW(POA!$A$2:$A$855)-ROW(POA!$A$2)+1/--(POA!$A$2:$A$855=$B$5),ROWS($A$11:B36)),4))</f>
        <v>1.5.1 Fortalecer la internacionalización de la universidad mediante una mayor vinculación y cooperación académica con instituciones de educación superior de reconocido prestigio.</v>
      </c>
      <c r="C36" s="2" t="str">
        <f>IF(ROWS($A$11:C36)&gt;COUNTIF(POA!$A:$A,$B$5),"",INDEX(POA!$A$2:$O$856,_xlfn.AGGREGATE(15,6,ROW(POA!$A$2:$A$855)-ROW(POA!$A$2)+1/--(POA!$A$2:$A$855=$B$5),ROWS($A$11:C36)),5))</f>
        <v>1.5.1.5  Impulsar procesos de formación y certificación en el dominio del idioma inglés en el personal académico.</v>
      </c>
      <c r="D36" s="2" t="str">
        <f>IF(ROWS($A$11:D36)&gt;COUNTIF(POA!$A:$A,$B$5),"",INDEX(POA!$A$2:$O$856,_xlfn.AGGREGATE(15,6,ROW(POA!$A$2:$A$855)-ROW(POA!$A$2)+1/--(POA!$A$2:$A$855=$B$5),ROWS($A$11:D36)),6))</f>
        <v>Promover e impulsar los procesos de formación y certificación del idioma inglés  en el  personal académico (DCIIA)</v>
      </c>
      <c r="E36" s="31">
        <f t="shared" si="0"/>
        <v>4</v>
      </c>
      <c r="F36" s="31">
        <f>IF(ROWS($A$11:F36)&gt;COUNTIF(POA!$A:$A,$B$5),"",INDEX(POA!$A$2:$O$856,_xlfn.AGGREGATE(15,6,ROW(POA!$A$2:$A$855)-ROW(POA!$A$2)+1/--(POA!$A$2:$A$855=$B$5),ROWS($A$11:F36)),7))</f>
        <v>1</v>
      </c>
      <c r="G36" s="31">
        <f>IF(ROWS($A$11:G36)&gt;COUNTIF(POA!$A:$A,$B$5),"",INDEX(POA!$A$2:$O$856,_xlfn.AGGREGATE(15,6,ROW(POA!$A$2:$A$855)-ROW(POA!$A$2)+1/--(POA!$A$2:$A$855=$B$5),ROWS($A$11:G36)),8))</f>
        <v>0</v>
      </c>
      <c r="H36" s="31">
        <f>IF(ROWS($A$11:H36)&gt;COUNTIF(POA!$A:$A,$B$5),"",INDEX(POA!$A$2:$O$856,_xlfn.AGGREGATE(15,6,ROW(POA!$A$2:$A$855)-ROW(POA!$A$2)+1/--(POA!$A$2:$A$855=$B$5),ROWS($A$11:H36)),9))</f>
        <v>1</v>
      </c>
      <c r="I36" s="31">
        <f>IF(ROWS($A$11:I36)&gt;COUNTIF(POA!$A:$A,$B$5),"",INDEX(POA!$A$2:$O$856,_xlfn.AGGREGATE(15,6,ROW(POA!$A$2:$A$855)-ROW(POA!$A$2)+1/--(POA!$A$2:$A$855=$B$5),ROWS($A$11:I36)),10))</f>
        <v>0</v>
      </c>
      <c r="J36" s="31">
        <f>IF(ROWS($A$11:J36)&gt;COUNTIF(POA!$A:$A,$B$5),"",INDEX(POA!$A$2:$O$856,_xlfn.AGGREGATE(15,6,ROW(POA!$A$2:$A$855)-ROW(POA!$A$2)+1/--(POA!$A$2:$A$855=$B$5),ROWS($A$11:J36)),11))</f>
        <v>1</v>
      </c>
      <c r="K36" s="31">
        <f>IF(ROWS($A$11:K36)&gt;COUNTIF(POA!$A:$A,$B$5),"",INDEX(POA!$A$2:$O$856,_xlfn.AGGREGATE(15,6,ROW(POA!$A$2:$A$855)-ROW(POA!$A$2)+1/--(POA!$A$2:$A$855=$B$5),ROWS($A$11:K36)),12))</f>
        <v>0</v>
      </c>
      <c r="L36" s="31">
        <f>IF(ROWS($A$11:L36)&gt;COUNTIF(POA!$A:$A,$B$5),"",INDEX(POA!$A$2:$O$856,_xlfn.AGGREGATE(15,6,ROW(POA!$A$2:$A$855)-ROW(POA!$A$2)+1/--(POA!$A$2:$A$855=$B$5),ROWS($A$11:L36)),13))</f>
        <v>1</v>
      </c>
      <c r="M36" s="31">
        <f>IF(ROWS($A$11:M36)&gt;COUNTIF(POA!$A:$A,$B$5),"",INDEX(POA!$A$2:$O$856,_xlfn.AGGREGATE(15,6,ROW(POA!$A$2:$A$855)-ROW(POA!$A$2)+1/--(POA!$A$2:$A$855=$B$5),ROWS($A$11:M36)),14))</f>
        <v>0</v>
      </c>
      <c r="N36" s="37">
        <f t="shared" si="1"/>
        <v>0</v>
      </c>
      <c r="O36" s="41">
        <f t="shared" si="2"/>
        <v>0</v>
      </c>
    </row>
    <row r="37" spans="1:15" ht="65.25" customHeight="1" x14ac:dyDescent="0.3">
      <c r="A37" s="2" t="str">
        <f>IF(ROWS($A$11:A37)&gt;COUNTIF(POA!$A:$A,$B$5),"",INDEX(POA!$A$2:$O$856,_xlfn.AGGREGATE(15,6,ROW(POA!$A$2:$A$855)-ROW(POA!$A$2)+1/--(POA!$A$2:$A$855=$B$5),ROWS($A$11:A37)),3))</f>
        <v>1.5 Internacionalización</v>
      </c>
      <c r="B37" s="2" t="str">
        <f>IF(ROWS($A$11:B37)&gt;COUNTIF(POA!$A:$A,$B$5),"",INDEX(POA!$A$2:$O$856,_xlfn.AGGREGATE(15,6,ROW(POA!$A$2:$A$855)-ROW(POA!$A$2)+1/--(POA!$A$2:$A$855=$B$5),ROWS($A$11:B37)),4))</f>
        <v>1.5.1 Fortalecer la internacionalización de la universidad mediante una mayor vinculación y cooperación académica con instituciones de educación superior de reconocido prestigio.</v>
      </c>
      <c r="C37" s="2" t="str">
        <f>IF(ROWS($A$11:C37)&gt;COUNTIF(POA!$A:$A,$B$5),"",INDEX(POA!$A$2:$O$856,_xlfn.AGGREGATE(15,6,ROW(POA!$A$2:$A$855)-ROW(POA!$A$2)+1/--(POA!$A$2:$A$855=$B$5),ROWS($A$11:C37)),5))</f>
        <v>1.5.1.1 Promover actividades en materia de intercambio y cooperación académica propiciando la colaboración con pares y redes académicas de otras instituciones educativas del país y del extranjero.</v>
      </c>
      <c r="D37" s="2" t="str">
        <f>IF(ROWS($A$11:D37)&gt;COUNTIF(POA!$A:$A,$B$5),"",INDEX(POA!$A$2:$O$856,_xlfn.AGGREGATE(15,6,ROW(POA!$A$2:$A$855)-ROW(POA!$A$2)+1/--(POA!$A$2:$A$855=$B$5),ROWS($A$11:D37)),6))</f>
        <v>Atención a alumnos procedentes de otras IES (DCIIA)</v>
      </c>
      <c r="E37" s="31">
        <f t="shared" si="0"/>
        <v>2</v>
      </c>
      <c r="F37" s="31">
        <f>IF(ROWS($A$11:F37)&gt;COUNTIF(POA!$A:$A,$B$5),"",INDEX(POA!$A$2:$O$856,_xlfn.AGGREGATE(15,6,ROW(POA!$A$2:$A$855)-ROW(POA!$A$2)+1/--(POA!$A$2:$A$855=$B$5),ROWS($A$11:F37)),7))</f>
        <v>1</v>
      </c>
      <c r="G37" s="31">
        <f>IF(ROWS($A$11:G37)&gt;COUNTIF(POA!$A:$A,$B$5),"",INDEX(POA!$A$2:$O$856,_xlfn.AGGREGATE(15,6,ROW(POA!$A$2:$A$855)-ROW(POA!$A$2)+1/--(POA!$A$2:$A$855=$B$5),ROWS($A$11:G37)),8))</f>
        <v>2</v>
      </c>
      <c r="H37" s="31">
        <f>IF(ROWS($A$11:H37)&gt;COUNTIF(POA!$A:$A,$B$5),"",INDEX(POA!$A$2:$O$856,_xlfn.AGGREGATE(15,6,ROW(POA!$A$2:$A$855)-ROW(POA!$A$2)+1/--(POA!$A$2:$A$855=$B$5),ROWS($A$11:H37)),9))</f>
        <v>0</v>
      </c>
      <c r="I37" s="31">
        <f>IF(ROWS($A$11:I37)&gt;COUNTIF(POA!$A:$A,$B$5),"",INDEX(POA!$A$2:$O$856,_xlfn.AGGREGATE(15,6,ROW(POA!$A$2:$A$855)-ROW(POA!$A$2)+1/--(POA!$A$2:$A$855=$B$5),ROWS($A$11:I37)),10))</f>
        <v>0</v>
      </c>
      <c r="J37" s="31">
        <f>IF(ROWS($A$11:J37)&gt;COUNTIF(POA!$A:$A,$B$5),"",INDEX(POA!$A$2:$O$856,_xlfn.AGGREGATE(15,6,ROW(POA!$A$2:$A$855)-ROW(POA!$A$2)+1/--(POA!$A$2:$A$855=$B$5),ROWS($A$11:J37)),11))</f>
        <v>1</v>
      </c>
      <c r="K37" s="31">
        <f>IF(ROWS($A$11:K37)&gt;COUNTIF(POA!$A:$A,$B$5),"",INDEX(POA!$A$2:$O$856,_xlfn.AGGREGATE(15,6,ROW(POA!$A$2:$A$855)-ROW(POA!$A$2)+1/--(POA!$A$2:$A$855=$B$5),ROWS($A$11:K37)),12))</f>
        <v>0</v>
      </c>
      <c r="L37" s="31">
        <f>IF(ROWS($A$11:L37)&gt;COUNTIF(POA!$A:$A,$B$5),"",INDEX(POA!$A$2:$O$856,_xlfn.AGGREGATE(15,6,ROW(POA!$A$2:$A$855)-ROW(POA!$A$2)+1/--(POA!$A$2:$A$855=$B$5),ROWS($A$11:L37)),13))</f>
        <v>0</v>
      </c>
      <c r="M37" s="31">
        <f>IF(ROWS($A$11:M37)&gt;COUNTIF(POA!$A:$A,$B$5),"",INDEX(POA!$A$2:$O$856,_xlfn.AGGREGATE(15,6,ROW(POA!$A$2:$A$855)-ROW(POA!$A$2)+1/--(POA!$A$2:$A$855=$B$5),ROWS($A$11:M37)),14))</f>
        <v>0</v>
      </c>
      <c r="N37" s="37">
        <f t="shared" si="1"/>
        <v>2</v>
      </c>
      <c r="O37" s="41">
        <f t="shared" si="2"/>
        <v>1</v>
      </c>
    </row>
    <row r="38" spans="1:15" ht="65.25" customHeight="1" x14ac:dyDescent="0.3">
      <c r="A38" s="2" t="str">
        <f>IF(ROWS($A$11:A38)&gt;COUNTIF(POA!$A:$A,$B$5),"",INDEX(POA!$A$2:$O$856,_xlfn.AGGREGATE(15,6,ROW(POA!$A$2:$A$855)-ROW(POA!$A$2)+1/--(POA!$A$2:$A$855=$B$5),ROWS($A$11:A38)),3))</f>
        <v>1.2 Proceso formativo</v>
      </c>
      <c r="B38" s="2" t="str">
        <f>IF(ROWS($A$11:B38)&gt;COUNTIF(POA!$A:$A,$B$5),"",INDEX(POA!$A$2:$O$856,_xlfn.AGGREGATE(15,6,ROW(POA!$A$2:$A$855)-ROW(POA!$A$2)+1/--(POA!$A$2:$A$855=$B$5),ROWS($A$11:B38)),4))</f>
        <v>1.2.2 Fortalecer las trayectorias escolares de los alumnos para asegurar la conclusión exitosa de sus estudios.</v>
      </c>
      <c r="C38" s="2" t="str">
        <f>IF(ROWS($A$11:C38)&gt;COUNTIF(POA!$A:$A,$B$5),"",INDEX(POA!$A$2:$O$856,_xlfn.AGGREGATE(15,6,ROW(POA!$A$2:$A$855)-ROW(POA!$A$2)+1/--(POA!$A$2:$A$855=$B$5),ROWS($A$11:C38)),5))</f>
        <v>1.2.2.2 Canalizar becas y apoyos específicos a estudiantes en condiciones de vulnerabilidad que estimule su ingreso, tránsito y egreso de la institución.</v>
      </c>
      <c r="D38" s="2" t="str">
        <f>IF(ROWS($A$11:D38)&gt;COUNTIF(POA!$A:$A,$B$5),"",INDEX(POA!$A$2:$O$856,_xlfn.AGGREGATE(15,6,ROW(POA!$A$2:$A$855)-ROW(POA!$A$2)+1/--(POA!$A$2:$A$855=$B$5),ROWS($A$11:D38)),6))</f>
        <v>Convocatoria semestral de solicitud de becarios en apoyo a las actividades del DIA</v>
      </c>
      <c r="E38" s="31">
        <f t="shared" si="0"/>
        <v>8</v>
      </c>
      <c r="F38" s="31">
        <f>IF(ROWS($A$11:F38)&gt;COUNTIF(POA!$A:$A,$B$5),"",INDEX(POA!$A$2:$O$856,_xlfn.AGGREGATE(15,6,ROW(POA!$A$2:$A$855)-ROW(POA!$A$2)+1/--(POA!$A$2:$A$855=$B$5),ROWS($A$11:F38)),7))</f>
        <v>8</v>
      </c>
      <c r="G38" s="31">
        <f>IF(ROWS($A$11:G38)&gt;COUNTIF(POA!$A:$A,$B$5),"",INDEX(POA!$A$2:$O$856,_xlfn.AGGREGATE(15,6,ROW(POA!$A$2:$A$855)-ROW(POA!$A$2)+1/--(POA!$A$2:$A$855=$B$5),ROWS($A$11:G38)),8))</f>
        <v>8</v>
      </c>
      <c r="H38" s="31">
        <f>IF(ROWS($A$11:H38)&gt;COUNTIF(POA!$A:$A,$B$5),"",INDEX(POA!$A$2:$O$856,_xlfn.AGGREGATE(15,6,ROW(POA!$A$2:$A$855)-ROW(POA!$A$2)+1/--(POA!$A$2:$A$855=$B$5),ROWS($A$11:H38)),9))</f>
        <v>0</v>
      </c>
      <c r="I38" s="31">
        <f>IF(ROWS($A$11:I38)&gt;COUNTIF(POA!$A:$A,$B$5),"",INDEX(POA!$A$2:$O$856,_xlfn.AGGREGATE(15,6,ROW(POA!$A$2:$A$855)-ROW(POA!$A$2)+1/--(POA!$A$2:$A$855=$B$5),ROWS($A$11:I38)),10))</f>
        <v>0</v>
      </c>
      <c r="J38" s="31">
        <f>IF(ROWS($A$11:J38)&gt;COUNTIF(POA!$A:$A,$B$5),"",INDEX(POA!$A$2:$O$856,_xlfn.AGGREGATE(15,6,ROW(POA!$A$2:$A$855)-ROW(POA!$A$2)+1/--(POA!$A$2:$A$855=$B$5),ROWS($A$11:J38)),11))</f>
        <v>0</v>
      </c>
      <c r="K38" s="31">
        <f>IF(ROWS($A$11:K38)&gt;COUNTIF(POA!$A:$A,$B$5),"",INDEX(POA!$A$2:$O$856,_xlfn.AGGREGATE(15,6,ROW(POA!$A$2:$A$855)-ROW(POA!$A$2)+1/--(POA!$A$2:$A$855=$B$5),ROWS($A$11:K38)),12))</f>
        <v>0</v>
      </c>
      <c r="L38" s="31">
        <f>IF(ROWS($A$11:L38)&gt;COUNTIF(POA!$A:$A,$B$5),"",INDEX(POA!$A$2:$O$856,_xlfn.AGGREGATE(15,6,ROW(POA!$A$2:$A$855)-ROW(POA!$A$2)+1/--(POA!$A$2:$A$855=$B$5),ROWS($A$11:L38)),13))</f>
        <v>0</v>
      </c>
      <c r="M38" s="31">
        <f>IF(ROWS($A$11:M38)&gt;COUNTIF(POA!$A:$A,$B$5),"",INDEX(POA!$A$2:$O$856,_xlfn.AGGREGATE(15,6,ROW(POA!$A$2:$A$855)-ROW(POA!$A$2)+1/--(POA!$A$2:$A$855=$B$5),ROWS($A$11:M38)),14))</f>
        <v>0</v>
      </c>
      <c r="N38" s="37">
        <f t="shared" si="1"/>
        <v>8</v>
      </c>
      <c r="O38" s="41">
        <f t="shared" si="2"/>
        <v>1</v>
      </c>
    </row>
    <row r="39" spans="1:15" ht="65.25" customHeight="1" x14ac:dyDescent="0.3">
      <c r="A39" s="2" t="str">
        <f>IF(ROWS($A$11:A39)&gt;COUNTIF(POA!$A:$A,$B$5),"",INDEX(POA!$A$2:$O$856,_xlfn.AGGREGATE(15,6,ROW(POA!$A$2:$A$855)-ROW(POA!$A$2)+1/--(POA!$A$2:$A$855=$B$5),ROWS($A$11:A39)),3))</f>
        <v>1.2 Proceso formativo</v>
      </c>
      <c r="B39" s="2" t="str">
        <f>IF(ROWS($A$11:B39)&gt;COUNTIF(POA!$A:$A,$B$5),"",INDEX(POA!$A$2:$O$856,_xlfn.AGGREGATE(15,6,ROW(POA!$A$2:$A$855)-ROW(POA!$A$2)+1/--(POA!$A$2:$A$855=$B$5),ROWS($A$11:B39)),4))</f>
        <v>1.2.1 Formar integralmente profesionistas competentes, con sentido colaborativo, capacidad de liderazgo, de emprendimiento y conscientes y comprometidos con su entorno.</v>
      </c>
      <c r="C39" s="2" t="str">
        <f>IF(ROWS($A$11:C39)&gt;COUNTIF(POA!$A:$A,$B$5),"",INDEX(POA!$A$2:$O$856,_xlfn.AGGREGATE(15,6,ROW(POA!$A$2:$A$855)-ROW(POA!$A$2)+1/--(POA!$A$2:$A$855=$B$5),ROWS($A$11:C39)),5))</f>
        <v>1.2.1.7 Promover habilidades de lectura y argumentación en los estudiantes para el desarrollo del pensamiento crítico.</v>
      </c>
      <c r="D39" s="2" t="str">
        <f>IF(ROWS($A$11:D39)&gt;COUNTIF(POA!$A:$A,$B$5),"",INDEX(POA!$A$2:$O$856,_xlfn.AGGREGATE(15,6,ROW(POA!$A$2:$A$855)-ROW(POA!$A$2)+1/--(POA!$A$2:$A$855=$B$5),ROWS($A$11:D39)),6))</f>
        <v>Programa anual de apoyo en la formación de usuarios de Biblioteca (DIA-ENS)</v>
      </c>
      <c r="E39" s="31">
        <f t="shared" si="0"/>
        <v>1</v>
      </c>
      <c r="F39" s="31">
        <f>IF(ROWS($A$11:F39)&gt;COUNTIF(POA!$A:$A,$B$5),"",INDEX(POA!$A$2:$O$856,_xlfn.AGGREGATE(15,6,ROW(POA!$A$2:$A$855)-ROW(POA!$A$2)+1/--(POA!$A$2:$A$855=$B$5),ROWS($A$11:F39)),7))</f>
        <v>1</v>
      </c>
      <c r="G39" s="31">
        <f>IF(ROWS($A$11:G39)&gt;COUNTIF(POA!$A:$A,$B$5),"",INDEX(POA!$A$2:$O$856,_xlfn.AGGREGATE(15,6,ROW(POA!$A$2:$A$855)-ROW(POA!$A$2)+1/--(POA!$A$2:$A$855=$B$5),ROWS($A$11:G39)),8))</f>
        <v>1</v>
      </c>
      <c r="H39" s="31">
        <f>IF(ROWS($A$11:H39)&gt;COUNTIF(POA!$A:$A,$B$5),"",INDEX(POA!$A$2:$O$856,_xlfn.AGGREGATE(15,6,ROW(POA!$A$2:$A$855)-ROW(POA!$A$2)+1/--(POA!$A$2:$A$855=$B$5),ROWS($A$11:H39)),9))</f>
        <v>0</v>
      </c>
      <c r="I39" s="31">
        <f>IF(ROWS($A$11:I39)&gt;COUNTIF(POA!$A:$A,$B$5),"",INDEX(POA!$A$2:$O$856,_xlfn.AGGREGATE(15,6,ROW(POA!$A$2:$A$855)-ROW(POA!$A$2)+1/--(POA!$A$2:$A$855=$B$5),ROWS($A$11:I39)),10))</f>
        <v>0</v>
      </c>
      <c r="J39" s="31">
        <f>IF(ROWS($A$11:J39)&gt;COUNTIF(POA!$A:$A,$B$5),"",INDEX(POA!$A$2:$O$856,_xlfn.AGGREGATE(15,6,ROW(POA!$A$2:$A$855)-ROW(POA!$A$2)+1/--(POA!$A$2:$A$855=$B$5),ROWS($A$11:J39)),11))</f>
        <v>0</v>
      </c>
      <c r="K39" s="31">
        <f>IF(ROWS($A$11:K39)&gt;COUNTIF(POA!$A:$A,$B$5),"",INDEX(POA!$A$2:$O$856,_xlfn.AGGREGATE(15,6,ROW(POA!$A$2:$A$855)-ROW(POA!$A$2)+1/--(POA!$A$2:$A$855=$B$5),ROWS($A$11:K39)),12))</f>
        <v>0</v>
      </c>
      <c r="L39" s="31">
        <f>IF(ROWS($A$11:L39)&gt;COUNTIF(POA!$A:$A,$B$5),"",INDEX(POA!$A$2:$O$856,_xlfn.AGGREGATE(15,6,ROW(POA!$A$2:$A$855)-ROW(POA!$A$2)+1/--(POA!$A$2:$A$855=$B$5),ROWS($A$11:L39)),13))</f>
        <v>0</v>
      </c>
      <c r="M39" s="31">
        <f>IF(ROWS($A$11:M39)&gt;COUNTIF(POA!$A:$A,$B$5),"",INDEX(POA!$A$2:$O$856,_xlfn.AGGREGATE(15,6,ROW(POA!$A$2:$A$855)-ROW(POA!$A$2)+1/--(POA!$A$2:$A$855=$B$5),ROWS($A$11:M39)),14))</f>
        <v>0</v>
      </c>
      <c r="N39" s="37">
        <f t="shared" si="1"/>
        <v>1</v>
      </c>
      <c r="O39" s="41">
        <f t="shared" si="2"/>
        <v>1</v>
      </c>
    </row>
    <row r="40" spans="1:15" ht="65.25" customHeight="1" x14ac:dyDescent="0.3">
      <c r="A40" s="2" t="str">
        <f>IF(ROWS($A$11:A40)&gt;COUNTIF(POA!$A:$A,$B$5),"",INDEX(POA!$A$2:$O$856,_xlfn.AGGREGATE(15,6,ROW(POA!$A$2:$A$855)-ROW(POA!$A$2)+1/--(POA!$A$2:$A$855=$B$5),ROWS($A$11:A40)),3))</f>
        <v>1.1 Calidad y pertinencia de la oferta  educativa</v>
      </c>
      <c r="B40" s="2" t="str">
        <f>IF(ROWS($A$11:B40)&gt;COUNTIF(POA!$A:$A,$B$5),"",INDEX(POA!$A$2:$O$856,_xlfn.AGGREGATE(15,6,ROW(POA!$A$2:$A$855)-ROW(POA!$A$2)+1/--(POA!$A$2:$A$855=$B$5),ROWS($A$11:B40)),4))</f>
        <v>1.1.1 Fortalecer la oferta educativa de licenciatura y posgrado.</v>
      </c>
      <c r="C40" s="2" t="str">
        <f>IF(ROWS($A$11:C40)&gt;COUNTIF(POA!$A:$A,$B$5),"",INDEX(POA!$A$2:$O$856,_xlfn.AGGREGATE(15,6,ROW(POA!$A$2:$A$855)-ROW(POA!$A$2)+1/--(POA!$A$2:$A$855=$B$5),ROWS($A$11:C40)),5))</f>
        <v>1.1.1.1 Diversificar la oferta de programas de licenciatura en diferentes modalidades y áreas del conocimiento que contribuya al desarrollo regional y nacional.</v>
      </c>
      <c r="D40" s="2" t="str">
        <f>IF(ROWS($A$11:D40)&gt;COUNTIF(POA!$A:$A,$B$5),"",INDEX(POA!$A$2:$O$856,_xlfn.AGGREGATE(15,6,ROW(POA!$A$2:$A$855)-ROW(POA!$A$2)+1/--(POA!$A$2:$A$855=$B$5),ROWS($A$11:D40)),6))</f>
        <v>Apoyar a las unidades académicas que identifiquen la necesidad de la creación de programas educativos de licenciatura (DFB)</v>
      </c>
      <c r="E40" s="31">
        <f t="shared" si="0"/>
        <v>1</v>
      </c>
      <c r="F40" s="31">
        <f>IF(ROWS($A$11:F40)&gt;COUNTIF(POA!$A:$A,$B$5),"",INDEX(POA!$A$2:$O$856,_xlfn.AGGREGATE(15,6,ROW(POA!$A$2:$A$855)-ROW(POA!$A$2)+1/--(POA!$A$2:$A$855=$B$5),ROWS($A$11:F40)),7))</f>
        <v>0</v>
      </c>
      <c r="G40" s="31">
        <f>IF(ROWS($A$11:G40)&gt;COUNTIF(POA!$A:$A,$B$5),"",INDEX(POA!$A$2:$O$856,_xlfn.AGGREGATE(15,6,ROW(POA!$A$2:$A$855)-ROW(POA!$A$2)+1/--(POA!$A$2:$A$855=$B$5),ROWS($A$11:G40)),8))</f>
        <v>0</v>
      </c>
      <c r="H40" s="31">
        <f>IF(ROWS($A$11:H40)&gt;COUNTIF(POA!$A:$A,$B$5),"",INDEX(POA!$A$2:$O$856,_xlfn.AGGREGATE(15,6,ROW(POA!$A$2:$A$855)-ROW(POA!$A$2)+1/--(POA!$A$2:$A$855=$B$5),ROWS($A$11:H40)),9))</f>
        <v>0</v>
      </c>
      <c r="I40" s="31">
        <f>IF(ROWS($A$11:I40)&gt;COUNTIF(POA!$A:$A,$B$5),"",INDEX(POA!$A$2:$O$856,_xlfn.AGGREGATE(15,6,ROW(POA!$A$2:$A$855)-ROW(POA!$A$2)+1/--(POA!$A$2:$A$855=$B$5),ROWS($A$11:I40)),10))</f>
        <v>0</v>
      </c>
      <c r="J40" s="31">
        <f>IF(ROWS($A$11:J40)&gt;COUNTIF(POA!$A:$A,$B$5),"",INDEX(POA!$A$2:$O$856,_xlfn.AGGREGATE(15,6,ROW(POA!$A$2:$A$855)-ROW(POA!$A$2)+1/--(POA!$A$2:$A$855=$B$5),ROWS($A$11:J40)),11))</f>
        <v>0</v>
      </c>
      <c r="K40" s="31">
        <f>IF(ROWS($A$11:K40)&gt;COUNTIF(POA!$A:$A,$B$5),"",INDEX(POA!$A$2:$O$856,_xlfn.AGGREGATE(15,6,ROW(POA!$A$2:$A$855)-ROW(POA!$A$2)+1/--(POA!$A$2:$A$855=$B$5),ROWS($A$11:K40)),12))</f>
        <v>0</v>
      </c>
      <c r="L40" s="31">
        <f>IF(ROWS($A$11:L40)&gt;COUNTIF(POA!$A:$A,$B$5),"",INDEX(POA!$A$2:$O$856,_xlfn.AGGREGATE(15,6,ROW(POA!$A$2:$A$855)-ROW(POA!$A$2)+1/--(POA!$A$2:$A$855=$B$5),ROWS($A$11:L40)),13))</f>
        <v>1</v>
      </c>
      <c r="M40" s="31">
        <f>IF(ROWS($A$11:M40)&gt;COUNTIF(POA!$A:$A,$B$5),"",INDEX(POA!$A$2:$O$856,_xlfn.AGGREGATE(15,6,ROW(POA!$A$2:$A$855)-ROW(POA!$A$2)+1/--(POA!$A$2:$A$855=$B$5),ROWS($A$11:M40)),14))</f>
        <v>0</v>
      </c>
      <c r="N40" s="37">
        <f t="shared" si="1"/>
        <v>0</v>
      </c>
      <c r="O40" s="41">
        <f t="shared" si="2"/>
        <v>0</v>
      </c>
    </row>
    <row r="41" spans="1:15" ht="79.2" x14ac:dyDescent="0.3">
      <c r="A41" s="2" t="str">
        <f>IF(ROWS($A$11:A41)&gt;COUNTIF(POA!$A:$A,$B$5),"",INDEX(POA!$A$2:$O$856,_xlfn.AGGREGATE(15,6,ROW(POA!$A$2:$A$855)-ROW(POA!$A$2)+1/--(POA!$A$2:$A$855=$B$5),ROWS($A$11:A41)),3))</f>
        <v>1.1 Calidad y pertinencia de la oferta  educativa</v>
      </c>
      <c r="B41" s="2" t="str">
        <f>IF(ROWS($A$11:B41)&gt;COUNTIF(POA!$A:$A,$B$5),"",INDEX(POA!$A$2:$O$856,_xlfn.AGGREGATE(15,6,ROW(POA!$A$2:$A$855)-ROW(POA!$A$2)+1/--(POA!$A$2:$A$855=$B$5),ROWS($A$11:B41)),4))</f>
        <v>1.1.2 Garantizar que la oferta educativa sea de calidad en congruencia y coherencia con el proyecto universitario</v>
      </c>
      <c r="C41" s="2" t="str">
        <f>IF(ROWS($A$11:C41)&gt;COUNTIF(POA!$A:$A,$B$5),"",INDEX(POA!$A$2:$O$856,_xlfn.AGGREGATE(15,6,ROW(POA!$A$2:$A$855)-ROW(POA!$A$2)+1/--(POA!$A$2:$A$855=$B$5),ROWS($A$11:C41)),5))</f>
        <v>1.1.2.2 Participar en los procesos de evaluación y acreditación nacional e internacional que contribuyan al mejoramiento de la calidad de oferta educativa.</v>
      </c>
      <c r="D41" s="2" t="str">
        <f>IF(ROWS($A$11:D41)&gt;COUNTIF(POA!$A:$A,$B$5),"",INDEX(POA!$A$2:$O$856,_xlfn.AGGREGATE(15,6,ROW(POA!$A$2:$A$855)-ROW(POA!$A$2)+1/--(POA!$A$2:$A$855=$B$5),ROWS($A$11:D41)),6))</f>
        <v>Apoyar a las unidades académicas en los procesos de evaluación, acreditación o re-acreditación de los programas educativos de licenciatura, con organismos evaluadores o acreditadores tanto a nivel nacional como internacional (DFB)</v>
      </c>
      <c r="E41" s="31">
        <f t="shared" si="0"/>
        <v>2</v>
      </c>
      <c r="F41" s="31">
        <f>IF(ROWS($A$11:F41)&gt;COUNTIF(POA!$A:$A,$B$5),"",INDEX(POA!$A$2:$O$856,_xlfn.AGGREGATE(15,6,ROW(POA!$A$2:$A$855)-ROW(POA!$A$2)+1/--(POA!$A$2:$A$855=$B$5),ROWS($A$11:F41)),7))</f>
        <v>0</v>
      </c>
      <c r="G41" s="31">
        <f>IF(ROWS($A$11:G41)&gt;COUNTIF(POA!$A:$A,$B$5),"",INDEX(POA!$A$2:$O$856,_xlfn.AGGREGATE(15,6,ROW(POA!$A$2:$A$855)-ROW(POA!$A$2)+1/--(POA!$A$2:$A$855=$B$5),ROWS($A$11:G41)),8))</f>
        <v>0</v>
      </c>
      <c r="H41" s="31">
        <f>IF(ROWS($A$11:H41)&gt;COUNTIF(POA!$A:$A,$B$5),"",INDEX(POA!$A$2:$O$856,_xlfn.AGGREGATE(15,6,ROW(POA!$A$2:$A$855)-ROW(POA!$A$2)+1/--(POA!$A$2:$A$855=$B$5),ROWS($A$11:H41)),9))</f>
        <v>0</v>
      </c>
      <c r="I41" s="31">
        <f>IF(ROWS($A$11:I41)&gt;COUNTIF(POA!$A:$A,$B$5),"",INDEX(POA!$A$2:$O$856,_xlfn.AGGREGATE(15,6,ROW(POA!$A$2:$A$855)-ROW(POA!$A$2)+1/--(POA!$A$2:$A$855=$B$5),ROWS($A$11:I41)),10))</f>
        <v>0</v>
      </c>
      <c r="J41" s="31">
        <f>IF(ROWS($A$11:J41)&gt;COUNTIF(POA!$A:$A,$B$5),"",INDEX(POA!$A$2:$O$856,_xlfn.AGGREGATE(15,6,ROW(POA!$A$2:$A$855)-ROW(POA!$A$2)+1/--(POA!$A$2:$A$855=$B$5),ROWS($A$11:J41)),11))</f>
        <v>0</v>
      </c>
      <c r="K41" s="31">
        <f>IF(ROWS($A$11:K41)&gt;COUNTIF(POA!$A:$A,$B$5),"",INDEX(POA!$A$2:$O$856,_xlfn.AGGREGATE(15,6,ROW(POA!$A$2:$A$855)-ROW(POA!$A$2)+1/--(POA!$A$2:$A$855=$B$5),ROWS($A$11:K41)),12))</f>
        <v>0</v>
      </c>
      <c r="L41" s="31">
        <f>IF(ROWS($A$11:L41)&gt;COUNTIF(POA!$A:$A,$B$5),"",INDEX(POA!$A$2:$O$856,_xlfn.AGGREGATE(15,6,ROW(POA!$A$2:$A$855)-ROW(POA!$A$2)+1/--(POA!$A$2:$A$855=$B$5),ROWS($A$11:L41)),13))</f>
        <v>2</v>
      </c>
      <c r="M41" s="31">
        <f>IF(ROWS($A$11:M41)&gt;COUNTIF(POA!$A:$A,$B$5),"",INDEX(POA!$A$2:$O$856,_xlfn.AGGREGATE(15,6,ROW(POA!$A$2:$A$855)-ROW(POA!$A$2)+1/--(POA!$A$2:$A$855=$B$5),ROWS($A$11:M41)),14))</f>
        <v>0</v>
      </c>
      <c r="N41" s="37">
        <f t="shared" si="1"/>
        <v>0</v>
      </c>
      <c r="O41" s="41">
        <f t="shared" si="2"/>
        <v>0</v>
      </c>
    </row>
    <row r="42" spans="1:15" ht="65.25" customHeight="1" x14ac:dyDescent="0.3">
      <c r="A42" s="2" t="str">
        <f>IF(ROWS($A$11:A42)&gt;COUNTIF(POA!$A:$A,$B$5),"",INDEX(POA!$A$2:$O$856,_xlfn.AGGREGATE(15,6,ROW(POA!$A$2:$A$855)-ROW(POA!$A$2)+1/--(POA!$A$2:$A$855=$B$5),ROWS($A$11:A42)),3))</f>
        <v>1.1 Calidad y pertinencia de la oferta  educativa</v>
      </c>
      <c r="B42" s="2" t="str">
        <f>IF(ROWS($A$11:B42)&gt;COUNTIF(POA!$A:$A,$B$5),"",INDEX(POA!$A$2:$O$856,_xlfn.AGGREGATE(15,6,ROW(POA!$A$2:$A$855)-ROW(POA!$A$2)+1/--(POA!$A$2:$A$855=$B$5),ROWS($A$11:B42)),4))</f>
        <v>1.1.3 Asegurar la pertinencia de la oferta educativa.</v>
      </c>
      <c r="C42" s="2" t="str">
        <f>IF(ROWS($A$11:C42)&gt;COUNTIF(POA!$A:$A,$B$5),"",INDEX(POA!$A$2:$O$856,_xlfn.AGGREGATE(15,6,ROW(POA!$A$2:$A$855)-ROW(POA!$A$2)+1/--(POA!$A$2:$A$855=$B$5),ROWS($A$11:C42)),5))</f>
        <v>1.1.3.1 Modificar y actualizar los planes y programas de estudio de licenciatura y posgrado que respondan a los requerimientos del entorno regional, nacional e internacional.</v>
      </c>
      <c r="D42" s="2" t="str">
        <f>IF(ROWS($A$11:D42)&gt;COUNTIF(POA!$A:$A,$B$5),"",INDEX(POA!$A$2:$O$856,_xlfn.AGGREGATE(15,6,ROW(POA!$A$2:$A$855)-ROW(POA!$A$2)+1/--(POA!$A$2:$A$855=$B$5),ROWS($A$11:D42)),6))</f>
        <v>Apoyar a las unidades académicas en la modificación o actualización de programas educativos de licenciatura (DFB)</v>
      </c>
      <c r="E42" s="31">
        <f t="shared" si="0"/>
        <v>1</v>
      </c>
      <c r="F42" s="31">
        <f>IF(ROWS($A$11:F42)&gt;COUNTIF(POA!$A:$A,$B$5),"",INDEX(POA!$A$2:$O$856,_xlfn.AGGREGATE(15,6,ROW(POA!$A$2:$A$855)-ROW(POA!$A$2)+1/--(POA!$A$2:$A$855=$B$5),ROWS($A$11:F42)),7))</f>
        <v>0</v>
      </c>
      <c r="G42" s="31">
        <f>IF(ROWS($A$11:G42)&gt;COUNTIF(POA!$A:$A,$B$5),"",INDEX(POA!$A$2:$O$856,_xlfn.AGGREGATE(15,6,ROW(POA!$A$2:$A$855)-ROW(POA!$A$2)+1/--(POA!$A$2:$A$855=$B$5),ROWS($A$11:G42)),8))</f>
        <v>0</v>
      </c>
      <c r="H42" s="31">
        <f>IF(ROWS($A$11:H42)&gt;COUNTIF(POA!$A:$A,$B$5),"",INDEX(POA!$A$2:$O$856,_xlfn.AGGREGATE(15,6,ROW(POA!$A$2:$A$855)-ROW(POA!$A$2)+1/--(POA!$A$2:$A$855=$B$5),ROWS($A$11:H42)),9))</f>
        <v>0</v>
      </c>
      <c r="I42" s="31">
        <f>IF(ROWS($A$11:I42)&gt;COUNTIF(POA!$A:$A,$B$5),"",INDEX(POA!$A$2:$O$856,_xlfn.AGGREGATE(15,6,ROW(POA!$A$2:$A$855)-ROW(POA!$A$2)+1/--(POA!$A$2:$A$855=$B$5),ROWS($A$11:I42)),10))</f>
        <v>0</v>
      </c>
      <c r="J42" s="31">
        <f>IF(ROWS($A$11:J42)&gt;COUNTIF(POA!$A:$A,$B$5),"",INDEX(POA!$A$2:$O$856,_xlfn.AGGREGATE(15,6,ROW(POA!$A$2:$A$855)-ROW(POA!$A$2)+1/--(POA!$A$2:$A$855=$B$5),ROWS($A$11:J42)),11))</f>
        <v>0</v>
      </c>
      <c r="K42" s="31">
        <f>IF(ROWS($A$11:K42)&gt;COUNTIF(POA!$A:$A,$B$5),"",INDEX(POA!$A$2:$O$856,_xlfn.AGGREGATE(15,6,ROW(POA!$A$2:$A$855)-ROW(POA!$A$2)+1/--(POA!$A$2:$A$855=$B$5),ROWS($A$11:K42)),12))</f>
        <v>0</v>
      </c>
      <c r="L42" s="31">
        <f>IF(ROWS($A$11:L42)&gt;COUNTIF(POA!$A:$A,$B$5),"",INDEX(POA!$A$2:$O$856,_xlfn.AGGREGATE(15,6,ROW(POA!$A$2:$A$855)-ROW(POA!$A$2)+1/--(POA!$A$2:$A$855=$B$5),ROWS($A$11:L42)),13))</f>
        <v>1</v>
      </c>
      <c r="M42" s="31">
        <f>IF(ROWS($A$11:M42)&gt;COUNTIF(POA!$A:$A,$B$5),"",INDEX(POA!$A$2:$O$856,_xlfn.AGGREGATE(15,6,ROW(POA!$A$2:$A$855)-ROW(POA!$A$2)+1/--(POA!$A$2:$A$855=$B$5),ROWS($A$11:M42)),14))</f>
        <v>0</v>
      </c>
      <c r="N42" s="37">
        <f t="shared" si="1"/>
        <v>0</v>
      </c>
      <c r="O42" s="41">
        <f t="shared" si="2"/>
        <v>0</v>
      </c>
    </row>
    <row r="43" spans="1:15" ht="65.25" customHeight="1" x14ac:dyDescent="0.3">
      <c r="A43" s="2" t="str">
        <f>IF(ROWS($A$11:A43)&gt;COUNTIF(POA!$A:$A,$B$5),"",INDEX(POA!$A$2:$O$856,_xlfn.AGGREGATE(15,6,ROW(POA!$A$2:$A$855)-ROW(POA!$A$2)+1/--(POA!$A$2:$A$855=$B$5),ROWS($A$11:A43)),3))</f>
        <v>1.2 Proceso formativo</v>
      </c>
      <c r="B43" s="2" t="str">
        <f>IF(ROWS($A$11:B43)&gt;COUNTIF(POA!$A:$A,$B$5),"",INDEX(POA!$A$2:$O$856,_xlfn.AGGREGATE(15,6,ROW(POA!$A$2:$A$855)-ROW(POA!$A$2)+1/--(POA!$A$2:$A$855=$B$5),ROWS($A$11:B43)),4))</f>
        <v>1.2.1 Formar integralmente profesionistas competentes, con sentido colaborativo, capacidad de liderazgo, de emprendimiento y conscientes y comprometidos con su entorno.</v>
      </c>
      <c r="C43" s="2" t="str">
        <f>IF(ROWS($A$11:C43)&gt;COUNTIF(POA!$A:$A,$B$5),"",INDEX(POA!$A$2:$O$856,_xlfn.AGGREGATE(15,6,ROW(POA!$A$2:$A$855)-ROW(POA!$A$2)+1/--(POA!$A$2:$A$855=$B$5),ROWS($A$11:C43)),5))</f>
        <v>1.2.1.1 Estimular la participación de los estudiantes en las diversas modalidades de aprendizaje consideradas en el modelo educativo.</v>
      </c>
      <c r="D43" s="2" t="str">
        <f>IF(ROWS($A$11:D43)&gt;COUNTIF(POA!$A:$A,$B$5),"",INDEX(POA!$A$2:$O$856,_xlfn.AGGREGATE(15,6,ROW(POA!$A$2:$A$855)-ROW(POA!$A$2)+1/--(POA!$A$2:$A$855=$B$5),ROWS($A$11:D43)),6))</f>
        <v>Difundir de manera permanente los programas de servicio social comunitario vigentes (DFB)</v>
      </c>
      <c r="E43" s="31">
        <f t="shared" si="0"/>
        <v>2500</v>
      </c>
      <c r="F43" s="31">
        <f>IF(ROWS($A$11:F43)&gt;COUNTIF(POA!$A:$A,$B$5),"",INDEX(POA!$A$2:$O$856,_xlfn.AGGREGATE(15,6,ROW(POA!$A$2:$A$855)-ROW(POA!$A$2)+1/--(POA!$A$2:$A$855=$B$5),ROWS($A$11:F43)),7))</f>
        <v>1250</v>
      </c>
      <c r="G43" s="31">
        <f>IF(ROWS($A$11:G43)&gt;COUNTIF(POA!$A:$A,$B$5),"",INDEX(POA!$A$2:$O$856,_xlfn.AGGREGATE(15,6,ROW(POA!$A$2:$A$855)-ROW(POA!$A$2)+1/--(POA!$A$2:$A$855=$B$5),ROWS($A$11:G43)),8))</f>
        <v>1250</v>
      </c>
      <c r="H43" s="31">
        <f>IF(ROWS($A$11:H43)&gt;COUNTIF(POA!$A:$A,$B$5),"",INDEX(POA!$A$2:$O$856,_xlfn.AGGREGATE(15,6,ROW(POA!$A$2:$A$855)-ROW(POA!$A$2)+1/--(POA!$A$2:$A$855=$B$5),ROWS($A$11:H43)),9))</f>
        <v>0</v>
      </c>
      <c r="I43" s="31">
        <f>IF(ROWS($A$11:I43)&gt;COUNTIF(POA!$A:$A,$B$5),"",INDEX(POA!$A$2:$O$856,_xlfn.AGGREGATE(15,6,ROW(POA!$A$2:$A$855)-ROW(POA!$A$2)+1/--(POA!$A$2:$A$855=$B$5),ROWS($A$11:I43)),10))</f>
        <v>0</v>
      </c>
      <c r="J43" s="31">
        <f>IF(ROWS($A$11:J43)&gt;COUNTIF(POA!$A:$A,$B$5),"",INDEX(POA!$A$2:$O$856,_xlfn.AGGREGATE(15,6,ROW(POA!$A$2:$A$855)-ROW(POA!$A$2)+1/--(POA!$A$2:$A$855=$B$5),ROWS($A$11:J43)),11))</f>
        <v>1250</v>
      </c>
      <c r="K43" s="31">
        <f>IF(ROWS($A$11:K43)&gt;COUNTIF(POA!$A:$A,$B$5),"",INDEX(POA!$A$2:$O$856,_xlfn.AGGREGATE(15,6,ROW(POA!$A$2:$A$855)-ROW(POA!$A$2)+1/--(POA!$A$2:$A$855=$B$5),ROWS($A$11:K43)),12))</f>
        <v>0</v>
      </c>
      <c r="L43" s="31">
        <f>IF(ROWS($A$11:L43)&gt;COUNTIF(POA!$A:$A,$B$5),"",INDEX(POA!$A$2:$O$856,_xlfn.AGGREGATE(15,6,ROW(POA!$A$2:$A$855)-ROW(POA!$A$2)+1/--(POA!$A$2:$A$855=$B$5),ROWS($A$11:L43)),13))</f>
        <v>0</v>
      </c>
      <c r="M43" s="31">
        <f>IF(ROWS($A$11:M43)&gt;COUNTIF(POA!$A:$A,$B$5),"",INDEX(POA!$A$2:$O$856,_xlfn.AGGREGATE(15,6,ROW(POA!$A$2:$A$855)-ROW(POA!$A$2)+1/--(POA!$A$2:$A$855=$B$5),ROWS($A$11:M43)),14))</f>
        <v>0</v>
      </c>
      <c r="N43" s="37">
        <f t="shared" si="1"/>
        <v>1250</v>
      </c>
      <c r="O43" s="41">
        <f t="shared" si="2"/>
        <v>0.5</v>
      </c>
    </row>
    <row r="44" spans="1:15" ht="65.25" customHeight="1" x14ac:dyDescent="0.3">
      <c r="A44" s="2" t="str">
        <f>IF(ROWS($A$11:A44)&gt;COUNTIF(POA!$A:$A,$B$5),"",INDEX(POA!$A$2:$O$856,_xlfn.AGGREGATE(15,6,ROW(POA!$A$2:$A$855)-ROW(POA!$A$2)+1/--(POA!$A$2:$A$855=$B$5),ROWS($A$11:A44)),3))</f>
        <v>1.2 Proceso formativo</v>
      </c>
      <c r="B44" s="2" t="str">
        <f>IF(ROWS($A$11:B44)&gt;COUNTIF(POA!$A:$A,$B$5),"",INDEX(POA!$A$2:$O$856,_xlfn.AGGREGATE(15,6,ROW(POA!$A$2:$A$855)-ROW(POA!$A$2)+1/--(POA!$A$2:$A$855=$B$5),ROWS($A$11:B44)),4))</f>
        <v>1.2.1 Formar integralmente profesionistas competentes, con sentido colaborativo, capacidad de liderazgo, de emprendimiento y conscientes y comprometidos con su entorno.</v>
      </c>
      <c r="C44" s="2" t="str">
        <f>IF(ROWS($A$11:C44)&gt;COUNTIF(POA!$A:$A,$B$5),"",INDEX(POA!$A$2:$O$856,_xlfn.AGGREGATE(15,6,ROW(POA!$A$2:$A$855)-ROW(POA!$A$2)+1/--(POA!$A$2:$A$855=$B$5),ROWS($A$11:C44)),5))</f>
        <v>1.2.1.1 Estimular la participación de los estudiantes en las diversas modalidades de aprendizaje consideradas en el modelo educativo.</v>
      </c>
      <c r="D44" s="2" t="str">
        <f>IF(ROWS($A$11:D44)&gt;COUNTIF(POA!$A:$A,$B$5),"",INDEX(POA!$A$2:$O$856,_xlfn.AGGREGATE(15,6,ROW(POA!$A$2:$A$855)-ROW(POA!$A$2)+1/--(POA!$A$2:$A$855=$B$5),ROWS($A$11:D44)),6))</f>
        <v>Crear un programa de capacitación que incluya talleres para dar a conocer las diversas modalidades de aprendizaje dirigido a tutores y docentes en general para el Campus Ensenada (DFB)</v>
      </c>
      <c r="E44" s="31">
        <f t="shared" si="0"/>
        <v>2</v>
      </c>
      <c r="F44" s="31">
        <f>IF(ROWS($A$11:F44)&gt;COUNTIF(POA!$A:$A,$B$5),"",INDEX(POA!$A$2:$O$856,_xlfn.AGGREGATE(15,6,ROW(POA!$A$2:$A$855)-ROW(POA!$A$2)+1/--(POA!$A$2:$A$855=$B$5),ROWS($A$11:F44)),7))</f>
        <v>0</v>
      </c>
      <c r="G44" s="31">
        <f>IF(ROWS($A$11:G44)&gt;COUNTIF(POA!$A:$A,$B$5),"",INDEX(POA!$A$2:$O$856,_xlfn.AGGREGATE(15,6,ROW(POA!$A$2:$A$855)-ROW(POA!$A$2)+1/--(POA!$A$2:$A$855=$B$5),ROWS($A$11:G44)),8))</f>
        <v>0</v>
      </c>
      <c r="H44" s="31">
        <f>IF(ROWS($A$11:H44)&gt;COUNTIF(POA!$A:$A,$B$5),"",INDEX(POA!$A$2:$O$856,_xlfn.AGGREGATE(15,6,ROW(POA!$A$2:$A$855)-ROW(POA!$A$2)+1/--(POA!$A$2:$A$855=$B$5),ROWS($A$11:H44)),9))</f>
        <v>1</v>
      </c>
      <c r="I44" s="31">
        <f>IF(ROWS($A$11:I44)&gt;COUNTIF(POA!$A:$A,$B$5),"",INDEX(POA!$A$2:$O$856,_xlfn.AGGREGATE(15,6,ROW(POA!$A$2:$A$855)-ROW(POA!$A$2)+1/--(POA!$A$2:$A$855=$B$5),ROWS($A$11:I44)),10))</f>
        <v>0</v>
      </c>
      <c r="J44" s="31">
        <f>IF(ROWS($A$11:J44)&gt;COUNTIF(POA!$A:$A,$B$5),"",INDEX(POA!$A$2:$O$856,_xlfn.AGGREGATE(15,6,ROW(POA!$A$2:$A$855)-ROW(POA!$A$2)+1/--(POA!$A$2:$A$855=$B$5),ROWS($A$11:J44)),11))</f>
        <v>0</v>
      </c>
      <c r="K44" s="31">
        <f>IF(ROWS($A$11:K44)&gt;COUNTIF(POA!$A:$A,$B$5),"",INDEX(POA!$A$2:$O$856,_xlfn.AGGREGATE(15,6,ROW(POA!$A$2:$A$855)-ROW(POA!$A$2)+1/--(POA!$A$2:$A$855=$B$5),ROWS($A$11:K44)),12))</f>
        <v>0</v>
      </c>
      <c r="L44" s="31">
        <f>IF(ROWS($A$11:L44)&gt;COUNTIF(POA!$A:$A,$B$5),"",INDEX(POA!$A$2:$O$856,_xlfn.AGGREGATE(15,6,ROW(POA!$A$2:$A$855)-ROW(POA!$A$2)+1/--(POA!$A$2:$A$855=$B$5),ROWS($A$11:L44)),13))</f>
        <v>1</v>
      </c>
      <c r="M44" s="31">
        <f>IF(ROWS($A$11:M44)&gt;COUNTIF(POA!$A:$A,$B$5),"",INDEX(POA!$A$2:$O$856,_xlfn.AGGREGATE(15,6,ROW(POA!$A$2:$A$855)-ROW(POA!$A$2)+1/--(POA!$A$2:$A$855=$B$5),ROWS($A$11:M44)),14))</f>
        <v>0</v>
      </c>
      <c r="N44" s="37">
        <f t="shared" si="1"/>
        <v>0</v>
      </c>
      <c r="O44" s="41">
        <f t="shared" si="2"/>
        <v>0</v>
      </c>
    </row>
    <row r="45" spans="1:15" ht="65.25" customHeight="1" x14ac:dyDescent="0.3">
      <c r="A45" s="2" t="str">
        <f>IF(ROWS($A$11:A45)&gt;COUNTIF(POA!$A:$A,$B$5),"",INDEX(POA!$A$2:$O$856,_xlfn.AGGREGATE(15,6,ROW(POA!$A$2:$A$855)-ROW(POA!$A$2)+1/--(POA!$A$2:$A$855=$B$5),ROWS($A$11:A45)),3))</f>
        <v>1.2 Proceso formativo</v>
      </c>
      <c r="B45" s="2" t="str">
        <f>IF(ROWS($A$11:B45)&gt;COUNTIF(POA!$A:$A,$B$5),"",INDEX(POA!$A$2:$O$856,_xlfn.AGGREGATE(15,6,ROW(POA!$A$2:$A$855)-ROW(POA!$A$2)+1/--(POA!$A$2:$A$855=$B$5),ROWS($A$11:B45)),4))</f>
        <v>1.2.1 Formar integralmente profesionistas competentes, con sentido colaborativo, capacidad de liderazgo, de emprendimiento y conscientes y comprometidos con su entorno.</v>
      </c>
      <c r="C45" s="2" t="str">
        <f>IF(ROWS($A$11:C45)&gt;COUNTIF(POA!$A:$A,$B$5),"",INDEX(POA!$A$2:$O$856,_xlfn.AGGREGATE(15,6,ROW(POA!$A$2:$A$855)-ROW(POA!$A$2)+1/--(POA!$A$2:$A$855=$B$5),ROWS($A$11:C45)),5))</f>
        <v>1.2.1.9 Fomentar los valores universitarios e incidir en la formación ciudadana de los estudiantes.</v>
      </c>
      <c r="D45" s="2" t="str">
        <f>IF(ROWS($A$11:D45)&gt;COUNTIF(POA!$A:$A,$B$5),"",INDEX(POA!$A$2:$O$856,_xlfn.AGGREGATE(15,6,ROW(POA!$A$2:$A$855)-ROW(POA!$A$2)+1/--(POA!$A$2:$A$855=$B$5),ROWS($A$11:D45)),6))</f>
        <v>Coadyuvar a la evaluación de los resultados del Programa Institucional de Valores (DFB)</v>
      </c>
      <c r="E45" s="31">
        <f t="shared" si="0"/>
        <v>2</v>
      </c>
      <c r="F45" s="31">
        <f>IF(ROWS($A$11:F45)&gt;COUNTIF(POA!$A:$A,$B$5),"",INDEX(POA!$A$2:$O$856,_xlfn.AGGREGATE(15,6,ROW(POA!$A$2:$A$855)-ROW(POA!$A$2)+1/--(POA!$A$2:$A$855=$B$5),ROWS($A$11:F45)),7))</f>
        <v>0</v>
      </c>
      <c r="G45" s="31">
        <f>IF(ROWS($A$11:G45)&gt;COUNTIF(POA!$A:$A,$B$5),"",INDEX(POA!$A$2:$O$856,_xlfn.AGGREGATE(15,6,ROW(POA!$A$2:$A$855)-ROW(POA!$A$2)+1/--(POA!$A$2:$A$855=$B$5),ROWS($A$11:G45)),8))</f>
        <v>0</v>
      </c>
      <c r="H45" s="31">
        <f>IF(ROWS($A$11:H45)&gt;COUNTIF(POA!$A:$A,$B$5),"",INDEX(POA!$A$2:$O$856,_xlfn.AGGREGATE(15,6,ROW(POA!$A$2:$A$855)-ROW(POA!$A$2)+1/--(POA!$A$2:$A$855=$B$5),ROWS($A$11:H45)),9))</f>
        <v>1</v>
      </c>
      <c r="I45" s="31">
        <f>IF(ROWS($A$11:I45)&gt;COUNTIF(POA!$A:$A,$B$5),"",INDEX(POA!$A$2:$O$856,_xlfn.AGGREGATE(15,6,ROW(POA!$A$2:$A$855)-ROW(POA!$A$2)+1/--(POA!$A$2:$A$855=$B$5),ROWS($A$11:I45)),10))</f>
        <v>0</v>
      </c>
      <c r="J45" s="31">
        <f>IF(ROWS($A$11:J45)&gt;COUNTIF(POA!$A:$A,$B$5),"",INDEX(POA!$A$2:$O$856,_xlfn.AGGREGATE(15,6,ROW(POA!$A$2:$A$855)-ROW(POA!$A$2)+1/--(POA!$A$2:$A$855=$B$5),ROWS($A$11:J45)),11))</f>
        <v>0</v>
      </c>
      <c r="K45" s="31">
        <f>IF(ROWS($A$11:K45)&gt;COUNTIF(POA!$A:$A,$B$5),"",INDEX(POA!$A$2:$O$856,_xlfn.AGGREGATE(15,6,ROW(POA!$A$2:$A$855)-ROW(POA!$A$2)+1/--(POA!$A$2:$A$855=$B$5),ROWS($A$11:K45)),12))</f>
        <v>0</v>
      </c>
      <c r="L45" s="31">
        <f>IF(ROWS($A$11:L45)&gt;COUNTIF(POA!$A:$A,$B$5),"",INDEX(POA!$A$2:$O$856,_xlfn.AGGREGATE(15,6,ROW(POA!$A$2:$A$855)-ROW(POA!$A$2)+1/--(POA!$A$2:$A$855=$B$5),ROWS($A$11:L45)),13))</f>
        <v>1</v>
      </c>
      <c r="M45" s="31">
        <f>IF(ROWS($A$11:M45)&gt;COUNTIF(POA!$A:$A,$B$5),"",INDEX(POA!$A$2:$O$856,_xlfn.AGGREGATE(15,6,ROW(POA!$A$2:$A$855)-ROW(POA!$A$2)+1/--(POA!$A$2:$A$855=$B$5),ROWS($A$11:M45)),14))</f>
        <v>0</v>
      </c>
      <c r="N45" s="37">
        <f t="shared" si="1"/>
        <v>0</v>
      </c>
      <c r="O45" s="41">
        <f t="shared" si="2"/>
        <v>0</v>
      </c>
    </row>
    <row r="46" spans="1:15" ht="65.25" customHeight="1" x14ac:dyDescent="0.3">
      <c r="A46" s="2" t="str">
        <f>IF(ROWS($A$11:A46)&gt;COUNTIF(POA!$A:$A,$B$5),"",INDEX(POA!$A$2:$O$856,_xlfn.AGGREGATE(15,6,ROW(POA!$A$2:$A$855)-ROW(POA!$A$2)+1/--(POA!$A$2:$A$855=$B$5),ROWS($A$11:A46)),3))</f>
        <v>1.2 Proceso formativo</v>
      </c>
      <c r="B46" s="2" t="str">
        <f>IF(ROWS($A$11:B46)&gt;COUNTIF(POA!$A:$A,$B$5),"",INDEX(POA!$A$2:$O$856,_xlfn.AGGREGATE(15,6,ROW(POA!$A$2:$A$855)-ROW(POA!$A$2)+1/--(POA!$A$2:$A$855=$B$5),ROWS($A$11:B46)),4))</f>
        <v>1.2.2 Fortalecer las trayectorias escolares de los alumnos para asegurar la conclusión exitosa de sus estudios.</v>
      </c>
      <c r="C46" s="2" t="str">
        <f>IF(ROWS($A$11:C46)&gt;COUNTIF(POA!$A:$A,$B$5),"",INDEX(POA!$A$2:$O$856,_xlfn.AGGREGATE(15,6,ROW(POA!$A$2:$A$855)-ROW(POA!$A$2)+1/--(POA!$A$2:$A$855=$B$5),ROWS($A$11:C46)),5))</f>
        <v>1.2.2.4 Fortalecer los servicios institucionales de tutoría, orientación psicopedagógica y asesoría académica.</v>
      </c>
      <c r="D46" s="2" t="str">
        <f>IF(ROWS($A$11:D46)&gt;COUNTIF(POA!$A:$A,$B$5),"",INDEX(POA!$A$2:$O$856,_xlfn.AGGREGATE(15,6,ROW(POA!$A$2:$A$855)-ROW(POA!$A$2)+1/--(POA!$A$2:$A$855=$B$5),ROWS($A$11:D46)),6))</f>
        <v>Apoyar en el servicio del área de orientación educativa y psicopedagógica a las diferentes unidades académicas del Campus Ensenada (DFB)</v>
      </c>
      <c r="E46" s="31">
        <f t="shared" si="0"/>
        <v>1</v>
      </c>
      <c r="F46" s="31">
        <f>IF(ROWS($A$11:F46)&gt;COUNTIF(POA!$A:$A,$B$5),"",INDEX(POA!$A$2:$O$856,_xlfn.AGGREGATE(15,6,ROW(POA!$A$2:$A$855)-ROW(POA!$A$2)+1/--(POA!$A$2:$A$855=$B$5),ROWS($A$11:F46)),7))</f>
        <v>0</v>
      </c>
      <c r="G46" s="31">
        <f>IF(ROWS($A$11:G46)&gt;COUNTIF(POA!$A:$A,$B$5),"",INDEX(POA!$A$2:$O$856,_xlfn.AGGREGATE(15,6,ROW(POA!$A$2:$A$855)-ROW(POA!$A$2)+1/--(POA!$A$2:$A$855=$B$5),ROWS($A$11:G46)),8))</f>
        <v>0</v>
      </c>
      <c r="H46" s="31">
        <f>IF(ROWS($A$11:H46)&gt;COUNTIF(POA!$A:$A,$B$5),"",INDEX(POA!$A$2:$O$856,_xlfn.AGGREGATE(15,6,ROW(POA!$A$2:$A$855)-ROW(POA!$A$2)+1/--(POA!$A$2:$A$855=$B$5),ROWS($A$11:H46)),9))</f>
        <v>0</v>
      </c>
      <c r="I46" s="31">
        <f>IF(ROWS($A$11:I46)&gt;COUNTIF(POA!$A:$A,$B$5),"",INDEX(POA!$A$2:$O$856,_xlfn.AGGREGATE(15,6,ROW(POA!$A$2:$A$855)-ROW(POA!$A$2)+1/--(POA!$A$2:$A$855=$B$5),ROWS($A$11:I46)),10))</f>
        <v>0</v>
      </c>
      <c r="J46" s="31">
        <f>IF(ROWS($A$11:J46)&gt;COUNTIF(POA!$A:$A,$B$5),"",INDEX(POA!$A$2:$O$856,_xlfn.AGGREGATE(15,6,ROW(POA!$A$2:$A$855)-ROW(POA!$A$2)+1/--(POA!$A$2:$A$855=$B$5),ROWS($A$11:J46)),11))</f>
        <v>0</v>
      </c>
      <c r="K46" s="31">
        <f>IF(ROWS($A$11:K46)&gt;COUNTIF(POA!$A:$A,$B$5),"",INDEX(POA!$A$2:$O$856,_xlfn.AGGREGATE(15,6,ROW(POA!$A$2:$A$855)-ROW(POA!$A$2)+1/--(POA!$A$2:$A$855=$B$5),ROWS($A$11:K46)),12))</f>
        <v>0</v>
      </c>
      <c r="L46" s="31">
        <f>IF(ROWS($A$11:L46)&gt;COUNTIF(POA!$A:$A,$B$5),"",INDEX(POA!$A$2:$O$856,_xlfn.AGGREGATE(15,6,ROW(POA!$A$2:$A$855)-ROW(POA!$A$2)+1/--(POA!$A$2:$A$855=$B$5),ROWS($A$11:L46)),13))</f>
        <v>1</v>
      </c>
      <c r="M46" s="31">
        <f>IF(ROWS($A$11:M46)&gt;COUNTIF(POA!$A:$A,$B$5),"",INDEX(POA!$A$2:$O$856,_xlfn.AGGREGATE(15,6,ROW(POA!$A$2:$A$855)-ROW(POA!$A$2)+1/--(POA!$A$2:$A$855=$B$5),ROWS($A$11:M46)),14))</f>
        <v>0</v>
      </c>
      <c r="N46" s="37">
        <f t="shared" si="1"/>
        <v>0</v>
      </c>
      <c r="O46" s="41">
        <f t="shared" si="2"/>
        <v>0</v>
      </c>
    </row>
    <row r="47" spans="1:15" ht="66" x14ac:dyDescent="0.3">
      <c r="A47" s="2" t="str">
        <f>IF(ROWS($A$11:A47)&gt;COUNTIF(POA!$A:$A,$B$5),"",INDEX(POA!$A$2:$O$856,_xlfn.AGGREGATE(15,6,ROW(POA!$A$2:$A$855)-ROW(POA!$A$2)+1/--(POA!$A$2:$A$855=$B$5),ROWS($A$11:A47)),3))</f>
        <v>1.6 Desarrollo académico</v>
      </c>
      <c r="B47" s="2" t="str">
        <f>IF(ROWS($A$11:B47)&gt;COUNTIF(POA!$A:$A,$B$5),"",INDEX(POA!$A$2:$O$856,_xlfn.AGGREGATE(15,6,ROW(POA!$A$2:$A$855)-ROW(POA!$A$2)+1/--(POA!$A$2:$A$855=$B$5),ROWS($A$11:B47)),4))</f>
        <v>1.6.2 Promover esquemas de formación y actualización del personal académico, con base en rutas diferenciadas en función de su experiencia, antigüedad y tipo de contratación.</v>
      </c>
      <c r="C47" s="2" t="str">
        <f>IF(ROWS($A$11:C47)&gt;COUNTIF(POA!$A:$A,$B$5),"",INDEX(POA!$A$2:$O$856,_xlfn.AGGREGATE(15,6,ROW(POA!$A$2:$A$855)-ROW(POA!$A$2)+1/--(POA!$A$2:$A$855=$B$5),ROWS($A$11:C47)),5))</f>
        <v>1.6.2.1 Fortalecer los esquemas de formación y actualización docente para el mejorar las capacidades disciplinarias y didácticas  del personal académico de tiempo completo y  de asignatura.</v>
      </c>
      <c r="D47" s="2" t="str">
        <f>IF(ROWS($A$11:D47)&gt;COUNTIF(POA!$A:$A,$B$5),"",INDEX(POA!$A$2:$O$856,_xlfn.AGGREGATE(15,6,ROW(POA!$A$2:$A$855)-ROW(POA!$A$2)+1/--(POA!$A$2:$A$855=$B$5),ROWS($A$11:D47)),6))</f>
        <v>Coadyuvar en la implementación del plan de acción para el fortalecimiento del Programa flexible de formación y desarrollo docente de la UABC (DFB)</v>
      </c>
      <c r="E47" s="31">
        <f t="shared" si="0"/>
        <v>2</v>
      </c>
      <c r="F47" s="31">
        <f>IF(ROWS($A$11:F47)&gt;COUNTIF(POA!$A:$A,$B$5),"",INDEX(POA!$A$2:$O$856,_xlfn.AGGREGATE(15,6,ROW(POA!$A$2:$A$855)-ROW(POA!$A$2)+1/--(POA!$A$2:$A$855=$B$5),ROWS($A$11:F47)),7))</f>
        <v>0</v>
      </c>
      <c r="G47" s="31">
        <f>IF(ROWS($A$11:G47)&gt;COUNTIF(POA!$A:$A,$B$5),"",INDEX(POA!$A$2:$O$856,_xlfn.AGGREGATE(15,6,ROW(POA!$A$2:$A$855)-ROW(POA!$A$2)+1/--(POA!$A$2:$A$855=$B$5),ROWS($A$11:G47)),8))</f>
        <v>0</v>
      </c>
      <c r="H47" s="31">
        <f>IF(ROWS($A$11:H47)&gt;COUNTIF(POA!$A:$A,$B$5),"",INDEX(POA!$A$2:$O$856,_xlfn.AGGREGATE(15,6,ROW(POA!$A$2:$A$855)-ROW(POA!$A$2)+1/--(POA!$A$2:$A$855=$B$5),ROWS($A$11:H47)),9))</f>
        <v>1</v>
      </c>
      <c r="I47" s="31">
        <f>IF(ROWS($A$11:I47)&gt;COUNTIF(POA!$A:$A,$B$5),"",INDEX(POA!$A$2:$O$856,_xlfn.AGGREGATE(15,6,ROW(POA!$A$2:$A$855)-ROW(POA!$A$2)+1/--(POA!$A$2:$A$855=$B$5),ROWS($A$11:I47)),10))</f>
        <v>0</v>
      </c>
      <c r="J47" s="31">
        <f>IF(ROWS($A$11:J47)&gt;COUNTIF(POA!$A:$A,$B$5),"",INDEX(POA!$A$2:$O$856,_xlfn.AGGREGATE(15,6,ROW(POA!$A$2:$A$855)-ROW(POA!$A$2)+1/--(POA!$A$2:$A$855=$B$5),ROWS($A$11:J47)),11))</f>
        <v>0</v>
      </c>
      <c r="K47" s="31">
        <f>IF(ROWS($A$11:K47)&gt;COUNTIF(POA!$A:$A,$B$5),"",INDEX(POA!$A$2:$O$856,_xlfn.AGGREGATE(15,6,ROW(POA!$A$2:$A$855)-ROW(POA!$A$2)+1/--(POA!$A$2:$A$855=$B$5),ROWS($A$11:K47)),12))</f>
        <v>0</v>
      </c>
      <c r="L47" s="31">
        <f>IF(ROWS($A$11:L47)&gt;COUNTIF(POA!$A:$A,$B$5),"",INDEX(POA!$A$2:$O$856,_xlfn.AGGREGATE(15,6,ROW(POA!$A$2:$A$855)-ROW(POA!$A$2)+1/--(POA!$A$2:$A$855=$B$5),ROWS($A$11:L47)),13))</f>
        <v>1</v>
      </c>
      <c r="M47" s="31">
        <f>IF(ROWS($A$11:M47)&gt;COUNTIF(POA!$A:$A,$B$5),"",INDEX(POA!$A$2:$O$856,_xlfn.AGGREGATE(15,6,ROW(POA!$A$2:$A$855)-ROW(POA!$A$2)+1/--(POA!$A$2:$A$855=$B$5),ROWS($A$11:M47)),14))</f>
        <v>0</v>
      </c>
      <c r="N47" s="37">
        <f t="shared" si="1"/>
        <v>0</v>
      </c>
      <c r="O47" s="41">
        <f t="shared" si="2"/>
        <v>0</v>
      </c>
    </row>
    <row r="48" spans="1:15" ht="65.25" customHeight="1" x14ac:dyDescent="0.3">
      <c r="A48" s="2" t="str">
        <f>IF(ROWS($A$11:A48)&gt;COUNTIF(POA!$A:$A,$B$5),"",INDEX(POA!$A$2:$O$856,_xlfn.AGGREGATE(15,6,ROW(POA!$A$2:$A$855)-ROW(POA!$A$2)+1/--(POA!$A$2:$A$855=$B$5),ROWS($A$11:A48)),3))</f>
        <v>1.11 Cuidado al medio ambiente</v>
      </c>
      <c r="B48" s="2" t="str">
        <f>IF(ROWS($A$11:B48)&gt;COUNTIF(POA!$A:$A,$B$5),"",INDEX(POA!$A$2:$O$856,_xlfn.AGGREGATE(15,6,ROW(POA!$A$2:$A$855)-ROW(POA!$A$2)+1/--(POA!$A$2:$A$855=$B$5),ROWS($A$11:B48)),4))</f>
        <v>1.11.1 Fortalecer las medidas institucionales que promuevan la protección del medio ambiente y de desarrollo sostenible.</v>
      </c>
      <c r="C48" s="2" t="str">
        <f>IF(ROWS($A$11:C48)&gt;COUNTIF(POA!$A:$A,$B$5),"",INDEX(POA!$A$2:$O$856,_xlfn.AGGREGATE(15,6,ROW(POA!$A$2:$A$855)-ROW(POA!$A$2)+1/--(POA!$A$2:$A$855=$B$5),ROWS($A$11:C48)),5))</f>
        <v>1.11.1.3 Fomentar una cultura de prevención de accidentes y eliminación de riesgos en las actividades cotidianas de la institución.</v>
      </c>
      <c r="D48" s="2" t="str">
        <f>IF(ROWS($A$11:D48)&gt;COUNTIF(POA!$A:$A,$B$5),"",INDEX(POA!$A$2:$O$856,_xlfn.AGGREGATE(15,6,ROW(POA!$A$2:$A$855)-ROW(POA!$A$2)+1/--(POA!$A$2:$A$855=$B$5),ROWS($A$11:D48)),6))</f>
        <v>Integrar las comisiones mixtas de seguridad e higiene en el Campus Ensenada (DPeII)</v>
      </c>
      <c r="E48" s="31">
        <f t="shared" si="0"/>
        <v>12</v>
      </c>
      <c r="F48" s="31">
        <f>IF(ROWS($A$11:F48)&gt;COUNTIF(POA!$A:$A,$B$5),"",INDEX(POA!$A$2:$O$856,_xlfn.AGGREGATE(15,6,ROW(POA!$A$2:$A$855)-ROW(POA!$A$2)+1/--(POA!$A$2:$A$855=$B$5),ROWS($A$11:F48)),7))</f>
        <v>3</v>
      </c>
      <c r="G48" s="31">
        <f>IF(ROWS($A$11:G48)&gt;COUNTIF(POA!$A:$A,$B$5),"",INDEX(POA!$A$2:$O$856,_xlfn.AGGREGATE(15,6,ROW(POA!$A$2:$A$855)-ROW(POA!$A$2)+1/--(POA!$A$2:$A$855=$B$5),ROWS($A$11:G48)),8))</f>
        <v>3</v>
      </c>
      <c r="H48" s="31">
        <f>IF(ROWS($A$11:H48)&gt;COUNTIF(POA!$A:$A,$B$5),"",INDEX(POA!$A$2:$O$856,_xlfn.AGGREGATE(15,6,ROW(POA!$A$2:$A$855)-ROW(POA!$A$2)+1/--(POA!$A$2:$A$855=$B$5),ROWS($A$11:H48)),9))</f>
        <v>3</v>
      </c>
      <c r="I48" s="31">
        <f>IF(ROWS($A$11:I48)&gt;COUNTIF(POA!$A:$A,$B$5),"",INDEX(POA!$A$2:$O$856,_xlfn.AGGREGATE(15,6,ROW(POA!$A$2:$A$855)-ROW(POA!$A$2)+1/--(POA!$A$2:$A$855=$B$5),ROWS($A$11:I48)),10))</f>
        <v>0</v>
      </c>
      <c r="J48" s="31">
        <f>IF(ROWS($A$11:J48)&gt;COUNTIF(POA!$A:$A,$B$5),"",INDEX(POA!$A$2:$O$856,_xlfn.AGGREGATE(15,6,ROW(POA!$A$2:$A$855)-ROW(POA!$A$2)+1/--(POA!$A$2:$A$855=$B$5),ROWS($A$11:J48)),11))</f>
        <v>3</v>
      </c>
      <c r="K48" s="31">
        <f>IF(ROWS($A$11:K48)&gt;COUNTIF(POA!$A:$A,$B$5),"",INDEX(POA!$A$2:$O$856,_xlfn.AGGREGATE(15,6,ROW(POA!$A$2:$A$855)-ROW(POA!$A$2)+1/--(POA!$A$2:$A$855=$B$5),ROWS($A$11:K48)),12))</f>
        <v>0</v>
      </c>
      <c r="L48" s="31">
        <f>IF(ROWS($A$11:L48)&gt;COUNTIF(POA!$A:$A,$B$5),"",INDEX(POA!$A$2:$O$856,_xlfn.AGGREGATE(15,6,ROW(POA!$A$2:$A$855)-ROW(POA!$A$2)+1/--(POA!$A$2:$A$855=$B$5),ROWS($A$11:L48)),13))</f>
        <v>3</v>
      </c>
      <c r="M48" s="31">
        <f>IF(ROWS($A$11:M48)&gt;COUNTIF(POA!$A:$A,$B$5),"",INDEX(POA!$A$2:$O$856,_xlfn.AGGREGATE(15,6,ROW(POA!$A$2:$A$855)-ROW(POA!$A$2)+1/--(POA!$A$2:$A$855=$B$5),ROWS($A$11:M48)),14))</f>
        <v>0</v>
      </c>
      <c r="N48" s="37">
        <f t="shared" si="1"/>
        <v>3</v>
      </c>
      <c r="O48" s="41">
        <f t="shared" si="2"/>
        <v>0.25</v>
      </c>
    </row>
    <row r="49" spans="1:16" ht="65.25" customHeight="1" x14ac:dyDescent="0.3">
      <c r="A49" s="2" t="str">
        <f>IF(ROWS($A$11:A49)&gt;COUNTIF(POA!$A:$A,$B$5),"",INDEX(POA!$A$2:$O$856,_xlfn.AGGREGATE(15,6,ROW(POA!$A$2:$A$855)-ROW(POA!$A$2)+1/--(POA!$A$2:$A$855=$B$5),ROWS($A$11:A49)),3))</f>
        <v>1.11 Cuidado al medio ambiente</v>
      </c>
      <c r="B49" s="2" t="str">
        <f>IF(ROWS($A$11:B49)&gt;COUNTIF(POA!$A:$A,$B$5),"",INDEX(POA!$A$2:$O$856,_xlfn.AGGREGATE(15,6,ROW(POA!$A$2:$A$855)-ROW(POA!$A$2)+1/--(POA!$A$2:$A$855=$B$5),ROWS($A$11:B49)),4))</f>
        <v>1.11.2 Propiciar experiencias de formación, actualización y capacitación en la comunidad universitaria, orientadas al cuidado del medio ambiente y al desarrollo sostenible.</v>
      </c>
      <c r="C49" s="2" t="str">
        <f>IF(ROWS($A$11:C49)&gt;COUNTIF(POA!$A:$A,$B$5),"",INDEX(POA!$A$2:$O$856,_xlfn.AGGREGATE(15,6,ROW(POA!$A$2:$A$855)-ROW(POA!$A$2)+1/--(POA!$A$2:$A$855=$B$5),ROWS($A$11:C49)),5))</f>
        <v>1.11.2.2 Impulsar iniciativas para la promoción de estilos de vida saludable en la comunidad universitaria.</v>
      </c>
      <c r="D49" s="2" t="str">
        <f>IF(ROWS($A$11:D49)&gt;COUNTIF(POA!$A:$A,$B$5),"",INDEX(POA!$A$2:$O$856,_xlfn.AGGREGATE(15,6,ROW(POA!$A$2:$A$855)-ROW(POA!$A$2)+1/--(POA!$A$2:$A$855=$B$5),ROWS($A$11:D49)),6))</f>
        <v>Desarrollar e implementar un programa de vida saludable para el personal administrativo y de servicios (DPeII)</v>
      </c>
      <c r="E49" s="31">
        <f t="shared" si="0"/>
        <v>4</v>
      </c>
      <c r="F49" s="31">
        <f>IF(ROWS($A$11:F49)&gt;COUNTIF(POA!$A:$A,$B$5),"",INDEX(POA!$A$2:$O$856,_xlfn.AGGREGATE(15,6,ROW(POA!$A$2:$A$855)-ROW(POA!$A$2)+1/--(POA!$A$2:$A$855=$B$5),ROWS($A$11:F49)),7))</f>
        <v>1</v>
      </c>
      <c r="G49" s="31">
        <f>IF(ROWS($A$11:G49)&gt;COUNTIF(POA!$A:$A,$B$5),"",INDEX(POA!$A$2:$O$856,_xlfn.AGGREGATE(15,6,ROW(POA!$A$2:$A$855)-ROW(POA!$A$2)+1/--(POA!$A$2:$A$855=$B$5),ROWS($A$11:G49)),8))</f>
        <v>1</v>
      </c>
      <c r="H49" s="31">
        <f>IF(ROWS($A$11:H49)&gt;COUNTIF(POA!$A:$A,$B$5),"",INDEX(POA!$A$2:$O$856,_xlfn.AGGREGATE(15,6,ROW(POA!$A$2:$A$855)-ROW(POA!$A$2)+1/--(POA!$A$2:$A$855=$B$5),ROWS($A$11:H49)),9))</f>
        <v>1</v>
      </c>
      <c r="I49" s="31">
        <f>IF(ROWS($A$11:I49)&gt;COUNTIF(POA!$A:$A,$B$5),"",INDEX(POA!$A$2:$O$856,_xlfn.AGGREGATE(15,6,ROW(POA!$A$2:$A$855)-ROW(POA!$A$2)+1/--(POA!$A$2:$A$855=$B$5),ROWS($A$11:I49)),10))</f>
        <v>0</v>
      </c>
      <c r="J49" s="31">
        <f>IF(ROWS($A$11:J49)&gt;COUNTIF(POA!$A:$A,$B$5),"",INDEX(POA!$A$2:$O$856,_xlfn.AGGREGATE(15,6,ROW(POA!$A$2:$A$855)-ROW(POA!$A$2)+1/--(POA!$A$2:$A$855=$B$5),ROWS($A$11:J49)),11))</f>
        <v>1</v>
      </c>
      <c r="K49" s="31">
        <f>IF(ROWS($A$11:K49)&gt;COUNTIF(POA!$A:$A,$B$5),"",INDEX(POA!$A$2:$O$856,_xlfn.AGGREGATE(15,6,ROW(POA!$A$2:$A$855)-ROW(POA!$A$2)+1/--(POA!$A$2:$A$855=$B$5),ROWS($A$11:K49)),12))</f>
        <v>0</v>
      </c>
      <c r="L49" s="31">
        <f>IF(ROWS($A$11:L49)&gt;COUNTIF(POA!$A:$A,$B$5),"",INDEX(POA!$A$2:$O$856,_xlfn.AGGREGATE(15,6,ROW(POA!$A$2:$A$855)-ROW(POA!$A$2)+1/--(POA!$A$2:$A$855=$B$5),ROWS($A$11:L49)),13))</f>
        <v>1</v>
      </c>
      <c r="M49" s="31">
        <f>IF(ROWS($A$11:M49)&gt;COUNTIF(POA!$A:$A,$B$5),"",INDEX(POA!$A$2:$O$856,_xlfn.AGGREGATE(15,6,ROW(POA!$A$2:$A$855)-ROW(POA!$A$2)+1/--(POA!$A$2:$A$855=$B$5),ROWS($A$11:M49)),14))</f>
        <v>0</v>
      </c>
      <c r="N49" s="37">
        <f t="shared" si="1"/>
        <v>1</v>
      </c>
      <c r="O49" s="41">
        <f t="shared" si="2"/>
        <v>0.25</v>
      </c>
    </row>
    <row r="50" spans="1:16" ht="65.25" customHeight="1" x14ac:dyDescent="0.3">
      <c r="A50" s="2" t="str">
        <f>IF(ROWS($A$11:A50)&gt;COUNTIF(POA!$A:$A,$B$5),"",INDEX(POA!$A$2:$O$856,_xlfn.AGGREGATE(15,6,ROW(POA!$A$2:$A$855)-ROW(POA!$A$2)+1/--(POA!$A$2:$A$855=$B$5),ROWS($A$11:A50)),3))</f>
        <v>1.11 Cuidado al medio ambiente</v>
      </c>
      <c r="B50" s="2" t="str">
        <f>IF(ROWS($A$11:B50)&gt;COUNTIF(POA!$A:$A,$B$5),"",INDEX(POA!$A$2:$O$856,_xlfn.AGGREGATE(15,6,ROW(POA!$A$2:$A$855)-ROW(POA!$A$2)+1/--(POA!$A$2:$A$855=$B$5),ROWS($A$11:B50)),4))</f>
        <v>1.11.2 Propiciar experiencias de formación, actualización y capacitación en la comunidad universitaria, orientadas al cuidado del medio ambiente y al desarrollo sostenible.</v>
      </c>
      <c r="C50" s="2" t="str">
        <f>IF(ROWS($A$11:C50)&gt;COUNTIF(POA!$A:$A,$B$5),"",INDEX(POA!$A$2:$O$856,_xlfn.AGGREGATE(15,6,ROW(POA!$A$2:$A$855)-ROW(POA!$A$2)+1/--(POA!$A$2:$A$855=$B$5),ROWS($A$11:C50)),5))</f>
        <v>1.11.2.3 Fortalecer los esquemas de formación docente y de capacitación del personal administrativo y de servicios en temas medioambientales y de sustentabilidad.</v>
      </c>
      <c r="D50" s="2" t="str">
        <f>IF(ROWS($A$11:D50)&gt;COUNTIF(POA!$A:$A,$B$5),"",INDEX(POA!$A$2:$O$856,_xlfn.AGGREGATE(15,6,ROW(POA!$A$2:$A$855)-ROW(POA!$A$2)+1/--(POA!$A$2:$A$855=$B$5),ROWS($A$11:D50)),6))</f>
        <v>Implementar un programa de capacitación para el personal administrativo y de servicios en temas ambientales (DPeII)</v>
      </c>
      <c r="E50" s="31">
        <f t="shared" si="0"/>
        <v>10</v>
      </c>
      <c r="F50" s="31">
        <f>IF(ROWS($A$11:F50)&gt;COUNTIF(POA!$A:$A,$B$5),"",INDEX(POA!$A$2:$O$856,_xlfn.AGGREGATE(15,6,ROW(POA!$A$2:$A$855)-ROW(POA!$A$2)+1/--(POA!$A$2:$A$855=$B$5),ROWS($A$11:F50)),7))</f>
        <v>3</v>
      </c>
      <c r="G50" s="31">
        <f>IF(ROWS($A$11:G50)&gt;COUNTIF(POA!$A:$A,$B$5),"",INDEX(POA!$A$2:$O$856,_xlfn.AGGREGATE(15,6,ROW(POA!$A$2:$A$855)-ROW(POA!$A$2)+1/--(POA!$A$2:$A$855=$B$5),ROWS($A$11:G50)),8))</f>
        <v>3</v>
      </c>
      <c r="H50" s="31">
        <f>IF(ROWS($A$11:H50)&gt;COUNTIF(POA!$A:$A,$B$5),"",INDEX(POA!$A$2:$O$856,_xlfn.AGGREGATE(15,6,ROW(POA!$A$2:$A$855)-ROW(POA!$A$2)+1/--(POA!$A$2:$A$855=$B$5),ROWS($A$11:H50)),9))</f>
        <v>2</v>
      </c>
      <c r="I50" s="31">
        <f>IF(ROWS($A$11:I50)&gt;COUNTIF(POA!$A:$A,$B$5),"",INDEX(POA!$A$2:$O$856,_xlfn.AGGREGATE(15,6,ROW(POA!$A$2:$A$855)-ROW(POA!$A$2)+1/--(POA!$A$2:$A$855=$B$5),ROWS($A$11:I50)),10))</f>
        <v>0</v>
      </c>
      <c r="J50" s="31">
        <f>IF(ROWS($A$11:J50)&gt;COUNTIF(POA!$A:$A,$B$5),"",INDEX(POA!$A$2:$O$856,_xlfn.AGGREGATE(15,6,ROW(POA!$A$2:$A$855)-ROW(POA!$A$2)+1/--(POA!$A$2:$A$855=$B$5),ROWS($A$11:J50)),11))</f>
        <v>3</v>
      </c>
      <c r="K50" s="31">
        <f>IF(ROWS($A$11:K50)&gt;COUNTIF(POA!$A:$A,$B$5),"",INDEX(POA!$A$2:$O$856,_xlfn.AGGREGATE(15,6,ROW(POA!$A$2:$A$855)-ROW(POA!$A$2)+1/--(POA!$A$2:$A$855=$B$5),ROWS($A$11:K50)),12))</f>
        <v>0</v>
      </c>
      <c r="L50" s="31">
        <f>IF(ROWS($A$11:L50)&gt;COUNTIF(POA!$A:$A,$B$5),"",INDEX(POA!$A$2:$O$856,_xlfn.AGGREGATE(15,6,ROW(POA!$A$2:$A$855)-ROW(POA!$A$2)+1/--(POA!$A$2:$A$855=$B$5),ROWS($A$11:L50)),13))</f>
        <v>2</v>
      </c>
      <c r="M50" s="31">
        <f>IF(ROWS($A$11:M50)&gt;COUNTIF(POA!$A:$A,$B$5),"",INDEX(POA!$A$2:$O$856,_xlfn.AGGREGATE(15,6,ROW(POA!$A$2:$A$855)-ROW(POA!$A$2)+1/--(POA!$A$2:$A$855=$B$5),ROWS($A$11:M50)),14))</f>
        <v>0</v>
      </c>
      <c r="N50" s="37">
        <f t="shared" si="1"/>
        <v>3</v>
      </c>
      <c r="O50" s="41">
        <f t="shared" si="2"/>
        <v>0.3</v>
      </c>
    </row>
    <row r="51" spans="1:16" ht="65.25" customHeight="1" x14ac:dyDescent="0.3">
      <c r="A51" s="2" t="str">
        <f>IF(ROWS($A$11:A51)&gt;COUNTIF(POA!$A:$A,$B$5),"",INDEX(POA!$A$2:$O$856,_xlfn.AGGREGATE(15,6,ROW(POA!$A$2:$A$855)-ROW(POA!$A$2)+1/--(POA!$A$2:$A$855=$B$5),ROWS($A$11:A51)),3))</f>
        <v>1.2 Proceso formativo</v>
      </c>
      <c r="B51" s="2" t="str">
        <f>IF(ROWS($A$11:B51)&gt;COUNTIF(POA!$A:$A,$B$5),"",INDEX(POA!$A$2:$O$856,_xlfn.AGGREGATE(15,6,ROW(POA!$A$2:$A$855)-ROW(POA!$A$2)+1/--(POA!$A$2:$A$855=$B$5),ROWS($A$11:B51)),4))</f>
        <v>1.2.2 Fortalecer las trayectorias escolares de los alumnos para asegurar la conclusión exitosa de sus estudios.</v>
      </c>
      <c r="C51" s="2" t="str">
        <f>IF(ROWS($A$11:C51)&gt;COUNTIF(POA!$A:$A,$B$5),"",INDEX(POA!$A$2:$O$856,_xlfn.AGGREGATE(15,6,ROW(POA!$A$2:$A$855)-ROW(POA!$A$2)+1/--(POA!$A$2:$A$855=$B$5),ROWS($A$11:C51)),5))</f>
        <v>1.2.2.1 Establecer condiciones institucionales para que todos los estudiantes tengan las mismas oportunidades de ingreso, permanencia y egreso.</v>
      </c>
      <c r="D51" s="2" t="str">
        <f>IF(ROWS($A$11:D51)&gt;COUNTIF(POA!$A:$A,$B$5),"",INDEX(POA!$A$2:$O$856,_xlfn.AGGREGATE(15,6,ROW(POA!$A$2:$A$855)-ROW(POA!$A$2)+1/--(POA!$A$2:$A$855=$B$5),ROWS($A$11:D51)),6))</f>
        <v>Atención a aspirantes de de nuevo ingreso a la UABC.</v>
      </c>
      <c r="E51" s="31">
        <f t="shared" si="0"/>
        <v>2</v>
      </c>
      <c r="F51" s="31">
        <f>IF(ROWS($A$11:F51)&gt;COUNTIF(POA!$A:$A,$B$5),"",INDEX(POA!$A$2:$O$856,_xlfn.AGGREGATE(15,6,ROW(POA!$A$2:$A$855)-ROW(POA!$A$2)+1/--(POA!$A$2:$A$855=$B$5),ROWS($A$11:F51)),7))</f>
        <v>1</v>
      </c>
      <c r="G51" s="31">
        <f>IF(ROWS($A$11:G51)&gt;COUNTIF(POA!$A:$A,$B$5),"",INDEX(POA!$A$2:$O$856,_xlfn.AGGREGATE(15,6,ROW(POA!$A$2:$A$855)-ROW(POA!$A$2)+1/--(POA!$A$2:$A$855=$B$5),ROWS($A$11:G51)),8))</f>
        <v>1</v>
      </c>
      <c r="H51" s="31">
        <f>IF(ROWS($A$11:H51)&gt;COUNTIF(POA!$A:$A,$B$5),"",INDEX(POA!$A$2:$O$856,_xlfn.AGGREGATE(15,6,ROW(POA!$A$2:$A$855)-ROW(POA!$A$2)+1/--(POA!$A$2:$A$855=$B$5),ROWS($A$11:H51)),9))</f>
        <v>0</v>
      </c>
      <c r="I51" s="31">
        <f>IF(ROWS($A$11:I51)&gt;COUNTIF(POA!$A:$A,$B$5),"",INDEX(POA!$A$2:$O$856,_xlfn.AGGREGATE(15,6,ROW(POA!$A$2:$A$855)-ROW(POA!$A$2)+1/--(POA!$A$2:$A$855=$B$5),ROWS($A$11:I51)),10))</f>
        <v>0</v>
      </c>
      <c r="J51" s="31">
        <f>IF(ROWS($A$11:J51)&gt;COUNTIF(POA!$A:$A,$B$5),"",INDEX(POA!$A$2:$O$856,_xlfn.AGGREGATE(15,6,ROW(POA!$A$2:$A$855)-ROW(POA!$A$2)+1/--(POA!$A$2:$A$855=$B$5),ROWS($A$11:J51)),11))</f>
        <v>1</v>
      </c>
      <c r="K51" s="31">
        <f>IF(ROWS($A$11:K51)&gt;COUNTIF(POA!$A:$A,$B$5),"",INDEX(POA!$A$2:$O$856,_xlfn.AGGREGATE(15,6,ROW(POA!$A$2:$A$855)-ROW(POA!$A$2)+1/--(POA!$A$2:$A$855=$B$5),ROWS($A$11:K51)),12))</f>
        <v>0</v>
      </c>
      <c r="L51" s="31">
        <f>IF(ROWS($A$11:L51)&gt;COUNTIF(POA!$A:$A,$B$5),"",INDEX(POA!$A$2:$O$856,_xlfn.AGGREGATE(15,6,ROW(POA!$A$2:$A$855)-ROW(POA!$A$2)+1/--(POA!$A$2:$A$855=$B$5),ROWS($A$11:L51)),13))</f>
        <v>0</v>
      </c>
      <c r="M51" s="31">
        <f>IF(ROWS($A$11:M51)&gt;COUNTIF(POA!$A:$A,$B$5),"",INDEX(POA!$A$2:$O$856,_xlfn.AGGREGATE(15,6,ROW(POA!$A$2:$A$855)-ROW(POA!$A$2)+1/--(POA!$A$2:$A$855=$B$5),ROWS($A$11:M51)),14))</f>
        <v>0</v>
      </c>
      <c r="N51" s="37">
        <f t="shared" si="1"/>
        <v>1</v>
      </c>
      <c r="O51" s="41">
        <f t="shared" si="2"/>
        <v>0.5</v>
      </c>
    </row>
    <row r="55" spans="1:16" ht="15.6" x14ac:dyDescent="0.3">
      <c r="A55" s="4"/>
      <c r="B55" s="82" t="s">
        <v>0</v>
      </c>
      <c r="C55" s="82"/>
      <c r="D55" s="82"/>
      <c r="E55" s="82"/>
      <c r="F55" s="82"/>
      <c r="G55" s="82"/>
      <c r="H55" s="82"/>
      <c r="I55" s="82"/>
      <c r="J55" s="82"/>
      <c r="K55" s="82"/>
      <c r="L55" s="82"/>
      <c r="M55" s="82"/>
      <c r="N55" s="82"/>
      <c r="O55" s="82"/>
    </row>
    <row r="56" spans="1:16" x14ac:dyDescent="0.3">
      <c r="A56" s="4"/>
      <c r="B56" s="83" t="s">
        <v>1564</v>
      </c>
      <c r="C56" s="83"/>
      <c r="D56" s="83"/>
      <c r="E56" s="83"/>
      <c r="F56" s="83"/>
      <c r="G56" s="83"/>
      <c r="H56" s="83"/>
      <c r="I56" s="83"/>
      <c r="J56" s="83"/>
      <c r="K56" s="83"/>
      <c r="L56" s="83"/>
      <c r="M56" s="83"/>
      <c r="N56" s="83"/>
      <c r="O56" s="83"/>
    </row>
    <row r="57" spans="1:16" x14ac:dyDescent="0.3">
      <c r="A57" s="4"/>
      <c r="B57" s="47"/>
      <c r="C57" s="47"/>
      <c r="D57" s="47"/>
      <c r="E57" s="47"/>
      <c r="F57" s="47"/>
      <c r="G57" s="47"/>
      <c r="H57" s="47"/>
      <c r="I57" s="47"/>
      <c r="J57" s="47"/>
      <c r="K57" s="47"/>
      <c r="L57" s="47"/>
      <c r="M57" s="47"/>
      <c r="N57" s="47"/>
      <c r="O57" s="47"/>
    </row>
    <row r="58" spans="1:16" ht="15.6" x14ac:dyDescent="0.3">
      <c r="A58" s="4"/>
      <c r="B58" s="12"/>
      <c r="C58" s="12"/>
      <c r="D58" s="12"/>
      <c r="E58" s="12"/>
      <c r="F58" s="12"/>
      <c r="G58" s="12"/>
      <c r="H58" s="12"/>
      <c r="I58" s="12"/>
      <c r="J58" s="12"/>
      <c r="K58" s="12"/>
      <c r="L58" s="12"/>
      <c r="M58" s="12"/>
      <c r="N58" s="12"/>
      <c r="O58" s="12"/>
    </row>
    <row r="59" spans="1:16" ht="15.6" x14ac:dyDescent="0.3">
      <c r="A59" s="6" t="s">
        <v>1</v>
      </c>
      <c r="B59" s="33">
        <v>151</v>
      </c>
      <c r="C59" s="84" t="s">
        <v>1569</v>
      </c>
      <c r="D59" s="84"/>
      <c r="E59" s="84"/>
      <c r="F59" s="84"/>
      <c r="G59" s="84"/>
      <c r="H59" s="84"/>
      <c r="I59" s="84"/>
      <c r="J59" s="84"/>
      <c r="K59" s="84"/>
      <c r="L59" s="84"/>
      <c r="M59" s="84"/>
      <c r="N59" s="84"/>
      <c r="O59" s="46"/>
    </row>
    <row r="60" spans="1:16" x14ac:dyDescent="0.3">
      <c r="A60" s="6" t="s">
        <v>13</v>
      </c>
      <c r="B60" s="11" t="s">
        <v>2</v>
      </c>
      <c r="C60" s="84" t="s">
        <v>19</v>
      </c>
      <c r="D60" s="84"/>
      <c r="E60" s="84"/>
      <c r="F60" s="84"/>
      <c r="G60" s="84"/>
      <c r="H60" s="84"/>
      <c r="I60" s="84"/>
      <c r="J60" s="84"/>
      <c r="K60" s="84"/>
      <c r="L60" s="84"/>
      <c r="M60" s="84"/>
      <c r="N60" s="84"/>
      <c r="O60" s="8"/>
      <c r="P60" s="4"/>
    </row>
    <row r="61" spans="1:16" x14ac:dyDescent="0.3">
      <c r="B61" s="9"/>
      <c r="C61" s="9"/>
      <c r="D61" s="9"/>
      <c r="E61" s="9"/>
      <c r="F61" s="9"/>
      <c r="G61" s="9"/>
      <c r="H61" s="9"/>
      <c r="I61" s="9"/>
      <c r="J61" s="9"/>
      <c r="K61" s="9"/>
      <c r="L61" s="9"/>
      <c r="M61" s="9"/>
      <c r="N61" s="9"/>
    </row>
    <row r="62" spans="1:16" x14ac:dyDescent="0.3">
      <c r="A62" s="85" t="s">
        <v>21</v>
      </c>
      <c r="B62" s="85" t="s">
        <v>22</v>
      </c>
      <c r="C62" s="85" t="s">
        <v>23</v>
      </c>
      <c r="D62" s="85" t="s">
        <v>24</v>
      </c>
      <c r="E62" s="85" t="s">
        <v>5</v>
      </c>
      <c r="F62" s="86" t="s">
        <v>25</v>
      </c>
      <c r="G62" s="86"/>
      <c r="H62" s="86"/>
      <c r="I62" s="86"/>
      <c r="J62" s="86"/>
      <c r="K62" s="86"/>
      <c r="L62" s="86"/>
      <c r="M62" s="86"/>
      <c r="N62" s="87" t="s">
        <v>16</v>
      </c>
      <c r="O62" s="85" t="s">
        <v>17</v>
      </c>
    </row>
    <row r="63" spans="1:16" x14ac:dyDescent="0.3">
      <c r="A63" s="85"/>
      <c r="B63" s="85"/>
      <c r="C63" s="85"/>
      <c r="D63" s="85"/>
      <c r="E63" s="85"/>
      <c r="F63" s="86" t="s">
        <v>6</v>
      </c>
      <c r="G63" s="86"/>
      <c r="H63" s="86" t="s">
        <v>7</v>
      </c>
      <c r="I63" s="86"/>
      <c r="J63" s="86" t="s">
        <v>8</v>
      </c>
      <c r="K63" s="86"/>
      <c r="L63" s="86" t="s">
        <v>9</v>
      </c>
      <c r="M63" s="86"/>
      <c r="N63" s="87"/>
      <c r="O63" s="85"/>
    </row>
    <row r="64" spans="1:16" x14ac:dyDescent="0.3">
      <c r="A64" s="85"/>
      <c r="B64" s="85"/>
      <c r="C64" s="85"/>
      <c r="D64" s="85"/>
      <c r="E64" s="85"/>
      <c r="F64" s="48" t="s">
        <v>10</v>
      </c>
      <c r="G64" s="48" t="s">
        <v>11</v>
      </c>
      <c r="H64" s="48" t="s">
        <v>10</v>
      </c>
      <c r="I64" s="48" t="s">
        <v>11</v>
      </c>
      <c r="J64" s="48" t="s">
        <v>10</v>
      </c>
      <c r="K64" s="48" t="s">
        <v>12</v>
      </c>
      <c r="L64" s="48" t="s">
        <v>10</v>
      </c>
      <c r="M64" s="48" t="s">
        <v>12</v>
      </c>
      <c r="N64" s="87"/>
      <c r="O64" s="85"/>
    </row>
    <row r="65" spans="1:16" ht="52.8" x14ac:dyDescent="0.3">
      <c r="A65" s="2" t="str">
        <f>INDEX('POA2'!$A$2:$O$152,_xlfn.AGGREGATE(15,6,ROW('POA2'!$A$2:$A$152)-ROW('POA2'!$A$2)+1/--('POA2'!$A$2:$A$152=$B$59),ROWS($A$65:A65)),3)</f>
        <v>2.3 Investigación, desarrollo tecnológico e Innovación</v>
      </c>
      <c r="B65" s="2" t="str">
        <f>INDEX('POA2'!$A$2:$O$152,_xlfn.AGGREGATE(15,6,ROW('POA2'!$A$2:$A$152)-ROW('POA2'!$A$2)+1/--('POA2'!$A$2:$A$152=$B$59),ROWS($A$65:B65)),4)</f>
        <v>2.3.1 Fortalecer la investigación, el desarrollo tecnológico y la innovación para contribuir al desarrollo regional, nacional e internacional.</v>
      </c>
      <c r="C65" s="2" t="str">
        <f>INDEX('POA2'!$A$2:$O$152,_xlfn.AGGREGATE(15,6,ROW('POA2'!$A$2:$A$152)-ROW('POA2'!$A$2)+1/--('POA2'!$A$2:$A$152=$B$59),ROWS($A$65:C65)),5)</f>
        <v>2.3.1.4 Gestionar recursos externos para financiar proyectos de investigación, desarrollo tecnológico e innovación.</v>
      </c>
      <c r="D65" s="2" t="str">
        <f>INDEX('POA2'!$A$2:$O$152,_xlfn.AGGREGATE(15,6,ROW('POA2'!$A$2:$A$152)-ROW('POA2'!$A$2)+1/--('POA2'!$A$2:$A$152=$B$59),ROWS($A$65:D65)),6)</f>
        <v>Difusión, apoyo y seguimiento de convocatorias emitidas por instituciones de financiamiento externo entre las unidades académicas (DPI-Ens).</v>
      </c>
      <c r="E65" s="37">
        <f t="shared" ref="E65:E66" si="3">+F65+H65+J65+L65</f>
        <v>5</v>
      </c>
      <c r="F65" s="31">
        <f>INDEX('POA2'!$A$2:$O$152,_xlfn.AGGREGATE(15,6,ROW('POA2'!$A$2:$A$152)-ROW('POA2'!$A$2)+1/--('POA2'!$A$2:$A$152=$B$59),ROWS($A$65:F65)),7)</f>
        <v>2</v>
      </c>
      <c r="G65" s="31">
        <f>INDEX('POA2'!$A$2:$O$152,_xlfn.AGGREGATE(15,6,ROW('POA2'!$A$2:$A$152)-ROW('POA2'!$A$2)+1/--('POA2'!$A$2:$A$152=$B$59),ROWS($A$65:G65)),8)</f>
        <v>4</v>
      </c>
      <c r="H65" s="31">
        <f>INDEX('POA2'!$A$2:$O$152,_xlfn.AGGREGATE(15,6,ROW('POA2'!$A$2:$A$152)-ROW('POA2'!$A$2)+1/--('POA2'!$A$2:$A$152=$B$59),ROWS($A$65:H65)),9)</f>
        <v>1</v>
      </c>
      <c r="I65" s="31">
        <f>INDEX('POA2'!$A$2:$O$152,_xlfn.AGGREGATE(15,6,ROW('POA2'!$A$2:$A$152)-ROW('POA2'!$A$2)+1/--('POA2'!$A$2:$A$152=$B$59),ROWS($A$65:I65)),10)</f>
        <v>0</v>
      </c>
      <c r="J65" s="31">
        <f>INDEX('POA2'!$A$2:$O$152,_xlfn.AGGREGATE(15,6,ROW('POA2'!$A$2:$A$152)-ROW('POA2'!$A$2)+1/--('POA2'!$A$2:$A$152=$B$59),ROWS($A$65:J65)),11)</f>
        <v>2</v>
      </c>
      <c r="K65" s="31">
        <f>INDEX('POA2'!$A$2:$O$152,_xlfn.AGGREGATE(15,6,ROW('POA2'!$A$2:$A$152)-ROW('POA2'!$A$2)+1/--('POA2'!$A$2:$A$152=$B$59),ROWS($A$65:K65)),12)</f>
        <v>0</v>
      </c>
      <c r="L65" s="31">
        <f>INDEX('POA2'!$A$2:$O$152,_xlfn.AGGREGATE(15,6,ROW('POA2'!$A$2:$A$152)-ROW('POA2'!$A$2)+1/--('POA2'!$A$2:$A$152=$B$59),ROWS($A$65:L65)),13)</f>
        <v>0</v>
      </c>
      <c r="M65" s="31">
        <f>INDEX('POA2'!$A$2:$O$152,_xlfn.AGGREGATE(15,6,ROW('POA2'!$A$2:$A$152)-ROW('POA2'!$A$2)+1/--('POA2'!$A$2:$A$152=$B$59),ROWS($A$65:M65)),14)</f>
        <v>0</v>
      </c>
      <c r="N65" s="37">
        <f t="shared" ref="N65:N66" si="4">+G65+I65+K65+M65</f>
        <v>4</v>
      </c>
      <c r="O65" s="41">
        <f>IFERROR(N65/E65,0%)</f>
        <v>0.8</v>
      </c>
    </row>
    <row r="66" spans="1:16" ht="79.2" x14ac:dyDescent="0.3">
      <c r="A66" s="2" t="str">
        <f>INDEX('POA2'!$A$2:$O$152,_xlfn.AGGREGATE(15,6,ROW('POA2'!$A$2:$A$152)-ROW('POA2'!$A$2)+1/--('POA2'!$A$2:$A$152=$B$59),ROWS($A$65:A66)),3)</f>
        <v>2.3 Investigación, desarrollo tecnológico e Innovación</v>
      </c>
      <c r="B66" s="2" t="str">
        <f>INDEX('POA2'!$A$2:$O$152,_xlfn.AGGREGATE(15,6,ROW('POA2'!$A$2:$A$152)-ROW('POA2'!$A$2)+1/--('POA2'!$A$2:$A$152=$B$59),ROWS($A$65:B66)),4)</f>
        <v>2.3.2 Difundir y divulgar los resultados de la investigación a través de los diferentes formatos y canales que permitan consolidar la capacidad académica de la institución.</v>
      </c>
      <c r="C66" s="2" t="str">
        <f>INDEX('POA2'!$A$2:$O$152,_xlfn.AGGREGATE(15,6,ROW('POA2'!$A$2:$A$152)-ROW('POA2'!$A$2)+1/--('POA2'!$A$2:$A$152=$B$59),ROWS($A$65:C66)),5)</f>
        <v>2.3.2.1 Fortalecer la difusión y divulgación de los resultados de la investigación.</v>
      </c>
      <c r="D66" s="2" t="str">
        <f>INDEX('POA2'!$A$2:$O$152,_xlfn.AGGREGATE(15,6,ROW('POA2'!$A$2:$A$152)-ROW('POA2'!$A$2)+1/--('POA2'!$A$2:$A$152=$B$59),ROWS($A$65:D66)),6)</f>
        <v>Organización del foro de investigación anual de entrega de resultados de proyectos de investigación, promover la participación de alumnos en el encuentro estatal de jóvenes investigadores, programa DELFIN y AMC (DPI-Ens).</v>
      </c>
      <c r="E66" s="37">
        <f t="shared" si="3"/>
        <v>3</v>
      </c>
      <c r="F66" s="31">
        <f>INDEX('POA2'!$A$2:$O$152,_xlfn.AGGREGATE(15,6,ROW('POA2'!$A$2:$A$152)-ROW('POA2'!$A$2)+1/--('POA2'!$A$2:$A$152=$B$59),ROWS($A$65:F66)),7)</f>
        <v>0</v>
      </c>
      <c r="G66" s="31">
        <f>INDEX('POA2'!$A$2:$O$152,_xlfn.AGGREGATE(15,6,ROW('POA2'!$A$2:$A$152)-ROW('POA2'!$A$2)+1/--('POA2'!$A$2:$A$152=$B$59),ROWS($A$65:G66)),8)</f>
        <v>0</v>
      </c>
      <c r="H66" s="31">
        <f>INDEX('POA2'!$A$2:$O$152,_xlfn.AGGREGATE(15,6,ROW('POA2'!$A$2:$A$152)-ROW('POA2'!$A$2)+1/--('POA2'!$A$2:$A$152=$B$59),ROWS($A$65:H66)),9)</f>
        <v>1</v>
      </c>
      <c r="I66" s="31">
        <f>INDEX('POA2'!$A$2:$O$152,_xlfn.AGGREGATE(15,6,ROW('POA2'!$A$2:$A$152)-ROW('POA2'!$A$2)+1/--('POA2'!$A$2:$A$152=$B$59),ROWS($A$65:I66)),10)</f>
        <v>0</v>
      </c>
      <c r="J66" s="31">
        <f>INDEX('POA2'!$A$2:$O$152,_xlfn.AGGREGATE(15,6,ROW('POA2'!$A$2:$A$152)-ROW('POA2'!$A$2)+1/--('POA2'!$A$2:$A$152=$B$59),ROWS($A$65:J66)),11)</f>
        <v>1</v>
      </c>
      <c r="K66" s="31">
        <f>INDEX('POA2'!$A$2:$O$152,_xlfn.AGGREGATE(15,6,ROW('POA2'!$A$2:$A$152)-ROW('POA2'!$A$2)+1/--('POA2'!$A$2:$A$152=$B$59),ROWS($A$65:K66)),12)</f>
        <v>0</v>
      </c>
      <c r="L66" s="31">
        <f>INDEX('POA2'!$A$2:$O$152,_xlfn.AGGREGATE(15,6,ROW('POA2'!$A$2:$A$152)-ROW('POA2'!$A$2)+1/--('POA2'!$A$2:$A$152=$B$59),ROWS($A$65:L66)),13)</f>
        <v>1</v>
      </c>
      <c r="M66" s="31">
        <f>INDEX('POA2'!$A$2:$O$152,_xlfn.AGGREGATE(15,6,ROW('POA2'!$A$2:$A$152)-ROW('POA2'!$A$2)+1/--('POA2'!$A$2:$A$152=$B$59),ROWS($A$65:M66)),14)</f>
        <v>0</v>
      </c>
      <c r="N66" s="37">
        <f t="shared" si="4"/>
        <v>0</v>
      </c>
      <c r="O66" s="41">
        <f t="shared" ref="O66" si="5">IFERROR(N66/E66,0%)</f>
        <v>0</v>
      </c>
    </row>
    <row r="67" spans="1:16" x14ac:dyDescent="0.3">
      <c r="A67" s="13"/>
      <c r="B67" s="13"/>
      <c r="C67" s="13"/>
      <c r="D67" s="13"/>
      <c r="E67" s="14"/>
      <c r="F67" s="14"/>
      <c r="G67" s="15"/>
      <c r="H67" s="15"/>
      <c r="I67" s="15"/>
      <c r="J67" s="15"/>
      <c r="K67" s="15"/>
      <c r="L67" s="15"/>
      <c r="M67" s="15"/>
      <c r="N67" s="15"/>
      <c r="O67" s="16"/>
    </row>
    <row r="68" spans="1:16" x14ac:dyDescent="0.3">
      <c r="A68" s="13"/>
      <c r="B68" s="13"/>
      <c r="C68" s="13"/>
      <c r="D68" s="13"/>
      <c r="E68" s="14"/>
      <c r="F68" s="14"/>
      <c r="G68" s="15"/>
      <c r="H68" s="15"/>
      <c r="I68" s="15"/>
      <c r="J68" s="15"/>
      <c r="K68" s="15"/>
      <c r="L68" s="15"/>
      <c r="M68" s="15"/>
      <c r="N68" s="15"/>
      <c r="O68" s="16"/>
    </row>
    <row r="70" spans="1:16" ht="15.6" x14ac:dyDescent="0.3">
      <c r="A70" s="4"/>
      <c r="B70" s="82" t="s">
        <v>0</v>
      </c>
      <c r="C70" s="82"/>
      <c r="D70" s="82"/>
      <c r="E70" s="82"/>
      <c r="F70" s="82"/>
      <c r="G70" s="82"/>
      <c r="H70" s="82"/>
      <c r="I70" s="82"/>
      <c r="J70" s="82"/>
      <c r="K70" s="82"/>
      <c r="L70" s="82"/>
      <c r="M70" s="82"/>
      <c r="N70" s="82"/>
      <c r="O70" s="82"/>
    </row>
    <row r="71" spans="1:16" x14ac:dyDescent="0.3">
      <c r="A71" s="4"/>
      <c r="B71" s="83" t="s">
        <v>1564</v>
      </c>
      <c r="C71" s="83"/>
      <c r="D71" s="83"/>
      <c r="E71" s="83"/>
      <c r="F71" s="83"/>
      <c r="G71" s="83"/>
      <c r="H71" s="83"/>
      <c r="I71" s="83"/>
      <c r="J71" s="83"/>
      <c r="K71" s="83"/>
      <c r="L71" s="83"/>
      <c r="M71" s="83"/>
      <c r="N71" s="83"/>
      <c r="O71" s="83"/>
    </row>
    <row r="72" spans="1:16" x14ac:dyDescent="0.3">
      <c r="A72" s="4"/>
      <c r="B72" s="47"/>
      <c r="C72" s="47"/>
      <c r="D72" s="47"/>
      <c r="E72" s="47"/>
      <c r="F72" s="47"/>
      <c r="G72" s="47"/>
      <c r="H72" s="47"/>
      <c r="I72" s="47"/>
      <c r="J72" s="47"/>
      <c r="K72" s="47"/>
      <c r="L72" s="47"/>
      <c r="M72" s="47"/>
      <c r="N72" s="47"/>
      <c r="O72" s="47"/>
    </row>
    <row r="73" spans="1:16" ht="15.6" x14ac:dyDescent="0.3">
      <c r="A73" s="4"/>
      <c r="B73" s="12"/>
      <c r="C73" s="12"/>
      <c r="D73" s="12"/>
      <c r="E73" s="12"/>
      <c r="F73" s="12"/>
      <c r="G73" s="12"/>
      <c r="H73" s="12"/>
      <c r="I73" s="12"/>
      <c r="J73" s="12"/>
      <c r="K73" s="12"/>
      <c r="L73" s="12"/>
      <c r="M73" s="12"/>
      <c r="N73" s="12"/>
      <c r="O73" s="12"/>
    </row>
    <row r="74" spans="1:16" ht="15.6" x14ac:dyDescent="0.3">
      <c r="A74" s="6" t="s">
        <v>1</v>
      </c>
      <c r="B74" s="33">
        <v>151</v>
      </c>
      <c r="C74" s="84" t="s">
        <v>1569</v>
      </c>
      <c r="D74" s="84"/>
      <c r="E74" s="84"/>
      <c r="F74" s="84"/>
      <c r="G74" s="84"/>
      <c r="H74" s="84"/>
      <c r="I74" s="84"/>
      <c r="J74" s="84"/>
      <c r="K74" s="84"/>
      <c r="L74" s="84"/>
      <c r="M74" s="84"/>
      <c r="N74" s="84"/>
      <c r="O74" s="46"/>
    </row>
    <row r="75" spans="1:16" x14ac:dyDescent="0.3">
      <c r="A75" s="6" t="s">
        <v>13</v>
      </c>
      <c r="B75" s="11" t="s">
        <v>3</v>
      </c>
      <c r="C75" s="84" t="s">
        <v>26</v>
      </c>
      <c r="D75" s="84"/>
      <c r="E75" s="84"/>
      <c r="F75" s="84"/>
      <c r="G75" s="84"/>
      <c r="H75" s="84"/>
      <c r="I75" s="84"/>
      <c r="J75" s="84"/>
      <c r="K75" s="84"/>
      <c r="L75" s="84"/>
      <c r="M75" s="84"/>
      <c r="N75" s="84"/>
      <c r="O75" s="8"/>
      <c r="P75" s="4"/>
    </row>
    <row r="76" spans="1:16" x14ac:dyDescent="0.3">
      <c r="B76" s="9"/>
      <c r="C76" s="9"/>
      <c r="D76" s="9"/>
      <c r="E76" s="9"/>
      <c r="F76" s="9"/>
      <c r="G76" s="9"/>
      <c r="H76" s="9"/>
      <c r="I76" s="9"/>
      <c r="J76" s="9"/>
      <c r="K76" s="9"/>
      <c r="L76" s="9"/>
      <c r="M76" s="9"/>
      <c r="N76" s="9"/>
    </row>
    <row r="77" spans="1:16" x14ac:dyDescent="0.3">
      <c r="A77" s="85" t="s">
        <v>21</v>
      </c>
      <c r="B77" s="85" t="s">
        <v>22</v>
      </c>
      <c r="C77" s="85" t="s">
        <v>23</v>
      </c>
      <c r="D77" s="85" t="s">
        <v>24</v>
      </c>
      <c r="E77" s="85" t="s">
        <v>5</v>
      </c>
      <c r="F77" s="86" t="s">
        <v>25</v>
      </c>
      <c r="G77" s="86"/>
      <c r="H77" s="86"/>
      <c r="I77" s="86"/>
      <c r="J77" s="86"/>
      <c r="K77" s="86"/>
      <c r="L77" s="86"/>
      <c r="M77" s="86"/>
      <c r="N77" s="87" t="s">
        <v>16</v>
      </c>
      <c r="O77" s="85" t="s">
        <v>17</v>
      </c>
    </row>
    <row r="78" spans="1:16" x14ac:dyDescent="0.3">
      <c r="A78" s="85"/>
      <c r="B78" s="85"/>
      <c r="C78" s="85"/>
      <c r="D78" s="85"/>
      <c r="E78" s="85"/>
      <c r="F78" s="86" t="s">
        <v>6</v>
      </c>
      <c r="G78" s="86"/>
      <c r="H78" s="86" t="s">
        <v>7</v>
      </c>
      <c r="I78" s="86"/>
      <c r="J78" s="86" t="s">
        <v>8</v>
      </c>
      <c r="K78" s="86"/>
      <c r="L78" s="86" t="s">
        <v>9</v>
      </c>
      <c r="M78" s="86"/>
      <c r="N78" s="87"/>
      <c r="O78" s="85"/>
    </row>
    <row r="79" spans="1:16" x14ac:dyDescent="0.3">
      <c r="A79" s="85"/>
      <c r="B79" s="85"/>
      <c r="C79" s="85"/>
      <c r="D79" s="85"/>
      <c r="E79" s="85"/>
      <c r="F79" s="48" t="s">
        <v>10</v>
      </c>
      <c r="G79" s="48" t="s">
        <v>11</v>
      </c>
      <c r="H79" s="48" t="s">
        <v>10</v>
      </c>
      <c r="I79" s="48" t="s">
        <v>11</v>
      </c>
      <c r="J79" s="48" t="s">
        <v>10</v>
      </c>
      <c r="K79" s="48" t="s">
        <v>12</v>
      </c>
      <c r="L79" s="48" t="s">
        <v>10</v>
      </c>
      <c r="M79" s="48" t="s">
        <v>12</v>
      </c>
      <c r="N79" s="87"/>
      <c r="O79" s="85"/>
    </row>
    <row r="80" spans="1:16" ht="67.5" customHeight="1" x14ac:dyDescent="0.3">
      <c r="A80" s="2" t="str">
        <f>INDEX('POA3'!$A$2:$O$190,_xlfn.AGGREGATE(15,6,ROW('POA3'!$A$2:$A$190)-ROW('POA3'!$A$2)+1/--('POA3'!$A$2:$A$190=$B$74),ROWS($A$80:A80)),3)</f>
        <v>3.4 Extensión y vinculación</v>
      </c>
      <c r="B80" s="2" t="str">
        <f>INDEX('POA3'!$A$2:$O$190,_xlfn.AGGREGATE(15,6,ROW('POA3'!$A$2:$A$190)-ROW('POA3'!$A$2)+1/--('POA3'!$A$2:$A$190=$B$74),ROWS($A$80:B80)),4)</f>
        <v>3.4.2 Consolidar los esquemas de vinculación institucional con los sectores público, privado y social.</v>
      </c>
      <c r="C80" s="2" t="str">
        <f>INDEX('POA3'!$A$2:$O$190,_xlfn.AGGREGATE(15,6,ROW('POA3'!$A$2:$A$190)-ROW('POA3'!$A$2)+1/--('POA3'!$A$2:$A$190=$B$74),ROWS($A$80:C80)),5)</f>
        <v>3.4.2.1 Establecer convenios que promuevan la relación con los sectores público, priva- do y social, y supervisar su adecuado funcionamiento.</v>
      </c>
      <c r="D80" s="2" t="str">
        <f>INDEX('POA3'!$A$2:$O$190,_xlfn.AGGREGATE(15,6,ROW('POA3'!$A$2:$A$190)-ROW('POA3'!$A$2)+1/--('POA3'!$A$2:$A$190=$B$74),ROWS($A$80:D80)),6)</f>
        <v>Apoyo y gestión en la formalización de convenios y/o servicios en materia proyectos de vinculación (DPI-Ens).</v>
      </c>
      <c r="E80" s="37">
        <f t="shared" ref="E80" si="6">+F80+H80+J80+L80</f>
        <v>5</v>
      </c>
      <c r="F80" s="31">
        <f>INDEX('POA3'!$A$2:$O$190,_xlfn.AGGREGATE(15,6,ROW('POA3'!$A$2:$A$190)-ROW('POA3'!$A$2)+1/--('POA3'!$A$2:$A$190=$B$74),ROWS($A$80:E80)),7)</f>
        <v>1</v>
      </c>
      <c r="G80" s="31">
        <f>INDEX('POA3'!$A$2:$O$190,_xlfn.AGGREGATE(15,6,ROW('POA3'!$A$2:$A$190)-ROW('POA3'!$A$2)+1/--('POA3'!$A$2:$A$190=$B$74),ROWS($A$80:F80)),8)</f>
        <v>1</v>
      </c>
      <c r="H80" s="31">
        <f>INDEX('POA3'!$A$2:$O$190,_xlfn.AGGREGATE(15,6,ROW('POA3'!$A$2:$A$190)-ROW('POA3'!$A$2)+1/--('POA3'!$A$2:$A$190=$B$74),ROWS($A$80:G80)),9)</f>
        <v>1</v>
      </c>
      <c r="I80" s="31">
        <f>INDEX('POA3'!$A$2:$O$190,_xlfn.AGGREGATE(15,6,ROW('POA3'!$A$2:$A$190)-ROW('POA3'!$A$2)+1/--('POA3'!$A$2:$A$190=$B$74),ROWS($A$80:H80)),10)</f>
        <v>0</v>
      </c>
      <c r="J80" s="31">
        <f>INDEX('POA3'!$A$2:$O$190,_xlfn.AGGREGATE(15,6,ROW('POA3'!$A$2:$A$190)-ROW('POA3'!$A$2)+1/--('POA3'!$A$2:$A$190=$B$74),ROWS($A$80:I80)),11)</f>
        <v>2</v>
      </c>
      <c r="K80" s="31">
        <f>INDEX('POA3'!$A$2:$O$190,_xlfn.AGGREGATE(15,6,ROW('POA3'!$A$2:$A$190)-ROW('POA3'!$A$2)+1/--('POA3'!$A$2:$A$190=$B$74),ROWS($A$80:J80)),12)</f>
        <v>0</v>
      </c>
      <c r="L80" s="31">
        <f>INDEX('POA3'!$A$2:$O$190,_xlfn.AGGREGATE(15,6,ROW('POA3'!$A$2:$A$190)-ROW('POA3'!$A$2)+1/--('POA3'!$A$2:$A$190=$B$74),ROWS($A$80:K80)),13)</f>
        <v>1</v>
      </c>
      <c r="M80" s="31">
        <f>INDEX('POA3'!$A$2:$O$190,_xlfn.AGGREGATE(15,6,ROW('POA3'!$A$2:$A$190)-ROW('POA3'!$A$2)+1/--('POA3'!$A$2:$A$190=$B$74),ROWS($A$80:L80)),14)</f>
        <v>0</v>
      </c>
      <c r="N80" s="37">
        <f t="shared" ref="N80" si="7">+G80+I80+K80+M80</f>
        <v>1</v>
      </c>
      <c r="O80" s="41">
        <f t="shared" ref="O80" si="8">IFERROR(N80/E80,0%)</f>
        <v>0.2</v>
      </c>
    </row>
    <row r="81" spans="1:16" ht="67.5" customHeight="1" x14ac:dyDescent="0.3">
      <c r="A81" s="2" t="str">
        <f>INDEX('POA3'!$A$2:$O$190,_xlfn.AGGREGATE(15,6,ROW('POA3'!$A$2:$A$190)-ROW('POA3'!$A$2)+1/--('POA3'!$A$2:$A$190=$B$74),ROWS($A$80:A81)),3)</f>
        <v>3.4 Extensión y vinculación</v>
      </c>
      <c r="B81" s="2" t="str">
        <f>INDEX('POA3'!$A$2:$O$190,_xlfn.AGGREGATE(15,6,ROW('POA3'!$A$2:$A$190)-ROW('POA3'!$A$2)+1/--('POA3'!$A$2:$A$190=$B$74),ROWS($A$80:B81)),4)</f>
        <v>3.4.2 Consolidar los esquemas de vinculación institucional con los sectores público, privado y social.</v>
      </c>
      <c r="C81" s="2" t="str">
        <f>INDEX('POA3'!$A$2:$O$190,_xlfn.AGGREGATE(15,6,ROW('POA3'!$A$2:$A$190)-ROW('POA3'!$A$2)+1/--('POA3'!$A$2:$A$190=$B$74),ROWS($A$80:C81)),5)</f>
        <v>3.4.2.1 Establecer convenios que promuevan la relación con los sectores público, priva- do y social, y supervisar su adecuado funcionamiento.</v>
      </c>
      <c r="D81" s="2" t="str">
        <f>INDEX('POA3'!$A$2:$O$190,_xlfn.AGGREGATE(15,6,ROW('POA3'!$A$2:$A$190)-ROW('POA3'!$A$2)+1/--('POA3'!$A$2:$A$190=$B$74),ROWS($A$80:D81)),6)</f>
        <v>Realizar convenios de colaboración con instituciones de los sectores público, social y privado  (DFPyVU-ENS)</v>
      </c>
      <c r="E81" s="37">
        <f t="shared" ref="E81:E85" si="9">+F81+H81+J81+L81</f>
        <v>10</v>
      </c>
      <c r="F81" s="31">
        <f>INDEX('POA3'!$A$2:$O$190,_xlfn.AGGREGATE(15,6,ROW('POA3'!$A$2:$A$190)-ROW('POA3'!$A$2)+1/--('POA3'!$A$2:$A$190=$B$74),ROWS($A$80:E81)),7)</f>
        <v>2</v>
      </c>
      <c r="G81" s="31">
        <f>INDEX('POA3'!$A$2:$O$190,_xlfn.AGGREGATE(15,6,ROW('POA3'!$A$2:$A$190)-ROW('POA3'!$A$2)+1/--('POA3'!$A$2:$A$190=$B$74),ROWS($A$80:F81)),8)</f>
        <v>10</v>
      </c>
      <c r="H81" s="31">
        <f>INDEX('POA3'!$A$2:$O$190,_xlfn.AGGREGATE(15,6,ROW('POA3'!$A$2:$A$190)-ROW('POA3'!$A$2)+1/--('POA3'!$A$2:$A$190=$B$74),ROWS($A$80:G81)),9)</f>
        <v>3</v>
      </c>
      <c r="I81" s="31">
        <f>INDEX('POA3'!$A$2:$O$190,_xlfn.AGGREGATE(15,6,ROW('POA3'!$A$2:$A$190)-ROW('POA3'!$A$2)+1/--('POA3'!$A$2:$A$190=$B$74),ROWS($A$80:H81)),10)</f>
        <v>0</v>
      </c>
      <c r="J81" s="31">
        <f>INDEX('POA3'!$A$2:$O$190,_xlfn.AGGREGATE(15,6,ROW('POA3'!$A$2:$A$190)-ROW('POA3'!$A$2)+1/--('POA3'!$A$2:$A$190=$B$74),ROWS($A$80:I81)),11)</f>
        <v>2</v>
      </c>
      <c r="K81" s="31">
        <f>INDEX('POA3'!$A$2:$O$190,_xlfn.AGGREGATE(15,6,ROW('POA3'!$A$2:$A$190)-ROW('POA3'!$A$2)+1/--('POA3'!$A$2:$A$190=$B$74),ROWS($A$80:J81)),12)</f>
        <v>0</v>
      </c>
      <c r="L81" s="31">
        <f>INDEX('POA3'!$A$2:$O$190,_xlfn.AGGREGATE(15,6,ROW('POA3'!$A$2:$A$190)-ROW('POA3'!$A$2)+1/--('POA3'!$A$2:$A$190=$B$74),ROWS($A$80:K81)),13)</f>
        <v>3</v>
      </c>
      <c r="M81" s="31">
        <f>INDEX('POA3'!$A$2:$O$190,_xlfn.AGGREGATE(15,6,ROW('POA3'!$A$2:$A$190)-ROW('POA3'!$A$2)+1/--('POA3'!$A$2:$A$190=$B$74),ROWS($A$80:L81)),14)</f>
        <v>0</v>
      </c>
      <c r="N81" s="37">
        <f t="shared" ref="N81:N85" si="10">+G81+I81+K81+M81</f>
        <v>10</v>
      </c>
      <c r="O81" s="41">
        <f t="shared" ref="O81:O85" si="11">IFERROR(N81/E81,0%)</f>
        <v>1</v>
      </c>
    </row>
    <row r="82" spans="1:16" ht="52.8" x14ac:dyDescent="0.3">
      <c r="A82" s="2" t="str">
        <f>INDEX('POA3'!$A$2:$O$190,_xlfn.AGGREGATE(15,6,ROW('POA3'!$A$2:$A$190)-ROW('POA3'!$A$2)+1/--('POA3'!$A$2:$A$190=$B$74),ROWS($A$80:A82)),3)</f>
        <v>3.4 Extensión y vinculación</v>
      </c>
      <c r="B82" s="2" t="str">
        <f>INDEX('POA3'!$A$2:$O$190,_xlfn.AGGREGATE(15,6,ROW('POA3'!$A$2:$A$190)-ROW('POA3'!$A$2)+1/--('POA3'!$A$2:$A$190=$B$74),ROWS($A$80:B82)),4)</f>
        <v>3.4.2 Consolidar los esquemas de vinculación institucional con los sectores público, privado y social.</v>
      </c>
      <c r="C82" s="2" t="str">
        <f>INDEX('POA3'!$A$2:$O$190,_xlfn.AGGREGATE(15,6,ROW('POA3'!$A$2:$A$190)-ROW('POA3'!$A$2)+1/--('POA3'!$A$2:$A$190=$B$74),ROWS($A$80:C82)),5)</f>
        <v>3.4.2.3 Fortalecer las modalidades de aprendizaje que promueven la vinculación de los alumnos con los sectores público, privado y social.</v>
      </c>
      <c r="D82" s="2" t="str">
        <f>INDEX('POA3'!$A$2:$O$190,_xlfn.AGGREGATE(15,6,ROW('POA3'!$A$2:$A$190)-ROW('POA3'!$A$2)+1/--('POA3'!$A$2:$A$190=$B$74),ROWS($A$80:D82)),6)</f>
        <v>Talleres dirigido a los docentes para  mejorar la  formulación de las  modalidades de  aprendizaje (DFPyVU-ENS)</v>
      </c>
      <c r="E82" s="37">
        <f t="shared" si="9"/>
        <v>4</v>
      </c>
      <c r="F82" s="31">
        <f>INDEX('POA3'!$A$2:$O$190,_xlfn.AGGREGATE(15,6,ROW('POA3'!$A$2:$A$190)-ROW('POA3'!$A$2)+1/--('POA3'!$A$2:$A$190=$B$74),ROWS($A$80:E82)),7)</f>
        <v>1</v>
      </c>
      <c r="G82" s="31">
        <f>INDEX('POA3'!$A$2:$O$190,_xlfn.AGGREGATE(15,6,ROW('POA3'!$A$2:$A$190)-ROW('POA3'!$A$2)+1/--('POA3'!$A$2:$A$190=$B$74),ROWS($A$80:F82)),8)</f>
        <v>2</v>
      </c>
      <c r="H82" s="31">
        <f>INDEX('POA3'!$A$2:$O$190,_xlfn.AGGREGATE(15,6,ROW('POA3'!$A$2:$A$190)-ROW('POA3'!$A$2)+1/--('POA3'!$A$2:$A$190=$B$74),ROWS($A$80:G82)),9)</f>
        <v>1</v>
      </c>
      <c r="I82" s="31">
        <f>INDEX('POA3'!$A$2:$O$190,_xlfn.AGGREGATE(15,6,ROW('POA3'!$A$2:$A$190)-ROW('POA3'!$A$2)+1/--('POA3'!$A$2:$A$190=$B$74),ROWS($A$80:H82)),10)</f>
        <v>0</v>
      </c>
      <c r="J82" s="31">
        <f>INDEX('POA3'!$A$2:$O$190,_xlfn.AGGREGATE(15,6,ROW('POA3'!$A$2:$A$190)-ROW('POA3'!$A$2)+1/--('POA3'!$A$2:$A$190=$B$74),ROWS($A$80:I82)),11)</f>
        <v>1</v>
      </c>
      <c r="K82" s="31">
        <f>INDEX('POA3'!$A$2:$O$190,_xlfn.AGGREGATE(15,6,ROW('POA3'!$A$2:$A$190)-ROW('POA3'!$A$2)+1/--('POA3'!$A$2:$A$190=$B$74),ROWS($A$80:J82)),12)</f>
        <v>0</v>
      </c>
      <c r="L82" s="31">
        <f>INDEX('POA3'!$A$2:$O$190,_xlfn.AGGREGATE(15,6,ROW('POA3'!$A$2:$A$190)-ROW('POA3'!$A$2)+1/--('POA3'!$A$2:$A$190=$B$74),ROWS($A$80:K82)),13)</f>
        <v>1</v>
      </c>
      <c r="M82" s="31">
        <f>INDEX('POA3'!$A$2:$O$190,_xlfn.AGGREGATE(15,6,ROW('POA3'!$A$2:$A$190)-ROW('POA3'!$A$2)+1/--('POA3'!$A$2:$A$190=$B$74),ROWS($A$80:L82)),14)</f>
        <v>0</v>
      </c>
      <c r="N82" s="37">
        <f t="shared" si="10"/>
        <v>2</v>
      </c>
      <c r="O82" s="41">
        <f t="shared" si="11"/>
        <v>0.5</v>
      </c>
    </row>
    <row r="83" spans="1:16" ht="52.8" x14ac:dyDescent="0.3">
      <c r="A83" s="2" t="str">
        <f>INDEX('POA3'!$A$2:$O$190,_xlfn.AGGREGATE(15,6,ROW('POA3'!$A$2:$A$190)-ROW('POA3'!$A$2)+1/--('POA3'!$A$2:$A$190=$B$74),ROWS($A$80:A83)),3)</f>
        <v>3.4 Extensión y vinculación</v>
      </c>
      <c r="B83" s="2" t="str">
        <f>INDEX('POA3'!$A$2:$O$190,_xlfn.AGGREGATE(15,6,ROW('POA3'!$A$2:$A$190)-ROW('POA3'!$A$2)+1/--('POA3'!$A$2:$A$190=$B$74),ROWS($A$80:B83)),4)</f>
        <v>3.4.1 Fortalecer la presencia de la universidad en la sociedad a través de la divulgación del conocimiento y la promoción de la cultura y el deporte.</v>
      </c>
      <c r="C83" s="2" t="str">
        <f>INDEX('POA3'!$A$2:$O$190,_xlfn.AGGREGATE(15,6,ROW('POA3'!$A$2:$A$190)-ROW('POA3'!$A$2)+1/--('POA3'!$A$2:$A$190=$B$74),ROWS($A$80:C83)),5)</f>
        <v>3.4.1.3 Promover la formación de públicos para el arte, la ciencia y las humanidades, tanto entre los universitarios como entre la comunidad en general.</v>
      </c>
      <c r="D83" s="2" t="str">
        <f>INDEX('POA3'!$A$2:$O$190,_xlfn.AGGREGATE(15,6,ROW('POA3'!$A$2:$A$190)-ROW('POA3'!$A$2)+1/--('POA3'!$A$2:$A$190=$B$74),ROWS($A$80:D83)),6)</f>
        <v>Llevar a cabo festivales y encuentros universitarios (teatro, literatura, danza, música, artes plásticas y visuales)</v>
      </c>
      <c r="E83" s="37">
        <f t="shared" si="9"/>
        <v>6</v>
      </c>
      <c r="F83" s="31">
        <f>INDEX('POA3'!$A$2:$O$190,_xlfn.AGGREGATE(15,6,ROW('POA3'!$A$2:$A$190)-ROW('POA3'!$A$2)+1/--('POA3'!$A$2:$A$190=$B$74),ROWS($A$80:E83)),7)</f>
        <v>1</v>
      </c>
      <c r="G83" s="31">
        <f>INDEX('POA3'!$A$2:$O$190,_xlfn.AGGREGATE(15,6,ROW('POA3'!$A$2:$A$190)-ROW('POA3'!$A$2)+1/--('POA3'!$A$2:$A$190=$B$74),ROWS($A$80:F83)),8)</f>
        <v>1</v>
      </c>
      <c r="H83" s="31">
        <f>INDEX('POA3'!$A$2:$O$190,_xlfn.AGGREGATE(15,6,ROW('POA3'!$A$2:$A$190)-ROW('POA3'!$A$2)+1/--('POA3'!$A$2:$A$190=$B$74),ROWS($A$80:G83)),9)</f>
        <v>2</v>
      </c>
      <c r="I83" s="31">
        <f>INDEX('POA3'!$A$2:$O$190,_xlfn.AGGREGATE(15,6,ROW('POA3'!$A$2:$A$190)-ROW('POA3'!$A$2)+1/--('POA3'!$A$2:$A$190=$B$74),ROWS($A$80:H83)),10)</f>
        <v>0</v>
      </c>
      <c r="J83" s="31">
        <f>INDEX('POA3'!$A$2:$O$190,_xlfn.AGGREGATE(15,6,ROW('POA3'!$A$2:$A$190)-ROW('POA3'!$A$2)+1/--('POA3'!$A$2:$A$190=$B$74),ROWS($A$80:I83)),11)</f>
        <v>1</v>
      </c>
      <c r="K83" s="31">
        <f>INDEX('POA3'!$A$2:$O$190,_xlfn.AGGREGATE(15,6,ROW('POA3'!$A$2:$A$190)-ROW('POA3'!$A$2)+1/--('POA3'!$A$2:$A$190=$B$74),ROWS($A$80:J83)),12)</f>
        <v>0</v>
      </c>
      <c r="L83" s="31">
        <f>INDEX('POA3'!$A$2:$O$190,_xlfn.AGGREGATE(15,6,ROW('POA3'!$A$2:$A$190)-ROW('POA3'!$A$2)+1/--('POA3'!$A$2:$A$190=$B$74),ROWS($A$80:K83)),13)</f>
        <v>2</v>
      </c>
      <c r="M83" s="31">
        <f>INDEX('POA3'!$A$2:$O$190,_xlfn.AGGREGATE(15,6,ROW('POA3'!$A$2:$A$190)-ROW('POA3'!$A$2)+1/--('POA3'!$A$2:$A$190=$B$74),ROWS($A$80:L83)),14)</f>
        <v>0</v>
      </c>
      <c r="N83" s="37">
        <f t="shared" si="10"/>
        <v>1</v>
      </c>
      <c r="O83" s="41">
        <f t="shared" si="11"/>
        <v>0.16666666666666666</v>
      </c>
    </row>
    <row r="84" spans="1:16" ht="67.5" customHeight="1" x14ac:dyDescent="0.3">
      <c r="A84" s="2" t="str">
        <f>INDEX('POA3'!$A$2:$O$190,_xlfn.AGGREGATE(15,6,ROW('POA3'!$A$2:$A$190)-ROW('POA3'!$A$2)+1/--('POA3'!$A$2:$A$190=$B$74),ROWS($A$80:A84)),3)</f>
        <v>3.4 Extensión y vinculación</v>
      </c>
      <c r="B84" s="2" t="str">
        <f>INDEX('POA3'!$A$2:$O$190,_xlfn.AGGREGATE(15,6,ROW('POA3'!$A$2:$A$190)-ROW('POA3'!$A$2)+1/--('POA3'!$A$2:$A$190=$B$74),ROWS($A$80:B84)),4)</f>
        <v>3.4.2 Consolidar los esquemas de vinculación institucional con los sectores público, privado y social.</v>
      </c>
      <c r="C84" s="2" t="str">
        <f>INDEX('POA3'!$A$2:$O$190,_xlfn.AGGREGATE(15,6,ROW('POA3'!$A$2:$A$190)-ROW('POA3'!$A$2)+1/--('POA3'!$A$2:$A$190=$B$74),ROWS($A$80:C84)),5)</f>
        <v>3.4.2.2 Simplificar y mejorar los procesos administrativos para la gestión, seguimiento y evaluación de las actividades de vinculación en sus diversas modalidades.</v>
      </c>
      <c r="D84" s="2" t="str">
        <f>INDEX('POA3'!$A$2:$O$190,_xlfn.AGGREGATE(15,6,ROW('POA3'!$A$2:$A$190)-ROW('POA3'!$A$2)+1/--('POA3'!$A$2:$A$190=$B$74),ROWS($A$80:D84)),6)</f>
        <v>Reuniones de trabajo o capacitación con las coordinaciones generales, departamentos y unidades académicas en el estado para simplificar procesos administrativos</v>
      </c>
      <c r="E84" s="37">
        <f t="shared" si="9"/>
        <v>8</v>
      </c>
      <c r="F84" s="31">
        <f>INDEX('POA3'!$A$2:$O$190,_xlfn.AGGREGATE(15,6,ROW('POA3'!$A$2:$A$190)-ROW('POA3'!$A$2)+1/--('POA3'!$A$2:$A$190=$B$74),ROWS($A$80:E84)),7)</f>
        <v>2</v>
      </c>
      <c r="G84" s="31">
        <f>INDEX('POA3'!$A$2:$O$190,_xlfn.AGGREGATE(15,6,ROW('POA3'!$A$2:$A$190)-ROW('POA3'!$A$2)+1/--('POA3'!$A$2:$A$190=$B$74),ROWS($A$80:F84)),8)</f>
        <v>2</v>
      </c>
      <c r="H84" s="31">
        <f>INDEX('POA3'!$A$2:$O$190,_xlfn.AGGREGATE(15,6,ROW('POA3'!$A$2:$A$190)-ROW('POA3'!$A$2)+1/--('POA3'!$A$2:$A$190=$B$74),ROWS($A$80:G84)),9)</f>
        <v>2</v>
      </c>
      <c r="I84" s="31">
        <f>INDEX('POA3'!$A$2:$O$190,_xlfn.AGGREGATE(15,6,ROW('POA3'!$A$2:$A$190)-ROW('POA3'!$A$2)+1/--('POA3'!$A$2:$A$190=$B$74),ROWS($A$80:H84)),10)</f>
        <v>0</v>
      </c>
      <c r="J84" s="31">
        <f>INDEX('POA3'!$A$2:$O$190,_xlfn.AGGREGATE(15,6,ROW('POA3'!$A$2:$A$190)-ROW('POA3'!$A$2)+1/--('POA3'!$A$2:$A$190=$B$74),ROWS($A$80:I84)),11)</f>
        <v>2</v>
      </c>
      <c r="K84" s="31">
        <f>INDEX('POA3'!$A$2:$O$190,_xlfn.AGGREGATE(15,6,ROW('POA3'!$A$2:$A$190)-ROW('POA3'!$A$2)+1/--('POA3'!$A$2:$A$190=$B$74),ROWS($A$80:J84)),12)</f>
        <v>0</v>
      </c>
      <c r="L84" s="31">
        <f>INDEX('POA3'!$A$2:$O$190,_xlfn.AGGREGATE(15,6,ROW('POA3'!$A$2:$A$190)-ROW('POA3'!$A$2)+1/--('POA3'!$A$2:$A$190=$B$74),ROWS($A$80:K84)),13)</f>
        <v>2</v>
      </c>
      <c r="M84" s="31">
        <f>INDEX('POA3'!$A$2:$O$190,_xlfn.AGGREGATE(15,6,ROW('POA3'!$A$2:$A$190)-ROW('POA3'!$A$2)+1/--('POA3'!$A$2:$A$190=$B$74),ROWS($A$80:L84)),14)</f>
        <v>0</v>
      </c>
      <c r="N84" s="37">
        <f t="shared" si="10"/>
        <v>2</v>
      </c>
      <c r="O84" s="41">
        <f t="shared" si="11"/>
        <v>0.25</v>
      </c>
    </row>
    <row r="85" spans="1:16" ht="67.5" customHeight="1" x14ac:dyDescent="0.3">
      <c r="A85" s="2" t="str">
        <f>INDEX('POA3'!$A$2:$O$190,_xlfn.AGGREGATE(15,6,ROW('POA3'!$A$2:$A$190)-ROW('POA3'!$A$2)+1/--('POA3'!$A$2:$A$190=$B$74),ROWS($A$80:A85)),3)</f>
        <v>3.4 Extensión y vinculación</v>
      </c>
      <c r="B85" s="2" t="str">
        <f>INDEX('POA3'!$A$2:$O$190,_xlfn.AGGREGATE(15,6,ROW('POA3'!$A$2:$A$190)-ROW('POA3'!$A$2)+1/--('POA3'!$A$2:$A$190=$B$74),ROWS($A$80:B85)),4)</f>
        <v>3.4.2 Consolidar los esquemas de vinculación institucional con los sectores público, privado y social.</v>
      </c>
      <c r="C85" s="2" t="str">
        <f>INDEX('POA3'!$A$2:$O$190,_xlfn.AGGREGATE(15,6,ROW('POA3'!$A$2:$A$190)-ROW('POA3'!$A$2)+1/--('POA3'!$A$2:$A$190=$B$74),ROWS($A$80:C85)),5)</f>
        <v>3.4.2.5 Fortalecer la inserción laboral de los egresados a través de la vinculación de la universidad con su entorno.</v>
      </c>
      <c r="D85" s="2" t="str">
        <f>INDEX('POA3'!$A$2:$O$190,_xlfn.AGGREGATE(15,6,ROW('POA3'!$A$2:$A$190)-ROW('POA3'!$A$2)+1/--('POA3'!$A$2:$A$190=$B$74),ROWS($A$80:D85)),6)</f>
        <v>Eventos tendientes a mejorar la vinculación y la empleabilidad en estudiantes y egresados de la UABC (Ferias, expos, congresos, seminarios, cursos, talleres y reuniones de trabajo)</v>
      </c>
      <c r="E85" s="37">
        <f t="shared" si="9"/>
        <v>4</v>
      </c>
      <c r="F85" s="31">
        <f>INDEX('POA3'!$A$2:$O$190,_xlfn.AGGREGATE(15,6,ROW('POA3'!$A$2:$A$190)-ROW('POA3'!$A$2)+1/--('POA3'!$A$2:$A$190=$B$74),ROWS($A$80:E85)),7)</f>
        <v>1</v>
      </c>
      <c r="G85" s="31">
        <f>INDEX('POA3'!$A$2:$O$190,_xlfn.AGGREGATE(15,6,ROW('POA3'!$A$2:$A$190)-ROW('POA3'!$A$2)+1/--('POA3'!$A$2:$A$190=$B$74),ROWS($A$80:F85)),8)</f>
        <v>1</v>
      </c>
      <c r="H85" s="31">
        <f>INDEX('POA3'!$A$2:$O$190,_xlfn.AGGREGATE(15,6,ROW('POA3'!$A$2:$A$190)-ROW('POA3'!$A$2)+1/--('POA3'!$A$2:$A$190=$B$74),ROWS($A$80:G85)),9)</f>
        <v>1</v>
      </c>
      <c r="I85" s="31">
        <f>INDEX('POA3'!$A$2:$O$190,_xlfn.AGGREGATE(15,6,ROW('POA3'!$A$2:$A$190)-ROW('POA3'!$A$2)+1/--('POA3'!$A$2:$A$190=$B$74),ROWS($A$80:H85)),10)</f>
        <v>0</v>
      </c>
      <c r="J85" s="31">
        <f>INDEX('POA3'!$A$2:$O$190,_xlfn.AGGREGATE(15,6,ROW('POA3'!$A$2:$A$190)-ROW('POA3'!$A$2)+1/--('POA3'!$A$2:$A$190=$B$74),ROWS($A$80:I85)),11)</f>
        <v>1</v>
      </c>
      <c r="K85" s="31">
        <f>INDEX('POA3'!$A$2:$O$190,_xlfn.AGGREGATE(15,6,ROW('POA3'!$A$2:$A$190)-ROW('POA3'!$A$2)+1/--('POA3'!$A$2:$A$190=$B$74),ROWS($A$80:J85)),12)</f>
        <v>0</v>
      </c>
      <c r="L85" s="31">
        <f>INDEX('POA3'!$A$2:$O$190,_xlfn.AGGREGATE(15,6,ROW('POA3'!$A$2:$A$190)-ROW('POA3'!$A$2)+1/--('POA3'!$A$2:$A$190=$B$74),ROWS($A$80:K85)),13)</f>
        <v>1</v>
      </c>
      <c r="M85" s="31">
        <f>INDEX('POA3'!$A$2:$O$190,_xlfn.AGGREGATE(15,6,ROW('POA3'!$A$2:$A$190)-ROW('POA3'!$A$2)+1/--('POA3'!$A$2:$A$190=$B$74),ROWS($A$80:L85)),14)</f>
        <v>0</v>
      </c>
      <c r="N85" s="37">
        <f t="shared" si="10"/>
        <v>1</v>
      </c>
      <c r="O85" s="41">
        <f t="shared" si="11"/>
        <v>0.25</v>
      </c>
    </row>
    <row r="86" spans="1:16" x14ac:dyDescent="0.3">
      <c r="A86" s="13"/>
      <c r="B86" s="13"/>
      <c r="C86" s="13"/>
      <c r="D86" s="13"/>
      <c r="E86" s="14"/>
      <c r="F86" s="14"/>
      <c r="G86" s="15"/>
      <c r="H86" s="15"/>
      <c r="I86" s="15"/>
      <c r="J86" s="15"/>
      <c r="K86" s="15"/>
      <c r="L86" s="15"/>
      <c r="M86" s="15"/>
      <c r="N86" s="15"/>
      <c r="O86" s="16"/>
    </row>
    <row r="88" spans="1:16" ht="15.6" x14ac:dyDescent="0.3">
      <c r="A88" s="4"/>
      <c r="B88" s="82" t="s">
        <v>0</v>
      </c>
      <c r="C88" s="82"/>
      <c r="D88" s="82"/>
      <c r="E88" s="82"/>
      <c r="F88" s="82"/>
      <c r="G88" s="82"/>
      <c r="H88" s="82"/>
      <c r="I88" s="82"/>
      <c r="J88" s="82"/>
      <c r="K88" s="82"/>
      <c r="L88" s="82"/>
      <c r="M88" s="82"/>
      <c r="N88" s="82"/>
      <c r="O88" s="82"/>
    </row>
    <row r="89" spans="1:16" x14ac:dyDescent="0.3">
      <c r="A89" s="4"/>
      <c r="B89" s="83" t="s">
        <v>1564</v>
      </c>
      <c r="C89" s="83"/>
      <c r="D89" s="83"/>
      <c r="E89" s="83"/>
      <c r="F89" s="83"/>
      <c r="G89" s="83"/>
      <c r="H89" s="83"/>
      <c r="I89" s="83"/>
      <c r="J89" s="83"/>
      <c r="K89" s="83"/>
      <c r="L89" s="83"/>
      <c r="M89" s="83"/>
      <c r="N89" s="83"/>
      <c r="O89" s="83"/>
    </row>
    <row r="90" spans="1:16" x14ac:dyDescent="0.3">
      <c r="A90" s="4"/>
      <c r="B90" s="47"/>
      <c r="C90" s="47"/>
      <c r="D90" s="47"/>
      <c r="E90" s="47"/>
      <c r="F90" s="47"/>
      <c r="G90" s="47"/>
      <c r="H90" s="47"/>
      <c r="I90" s="47"/>
      <c r="J90" s="47"/>
      <c r="K90" s="47"/>
      <c r="L90" s="47"/>
      <c r="M90" s="47"/>
      <c r="N90" s="47"/>
      <c r="O90" s="47"/>
    </row>
    <row r="91" spans="1:16" ht="15.6" x14ac:dyDescent="0.3">
      <c r="A91" s="4"/>
      <c r="B91" s="12"/>
      <c r="C91" s="12"/>
      <c r="D91" s="12"/>
      <c r="E91" s="12"/>
      <c r="F91" s="12"/>
      <c r="G91" s="12"/>
      <c r="H91" s="12"/>
      <c r="I91" s="12"/>
      <c r="J91" s="12"/>
      <c r="K91" s="12"/>
      <c r="L91" s="12"/>
      <c r="M91" s="12"/>
      <c r="N91" s="12"/>
      <c r="O91" s="12"/>
    </row>
    <row r="92" spans="1:16" ht="15.6" x14ac:dyDescent="0.3">
      <c r="A92" s="6" t="s">
        <v>1</v>
      </c>
      <c r="B92" s="33">
        <v>151</v>
      </c>
      <c r="C92" s="84" t="s">
        <v>1569</v>
      </c>
      <c r="D92" s="84"/>
      <c r="E92" s="84"/>
      <c r="F92" s="84"/>
      <c r="G92" s="84"/>
      <c r="H92" s="84"/>
      <c r="I92" s="84"/>
      <c r="J92" s="84"/>
      <c r="K92" s="84"/>
      <c r="L92" s="84"/>
      <c r="M92" s="84"/>
      <c r="N92" s="84"/>
      <c r="O92" s="46"/>
    </row>
    <row r="93" spans="1:16" x14ac:dyDescent="0.3">
      <c r="A93" s="6" t="s">
        <v>13</v>
      </c>
      <c r="B93" s="11" t="s">
        <v>4</v>
      </c>
      <c r="C93" s="84" t="s">
        <v>40</v>
      </c>
      <c r="D93" s="84"/>
      <c r="E93" s="84"/>
      <c r="F93" s="84"/>
      <c r="G93" s="84"/>
      <c r="H93" s="84"/>
      <c r="I93" s="84"/>
      <c r="J93" s="84"/>
      <c r="K93" s="84"/>
      <c r="L93" s="84"/>
      <c r="M93" s="84"/>
      <c r="N93" s="84"/>
      <c r="O93" s="8"/>
      <c r="P93" s="4"/>
    </row>
    <row r="94" spans="1:16" x14ac:dyDescent="0.3">
      <c r="B94" s="9"/>
      <c r="C94" s="9"/>
      <c r="D94" s="9"/>
      <c r="E94" s="9"/>
      <c r="F94" s="9"/>
      <c r="G94" s="9"/>
      <c r="H94" s="9"/>
      <c r="I94" s="9"/>
      <c r="J94" s="9"/>
      <c r="K94" s="9"/>
      <c r="L94" s="9"/>
      <c r="M94" s="9"/>
      <c r="N94" s="9"/>
    </row>
    <row r="95" spans="1:16" x14ac:dyDescent="0.3">
      <c r="A95" s="85" t="s">
        <v>21</v>
      </c>
      <c r="B95" s="85" t="s">
        <v>22</v>
      </c>
      <c r="C95" s="85" t="s">
        <v>23</v>
      </c>
      <c r="D95" s="85" t="s">
        <v>24</v>
      </c>
      <c r="E95" s="85" t="s">
        <v>5</v>
      </c>
      <c r="F95" s="86" t="s">
        <v>25</v>
      </c>
      <c r="G95" s="86"/>
      <c r="H95" s="86"/>
      <c r="I95" s="86"/>
      <c r="J95" s="86"/>
      <c r="K95" s="86"/>
      <c r="L95" s="86"/>
      <c r="M95" s="86"/>
      <c r="N95" s="87" t="s">
        <v>16</v>
      </c>
      <c r="O95" s="85" t="s">
        <v>17</v>
      </c>
    </row>
    <row r="96" spans="1:16" x14ac:dyDescent="0.3">
      <c r="A96" s="85"/>
      <c r="B96" s="85"/>
      <c r="C96" s="85"/>
      <c r="D96" s="85"/>
      <c r="E96" s="85"/>
      <c r="F96" s="86" t="s">
        <v>6</v>
      </c>
      <c r="G96" s="86"/>
      <c r="H96" s="86" t="s">
        <v>7</v>
      </c>
      <c r="I96" s="86"/>
      <c r="J96" s="86" t="s">
        <v>8</v>
      </c>
      <c r="K96" s="86"/>
      <c r="L96" s="86" t="s">
        <v>9</v>
      </c>
      <c r="M96" s="86"/>
      <c r="N96" s="87"/>
      <c r="O96" s="85"/>
    </row>
    <row r="97" spans="1:15" x14ac:dyDescent="0.3">
      <c r="A97" s="85"/>
      <c r="B97" s="85"/>
      <c r="C97" s="85"/>
      <c r="D97" s="85"/>
      <c r="E97" s="85"/>
      <c r="F97" s="48" t="s">
        <v>10</v>
      </c>
      <c r="G97" s="48" t="s">
        <v>11</v>
      </c>
      <c r="H97" s="48" t="s">
        <v>10</v>
      </c>
      <c r="I97" s="48" t="s">
        <v>11</v>
      </c>
      <c r="J97" s="48" t="s">
        <v>10</v>
      </c>
      <c r="K97" s="48" t="s">
        <v>12</v>
      </c>
      <c r="L97" s="48" t="s">
        <v>10</v>
      </c>
      <c r="M97" s="48" t="s">
        <v>12</v>
      </c>
      <c r="N97" s="87"/>
      <c r="O97" s="85"/>
    </row>
    <row r="98" spans="1:15" ht="66" x14ac:dyDescent="0.3">
      <c r="A98" s="2" t="str">
        <f>INDEX('POA4'!$A$2:$O$152,_xlfn.AGGREGATE(15,6,ROW('POA4'!$A$2:$A$152)-ROW('POA4'!$A$2)+1/--('POA4'!$A$2:$A$152=$B$92),ROWS($A$98:A98)),3)</f>
        <v>4.12 Gobernanza universitaria, transparencia y rendición de cuentas</v>
      </c>
      <c r="B98" s="2" t="str">
        <f>INDEX('POA4'!$A$2:$O$152,_xlfn.AGGREGATE(15,6,ROW('POA4'!$A$2:$A$152)-ROW('POA4'!$A$2)+1/--('POA4'!$A$2:$A$152=$B$92),ROWS($A$98:B98)),4)</f>
        <v>4.12.1 Fortalecer  la gobernanza  universitaria  en la conducción  y  funcionamiento  de la institución.</v>
      </c>
      <c r="C98" s="2" t="str">
        <f>INDEX('POA4'!$A$2:$O$152,_xlfn.AGGREGATE(15,6,ROW('POA4'!$A$2:$A$152)-ROW('POA4'!$A$2)+1/--('POA4'!$A$2:$A$152=$B$92),ROWS($A$98:C98)),5)</f>
        <v>4.12.1.3 Fortalecer las relaciones de colaboración con los organismos gubernamentales   y no gubernamentales en el campo de la educación superior, la ciencia y la tecnología.</v>
      </c>
      <c r="D98" s="2" t="str">
        <f>INDEX('POA4'!$A$2:$O$152,_xlfn.AGGREGATE(15,6,ROW('POA4'!$A$2:$A$152)-ROW('POA4'!$A$2)+1/--('POA4'!$A$2:$A$152=$B$92),ROWS($A$98:D98)),6)</f>
        <v>Asistencias a evenetos con la representación del  Rector y de la propia Vicerrectoría (VCE)</v>
      </c>
      <c r="E98" s="37">
        <f t="shared" ref="E98" si="12">+F98+H98+J98+L98</f>
        <v>80</v>
      </c>
      <c r="F98" s="31">
        <f>INDEX('POA4'!$A$2:$O$152,_xlfn.AGGREGATE(15,6,ROW('POA4'!$A$2:$A$152)-ROW('POA4'!$A$2)+1/--('POA4'!$A$2:$A$152=$B$92),ROWS($A$98:F98)),7)</f>
        <v>20</v>
      </c>
      <c r="G98" s="31">
        <f>INDEX('POA4'!$A$2:$O$152,_xlfn.AGGREGATE(15,6,ROW('POA4'!$A$2:$A$152)-ROW('POA4'!$A$2)+1/--('POA4'!$A$2:$A$152=$B$92),ROWS($A$98:G98)),8)</f>
        <v>62</v>
      </c>
      <c r="H98" s="31">
        <f>INDEX('POA4'!$A$2:$O$152,_xlfn.AGGREGATE(15,6,ROW('POA4'!$A$2:$A$152)-ROW('POA4'!$A$2)+1/--('POA4'!$A$2:$A$152=$B$92),ROWS($A$98:H98)),9)</f>
        <v>20</v>
      </c>
      <c r="I98" s="31">
        <f>INDEX('POA4'!$A$2:$O$152,_xlfn.AGGREGATE(15,6,ROW('POA4'!$A$2:$A$152)-ROW('POA4'!$A$2)+1/--('POA4'!$A$2:$A$152=$B$92),ROWS($A$98:I98)),10)</f>
        <v>0</v>
      </c>
      <c r="J98" s="31">
        <f>INDEX('POA4'!$A$2:$O$152,_xlfn.AGGREGATE(15,6,ROW('POA4'!$A$2:$A$152)-ROW('POA4'!$A$2)+1/--('POA4'!$A$2:$A$152=$B$92),ROWS($A$98:J98)),11)</f>
        <v>20</v>
      </c>
      <c r="K98" s="31">
        <f>INDEX('POA4'!$A$2:$O$152,_xlfn.AGGREGATE(15,6,ROW('POA4'!$A$2:$A$152)-ROW('POA4'!$A$2)+1/--('POA4'!$A$2:$A$152=$B$92),ROWS($A$98:K98)),12)</f>
        <v>0</v>
      </c>
      <c r="L98" s="31">
        <f>INDEX('POA4'!$A$2:$O$152,_xlfn.AGGREGATE(15,6,ROW('POA4'!$A$2:$A$152)-ROW('POA4'!$A$2)+1/--('POA4'!$A$2:$A$152=$B$92),ROWS($A$98:L98)),13)</f>
        <v>20</v>
      </c>
      <c r="M98" s="31">
        <f>INDEX('POA4'!$A$2:$O$152,_xlfn.AGGREGATE(15,6,ROW('POA4'!$A$2:$A$152)-ROW('POA4'!$A$2)+1/--('POA4'!$A$2:$A$152=$B$92),ROWS($A$98:M98)),14)</f>
        <v>0</v>
      </c>
      <c r="N98" s="37">
        <f t="shared" ref="N98" si="13">+G98+I98+K98+M98</f>
        <v>62</v>
      </c>
      <c r="O98" s="41">
        <f t="shared" ref="O98" si="14">IFERROR(N98/E98,0%)</f>
        <v>0.77500000000000002</v>
      </c>
    </row>
    <row r="99" spans="1:15" ht="66" x14ac:dyDescent="0.3">
      <c r="A99" s="2" t="str">
        <f>INDEX('POA4'!$A$2:$O$152,_xlfn.AGGREGATE(15,6,ROW('POA4'!$A$2:$A$152)-ROW('POA4'!$A$2)+1/--('POA4'!$A$2:$A$152=$B$92),ROWS($A$98:A99)),3)</f>
        <v>4.10 Organización y gestión administrativa</v>
      </c>
      <c r="B99" s="2" t="str">
        <f>INDEX('POA4'!$A$2:$O$152,_xlfn.AGGREGATE(15,6,ROW('POA4'!$A$2:$A$152)-ROW('POA4'!$A$2)+1/--('POA4'!$A$2:$A$152=$B$92),ROWS($A$98:B99)),4)</f>
        <v>4.10.1 Mejorar el funcionamiento de la universidad con base en la adecuación de su estructura organizacional.</v>
      </c>
      <c r="C99" s="2" t="str">
        <f>INDEX('POA4'!$A$2:$O$152,_xlfn.AGGREGATE(15,6,ROW('POA4'!$A$2:$A$152)-ROW('POA4'!$A$2)+1/--('POA4'!$A$2:$A$152=$B$92),ROWS($A$98:C99)),5)</f>
        <v>4.10.1.3 Implementar los procesos y procedimientos en congruencia con la estructura organizacional que contribuyan al cumplimiento de las funciones sustantivas de la institución.</v>
      </c>
      <c r="D99" s="2" t="str">
        <f>INDEX('POA4'!$A$2:$O$152,_xlfn.AGGREGATE(15,6,ROW('POA4'!$A$2:$A$152)-ROW('POA4'!$A$2)+1/--('POA4'!$A$2:$A$152=$B$92),ROWS($A$98:D99)),6)</f>
        <v>Asesoría jurídica (VCE)</v>
      </c>
      <c r="E99" s="37">
        <f t="shared" ref="E99:E105" si="15">+F99+H99+J99+L99</f>
        <v>4</v>
      </c>
      <c r="F99" s="31">
        <f>INDEX('POA4'!$A$2:$O$152,_xlfn.AGGREGATE(15,6,ROW('POA4'!$A$2:$A$152)-ROW('POA4'!$A$2)+1/--('POA4'!$A$2:$A$152=$B$92),ROWS($A$98:F99)),7)</f>
        <v>1</v>
      </c>
      <c r="G99" s="31">
        <f>INDEX('POA4'!$A$2:$O$152,_xlfn.AGGREGATE(15,6,ROW('POA4'!$A$2:$A$152)-ROW('POA4'!$A$2)+1/--('POA4'!$A$2:$A$152=$B$92),ROWS($A$98:G99)),8)</f>
        <v>1</v>
      </c>
      <c r="H99" s="31">
        <f>INDEX('POA4'!$A$2:$O$152,_xlfn.AGGREGATE(15,6,ROW('POA4'!$A$2:$A$152)-ROW('POA4'!$A$2)+1/--('POA4'!$A$2:$A$152=$B$92),ROWS($A$98:H99)),9)</f>
        <v>1</v>
      </c>
      <c r="I99" s="31">
        <f>INDEX('POA4'!$A$2:$O$152,_xlfn.AGGREGATE(15,6,ROW('POA4'!$A$2:$A$152)-ROW('POA4'!$A$2)+1/--('POA4'!$A$2:$A$152=$B$92),ROWS($A$98:I99)),10)</f>
        <v>0</v>
      </c>
      <c r="J99" s="31">
        <f>INDEX('POA4'!$A$2:$O$152,_xlfn.AGGREGATE(15,6,ROW('POA4'!$A$2:$A$152)-ROW('POA4'!$A$2)+1/--('POA4'!$A$2:$A$152=$B$92),ROWS($A$98:J99)),11)</f>
        <v>1</v>
      </c>
      <c r="K99" s="31">
        <f>INDEX('POA4'!$A$2:$O$152,_xlfn.AGGREGATE(15,6,ROW('POA4'!$A$2:$A$152)-ROW('POA4'!$A$2)+1/--('POA4'!$A$2:$A$152=$B$92),ROWS($A$98:K99)),12)</f>
        <v>0</v>
      </c>
      <c r="L99" s="31">
        <f>INDEX('POA4'!$A$2:$O$152,_xlfn.AGGREGATE(15,6,ROW('POA4'!$A$2:$A$152)-ROW('POA4'!$A$2)+1/--('POA4'!$A$2:$A$152=$B$92),ROWS($A$98:L99)),13)</f>
        <v>1</v>
      </c>
      <c r="M99" s="31">
        <f>INDEX('POA4'!$A$2:$O$152,_xlfn.AGGREGATE(15,6,ROW('POA4'!$A$2:$A$152)-ROW('POA4'!$A$2)+1/--('POA4'!$A$2:$A$152=$B$92),ROWS($A$98:M99)),14)</f>
        <v>0</v>
      </c>
      <c r="N99" s="37">
        <f t="shared" ref="N99:N105" si="16">+G99+I99+K99+M99</f>
        <v>1</v>
      </c>
      <c r="O99" s="41">
        <f t="shared" ref="O99:O105" si="17">IFERROR(N99/E99,0%)</f>
        <v>0.25</v>
      </c>
    </row>
    <row r="100" spans="1:15" ht="52.8" x14ac:dyDescent="0.3">
      <c r="A100" s="2" t="str">
        <f>INDEX('POA4'!$A$2:$O$152,_xlfn.AGGREGATE(15,6,ROW('POA4'!$A$2:$A$152)-ROW('POA4'!$A$2)+1/--('POA4'!$A$2:$A$152=$B$92),ROWS($A$98:A100)),3)</f>
        <v>4.10 Organización y gestión administrativa</v>
      </c>
      <c r="B100" s="2" t="str">
        <f>INDEX('POA4'!$A$2:$O$152,_xlfn.AGGREGATE(15,6,ROW('POA4'!$A$2:$A$152)-ROW('POA4'!$A$2)+1/--('POA4'!$A$2:$A$152=$B$92),ROWS($A$98:B100)),4)</f>
        <v>4.10.2 Fortalecer los esquemas de capacitación del personal administrativo y de servicios.</v>
      </c>
      <c r="C100" s="2" t="str">
        <f>INDEX('POA4'!$A$2:$O$152,_xlfn.AGGREGATE(15,6,ROW('POA4'!$A$2:$A$152)-ROW('POA4'!$A$2)+1/--('POA4'!$A$2:$A$152=$B$92),ROWS($A$98:C100)),5)</f>
        <v>4.10.2.1 Asegurar la capacitación oportuna y pertinente del personal administrativo y de ser- vicios, que les permita desarrollarse en los planos personal, laboral y profesional.</v>
      </c>
      <c r="D100" s="2" t="str">
        <f>INDEX('POA4'!$A$2:$O$152,_xlfn.AGGREGATE(15,6,ROW('POA4'!$A$2:$A$152)-ROW('POA4'!$A$2)+1/--('POA4'!$A$2:$A$152=$B$92),ROWS($A$98:D100)),6)</f>
        <v>Asistencia a cursos de capacitación del personal del DIA</v>
      </c>
      <c r="E100" s="37">
        <f t="shared" si="15"/>
        <v>6</v>
      </c>
      <c r="F100" s="31">
        <f>INDEX('POA4'!$A$2:$O$152,_xlfn.AGGREGATE(15,6,ROW('POA4'!$A$2:$A$152)-ROW('POA4'!$A$2)+1/--('POA4'!$A$2:$A$152=$B$92),ROWS($A$98:F100)),7)</f>
        <v>1</v>
      </c>
      <c r="G100" s="31">
        <f>INDEX('POA4'!$A$2:$O$152,_xlfn.AGGREGATE(15,6,ROW('POA4'!$A$2:$A$152)-ROW('POA4'!$A$2)+1/--('POA4'!$A$2:$A$152=$B$92),ROWS($A$98:G100)),8)</f>
        <v>3</v>
      </c>
      <c r="H100" s="31">
        <f>INDEX('POA4'!$A$2:$O$152,_xlfn.AGGREGATE(15,6,ROW('POA4'!$A$2:$A$152)-ROW('POA4'!$A$2)+1/--('POA4'!$A$2:$A$152=$B$92),ROWS($A$98:H100)),9)</f>
        <v>2</v>
      </c>
      <c r="I100" s="31">
        <f>INDEX('POA4'!$A$2:$O$152,_xlfn.AGGREGATE(15,6,ROW('POA4'!$A$2:$A$152)-ROW('POA4'!$A$2)+1/--('POA4'!$A$2:$A$152=$B$92),ROWS($A$98:I100)),10)</f>
        <v>0</v>
      </c>
      <c r="J100" s="31">
        <f>INDEX('POA4'!$A$2:$O$152,_xlfn.AGGREGATE(15,6,ROW('POA4'!$A$2:$A$152)-ROW('POA4'!$A$2)+1/--('POA4'!$A$2:$A$152=$B$92),ROWS($A$98:J100)),11)</f>
        <v>2</v>
      </c>
      <c r="K100" s="31">
        <f>INDEX('POA4'!$A$2:$O$152,_xlfn.AGGREGATE(15,6,ROW('POA4'!$A$2:$A$152)-ROW('POA4'!$A$2)+1/--('POA4'!$A$2:$A$152=$B$92),ROWS($A$98:K100)),12)</f>
        <v>0</v>
      </c>
      <c r="L100" s="31">
        <f>INDEX('POA4'!$A$2:$O$152,_xlfn.AGGREGATE(15,6,ROW('POA4'!$A$2:$A$152)-ROW('POA4'!$A$2)+1/--('POA4'!$A$2:$A$152=$B$92),ROWS($A$98:L100)),13)</f>
        <v>1</v>
      </c>
      <c r="M100" s="31">
        <f>INDEX('POA4'!$A$2:$O$152,_xlfn.AGGREGATE(15,6,ROW('POA4'!$A$2:$A$152)-ROW('POA4'!$A$2)+1/--('POA4'!$A$2:$A$152=$B$92),ROWS($A$98:M100)),14)</f>
        <v>0</v>
      </c>
      <c r="N100" s="37">
        <f t="shared" si="16"/>
        <v>3</v>
      </c>
      <c r="O100" s="41">
        <f t="shared" si="17"/>
        <v>0.5</v>
      </c>
    </row>
    <row r="101" spans="1:15" ht="66" x14ac:dyDescent="0.3">
      <c r="A101" s="2" t="str">
        <f>INDEX('POA4'!$A$2:$O$152,_xlfn.AGGREGATE(15,6,ROW('POA4'!$A$2:$A$152)-ROW('POA4'!$A$2)+1/--('POA4'!$A$2:$A$152=$B$92),ROWS($A$98:A101)),3)</f>
        <v>4.10 Organización y gestión administrativa</v>
      </c>
      <c r="B101" s="2" t="str">
        <f>INDEX('POA4'!$A$2:$O$152,_xlfn.AGGREGATE(15,6,ROW('POA4'!$A$2:$A$152)-ROW('POA4'!$A$2)+1/--('POA4'!$A$2:$A$152=$B$92),ROWS($A$98:B101)),4)</f>
        <v>4.10.1 Mejorar el funcionamiento de la universidad con base en la adecuación de su estructura organizacional.</v>
      </c>
      <c r="C101" s="2" t="str">
        <f>INDEX('POA4'!$A$2:$O$152,_xlfn.AGGREGATE(15,6,ROW('POA4'!$A$2:$A$152)-ROW('POA4'!$A$2)+1/--('POA4'!$A$2:$A$152=$B$92),ROWS($A$98:C101)),5)</f>
        <v>4.10.1.3 Implementar los procesos y procedimientos en congruencia con la estructura organizacional que contribuyan al cumplimiento de las funciones sustantivas de la institución.</v>
      </c>
      <c r="D101" s="2" t="str">
        <f>INDEX('POA4'!$A$2:$O$152,_xlfn.AGGREGATE(15,6,ROW('POA4'!$A$2:$A$152)-ROW('POA4'!$A$2)+1/--('POA4'!$A$2:$A$152=$B$92),ROWS($A$98:D101)),6)</f>
        <v>Elaborar manuales de organización (DPeII)</v>
      </c>
      <c r="E101" s="37">
        <f t="shared" si="15"/>
        <v>4</v>
      </c>
      <c r="F101" s="31">
        <f>INDEX('POA4'!$A$2:$O$152,_xlfn.AGGREGATE(15,6,ROW('POA4'!$A$2:$A$152)-ROW('POA4'!$A$2)+1/--('POA4'!$A$2:$A$152=$B$92),ROWS($A$98:F101)),7)</f>
        <v>1</v>
      </c>
      <c r="G101" s="31">
        <f>INDEX('POA4'!$A$2:$O$152,_xlfn.AGGREGATE(15,6,ROW('POA4'!$A$2:$A$152)-ROW('POA4'!$A$2)+1/--('POA4'!$A$2:$A$152=$B$92),ROWS($A$98:G101)),8)</f>
        <v>1</v>
      </c>
      <c r="H101" s="31">
        <f>INDEX('POA4'!$A$2:$O$152,_xlfn.AGGREGATE(15,6,ROW('POA4'!$A$2:$A$152)-ROW('POA4'!$A$2)+1/--('POA4'!$A$2:$A$152=$B$92),ROWS($A$98:H101)),9)</f>
        <v>1</v>
      </c>
      <c r="I101" s="31">
        <f>INDEX('POA4'!$A$2:$O$152,_xlfn.AGGREGATE(15,6,ROW('POA4'!$A$2:$A$152)-ROW('POA4'!$A$2)+1/--('POA4'!$A$2:$A$152=$B$92),ROWS($A$98:I101)),10)</f>
        <v>0</v>
      </c>
      <c r="J101" s="31">
        <f>INDEX('POA4'!$A$2:$O$152,_xlfn.AGGREGATE(15,6,ROW('POA4'!$A$2:$A$152)-ROW('POA4'!$A$2)+1/--('POA4'!$A$2:$A$152=$B$92),ROWS($A$98:J101)),11)</f>
        <v>1</v>
      </c>
      <c r="K101" s="31">
        <f>INDEX('POA4'!$A$2:$O$152,_xlfn.AGGREGATE(15,6,ROW('POA4'!$A$2:$A$152)-ROW('POA4'!$A$2)+1/--('POA4'!$A$2:$A$152=$B$92),ROWS($A$98:K101)),12)</f>
        <v>0</v>
      </c>
      <c r="L101" s="31">
        <f>INDEX('POA4'!$A$2:$O$152,_xlfn.AGGREGATE(15,6,ROW('POA4'!$A$2:$A$152)-ROW('POA4'!$A$2)+1/--('POA4'!$A$2:$A$152=$B$92),ROWS($A$98:L101)),13)</f>
        <v>1</v>
      </c>
      <c r="M101" s="31">
        <f>INDEX('POA4'!$A$2:$O$152,_xlfn.AGGREGATE(15,6,ROW('POA4'!$A$2:$A$152)-ROW('POA4'!$A$2)+1/--('POA4'!$A$2:$A$152=$B$92),ROWS($A$98:M101)),14)</f>
        <v>0</v>
      </c>
      <c r="N101" s="37">
        <f t="shared" si="16"/>
        <v>1</v>
      </c>
      <c r="O101" s="41">
        <f t="shared" si="17"/>
        <v>0.25</v>
      </c>
    </row>
    <row r="102" spans="1:15" ht="52.8" x14ac:dyDescent="0.3">
      <c r="A102" s="2" t="str">
        <f>INDEX('POA4'!$A$2:$O$152,_xlfn.AGGREGATE(15,6,ROW('POA4'!$A$2:$A$152)-ROW('POA4'!$A$2)+1/--('POA4'!$A$2:$A$152=$B$92),ROWS($A$98:A102)),3)</f>
        <v>4.10 Organización y gestión administrativa</v>
      </c>
      <c r="B102" s="2" t="str">
        <f>INDEX('POA4'!$A$2:$O$152,_xlfn.AGGREGATE(15,6,ROW('POA4'!$A$2:$A$152)-ROW('POA4'!$A$2)+1/--('POA4'!$A$2:$A$152=$B$92),ROWS($A$98:B102)),4)</f>
        <v>4.10.2 Fortalecer los esquemas de capacitación del personal administrativo y de servicios.</v>
      </c>
      <c r="C102" s="2" t="str">
        <f>INDEX('POA4'!$A$2:$O$152,_xlfn.AGGREGATE(15,6,ROW('POA4'!$A$2:$A$152)-ROW('POA4'!$A$2)+1/--('POA4'!$A$2:$A$152=$B$92),ROWS($A$98:C102)),5)</f>
        <v>4.10.2.1 Asegurar la capacitación oportuna y pertinente del personal administrativo y de ser- vicios, que les permita desarrollarse en los planos personal, laboral y profesional.</v>
      </c>
      <c r="D102" s="2" t="str">
        <f>INDEX('POA4'!$A$2:$O$152,_xlfn.AGGREGATE(15,6,ROW('POA4'!$A$2:$A$152)-ROW('POA4'!$A$2)+1/--('POA4'!$A$2:$A$152=$B$92),ROWS($A$98:D102)),6)</f>
        <v>Programar cursos de capacitación para personal administrativo y de servicios (DRH-Ens)</v>
      </c>
      <c r="E102" s="37">
        <f t="shared" si="15"/>
        <v>4</v>
      </c>
      <c r="F102" s="31">
        <f>INDEX('POA4'!$A$2:$O$152,_xlfn.AGGREGATE(15,6,ROW('POA4'!$A$2:$A$152)-ROW('POA4'!$A$2)+1/--('POA4'!$A$2:$A$152=$B$92),ROWS($A$98:F102)),7)</f>
        <v>1</v>
      </c>
      <c r="G102" s="31">
        <f>INDEX('POA4'!$A$2:$O$152,_xlfn.AGGREGATE(15,6,ROW('POA4'!$A$2:$A$152)-ROW('POA4'!$A$2)+1/--('POA4'!$A$2:$A$152=$B$92),ROWS($A$98:G102)),8)</f>
        <v>1</v>
      </c>
      <c r="H102" s="31">
        <f>INDEX('POA4'!$A$2:$O$152,_xlfn.AGGREGATE(15,6,ROW('POA4'!$A$2:$A$152)-ROW('POA4'!$A$2)+1/--('POA4'!$A$2:$A$152=$B$92),ROWS($A$98:H102)),9)</f>
        <v>1</v>
      </c>
      <c r="I102" s="31">
        <f>INDEX('POA4'!$A$2:$O$152,_xlfn.AGGREGATE(15,6,ROW('POA4'!$A$2:$A$152)-ROW('POA4'!$A$2)+1/--('POA4'!$A$2:$A$152=$B$92),ROWS($A$98:I102)),10)</f>
        <v>0</v>
      </c>
      <c r="J102" s="31">
        <f>INDEX('POA4'!$A$2:$O$152,_xlfn.AGGREGATE(15,6,ROW('POA4'!$A$2:$A$152)-ROW('POA4'!$A$2)+1/--('POA4'!$A$2:$A$152=$B$92),ROWS($A$98:J102)),11)</f>
        <v>1</v>
      </c>
      <c r="K102" s="31">
        <f>INDEX('POA4'!$A$2:$O$152,_xlfn.AGGREGATE(15,6,ROW('POA4'!$A$2:$A$152)-ROW('POA4'!$A$2)+1/--('POA4'!$A$2:$A$152=$B$92),ROWS($A$98:K102)),12)</f>
        <v>0</v>
      </c>
      <c r="L102" s="31">
        <f>INDEX('POA4'!$A$2:$O$152,_xlfn.AGGREGATE(15,6,ROW('POA4'!$A$2:$A$152)-ROW('POA4'!$A$2)+1/--('POA4'!$A$2:$A$152=$B$92),ROWS($A$98:L102)),13)</f>
        <v>1</v>
      </c>
      <c r="M102" s="31">
        <f>INDEX('POA4'!$A$2:$O$152,_xlfn.AGGREGATE(15,6,ROW('POA4'!$A$2:$A$152)-ROW('POA4'!$A$2)+1/--('POA4'!$A$2:$A$152=$B$92),ROWS($A$98:M102)),14)</f>
        <v>0</v>
      </c>
      <c r="N102" s="37">
        <f t="shared" si="16"/>
        <v>1</v>
      </c>
      <c r="O102" s="41">
        <f t="shared" si="17"/>
        <v>0.25</v>
      </c>
    </row>
    <row r="103" spans="1:15" ht="52.8" x14ac:dyDescent="0.3">
      <c r="A103" s="2" t="str">
        <f>INDEX('POA4'!$A$2:$O$152,_xlfn.AGGREGATE(15,6,ROW('POA4'!$A$2:$A$152)-ROW('POA4'!$A$2)+1/--('POA4'!$A$2:$A$152=$B$92),ROWS($A$98:A103)),3)</f>
        <v>4.10 Organización y gestión administrativa</v>
      </c>
      <c r="B103" s="2" t="str">
        <f>INDEX('POA4'!$A$2:$O$152,_xlfn.AGGREGATE(15,6,ROW('POA4'!$A$2:$A$152)-ROW('POA4'!$A$2)+1/--('POA4'!$A$2:$A$152=$B$92),ROWS($A$98:B103)),4)</f>
        <v>4.10.2 Fortalecer los esquemas de capacitación del personal administrativo y de servicios.</v>
      </c>
      <c r="C103" s="2" t="str">
        <f>INDEX('POA4'!$A$2:$O$152,_xlfn.AGGREGATE(15,6,ROW('POA4'!$A$2:$A$152)-ROW('POA4'!$A$2)+1/--('POA4'!$A$2:$A$152=$B$92),ROWS($A$98:C103)),5)</f>
        <v>4.10.2.1 Asegurar la capacitación oportuna y pertinente del personal administrativo y de ser- vicios, que les permita desarrollarse en los planos personal, laboral y profesional.</v>
      </c>
      <c r="D103" s="2" t="str">
        <f>INDEX('POA4'!$A$2:$O$152,_xlfn.AGGREGATE(15,6,ROW('POA4'!$A$2:$A$152)-ROW('POA4'!$A$2)+1/--('POA4'!$A$2:$A$152=$B$92),ROWS($A$98:D103)),6)</f>
        <v>Organizar e implementar cursos de capacitación para personal administrativo y de servicios (DRH-Ens)</v>
      </c>
      <c r="E103" s="37">
        <f t="shared" si="15"/>
        <v>10</v>
      </c>
      <c r="F103" s="31">
        <f>INDEX('POA4'!$A$2:$O$152,_xlfn.AGGREGATE(15,6,ROW('POA4'!$A$2:$A$152)-ROW('POA4'!$A$2)+1/--('POA4'!$A$2:$A$152=$B$92),ROWS($A$98:F103)),7)</f>
        <v>3</v>
      </c>
      <c r="G103" s="31">
        <f>INDEX('POA4'!$A$2:$O$152,_xlfn.AGGREGATE(15,6,ROW('POA4'!$A$2:$A$152)-ROW('POA4'!$A$2)+1/--('POA4'!$A$2:$A$152=$B$92),ROWS($A$98:G103)),8)</f>
        <v>3</v>
      </c>
      <c r="H103" s="31">
        <f>INDEX('POA4'!$A$2:$O$152,_xlfn.AGGREGATE(15,6,ROW('POA4'!$A$2:$A$152)-ROW('POA4'!$A$2)+1/--('POA4'!$A$2:$A$152=$B$92),ROWS($A$98:H103)),9)</f>
        <v>3</v>
      </c>
      <c r="I103" s="31">
        <f>INDEX('POA4'!$A$2:$O$152,_xlfn.AGGREGATE(15,6,ROW('POA4'!$A$2:$A$152)-ROW('POA4'!$A$2)+1/--('POA4'!$A$2:$A$152=$B$92),ROWS($A$98:I103)),10)</f>
        <v>0</v>
      </c>
      <c r="J103" s="31">
        <f>INDEX('POA4'!$A$2:$O$152,_xlfn.AGGREGATE(15,6,ROW('POA4'!$A$2:$A$152)-ROW('POA4'!$A$2)+1/--('POA4'!$A$2:$A$152=$B$92),ROWS($A$98:J103)),11)</f>
        <v>2</v>
      </c>
      <c r="K103" s="31">
        <f>INDEX('POA4'!$A$2:$O$152,_xlfn.AGGREGATE(15,6,ROW('POA4'!$A$2:$A$152)-ROW('POA4'!$A$2)+1/--('POA4'!$A$2:$A$152=$B$92),ROWS($A$98:K103)),12)</f>
        <v>0</v>
      </c>
      <c r="L103" s="31">
        <f>INDEX('POA4'!$A$2:$O$152,_xlfn.AGGREGATE(15,6,ROW('POA4'!$A$2:$A$152)-ROW('POA4'!$A$2)+1/--('POA4'!$A$2:$A$152=$B$92),ROWS($A$98:L103)),13)</f>
        <v>2</v>
      </c>
      <c r="M103" s="31">
        <f>INDEX('POA4'!$A$2:$O$152,_xlfn.AGGREGATE(15,6,ROW('POA4'!$A$2:$A$152)-ROW('POA4'!$A$2)+1/--('POA4'!$A$2:$A$152=$B$92),ROWS($A$98:M103)),14)</f>
        <v>0</v>
      </c>
      <c r="N103" s="37">
        <f t="shared" si="16"/>
        <v>3</v>
      </c>
      <c r="O103" s="41">
        <f t="shared" si="17"/>
        <v>0.3</v>
      </c>
    </row>
    <row r="104" spans="1:15" ht="66" x14ac:dyDescent="0.3">
      <c r="A104" s="2" t="str">
        <f>INDEX('POA4'!$A$2:$O$152,_xlfn.AGGREGATE(15,6,ROW('POA4'!$A$2:$A$152)-ROW('POA4'!$A$2)+1/--('POA4'!$A$2:$A$152=$B$92),ROWS($A$98:A104)),3)</f>
        <v>4.10 Organización y gestión administrativa</v>
      </c>
      <c r="B104" s="2" t="str">
        <f>INDEX('POA4'!$A$2:$O$152,_xlfn.AGGREGATE(15,6,ROW('POA4'!$A$2:$A$152)-ROW('POA4'!$A$2)+1/--('POA4'!$A$2:$A$152=$B$92),ROWS($A$98:B104)),4)</f>
        <v>4.10.1 Mejorar el funcionamiento de la universidad con base en la adecuación de su estructura organizacional.</v>
      </c>
      <c r="C104" s="2" t="str">
        <f>INDEX('POA4'!$A$2:$O$152,_xlfn.AGGREGATE(15,6,ROW('POA4'!$A$2:$A$152)-ROW('POA4'!$A$2)+1/--('POA4'!$A$2:$A$152=$B$92),ROWS($A$98:C104)),5)</f>
        <v>4.10.1.3 Implementar los procesos y procedimientos en congruencia con la estructura organizacional que contribuyan al cumplimiento de las funciones sustantivas de la institución.</v>
      </c>
      <c r="D104" s="2" t="str">
        <f>INDEX('POA4'!$A$2:$O$152,_xlfn.AGGREGATE(15,6,ROW('POA4'!$A$2:$A$152)-ROW('POA4'!$A$2)+1/--('POA4'!$A$2:$A$152=$B$92),ROWS($A$98:D104)),6)</f>
        <v>Mantener la mejora continua de los procesos de gestión certificados con base en las normas internacionales ISO (DSA-ENS)</v>
      </c>
      <c r="E104" s="37">
        <f t="shared" si="15"/>
        <v>4</v>
      </c>
      <c r="F104" s="31">
        <f>INDEX('POA4'!$A$2:$O$152,_xlfn.AGGREGATE(15,6,ROW('POA4'!$A$2:$A$152)-ROW('POA4'!$A$2)+1/--('POA4'!$A$2:$A$152=$B$92),ROWS($A$98:F104)),7)</f>
        <v>1</v>
      </c>
      <c r="G104" s="31">
        <f>INDEX('POA4'!$A$2:$O$152,_xlfn.AGGREGATE(15,6,ROW('POA4'!$A$2:$A$152)-ROW('POA4'!$A$2)+1/--('POA4'!$A$2:$A$152=$B$92),ROWS($A$98:G104)),8)</f>
        <v>1</v>
      </c>
      <c r="H104" s="31">
        <f>INDEX('POA4'!$A$2:$O$152,_xlfn.AGGREGATE(15,6,ROW('POA4'!$A$2:$A$152)-ROW('POA4'!$A$2)+1/--('POA4'!$A$2:$A$152=$B$92),ROWS($A$98:H104)),9)</f>
        <v>1</v>
      </c>
      <c r="I104" s="31">
        <f>INDEX('POA4'!$A$2:$O$152,_xlfn.AGGREGATE(15,6,ROW('POA4'!$A$2:$A$152)-ROW('POA4'!$A$2)+1/--('POA4'!$A$2:$A$152=$B$92),ROWS($A$98:I104)),10)</f>
        <v>0</v>
      </c>
      <c r="J104" s="31">
        <f>INDEX('POA4'!$A$2:$O$152,_xlfn.AGGREGATE(15,6,ROW('POA4'!$A$2:$A$152)-ROW('POA4'!$A$2)+1/--('POA4'!$A$2:$A$152=$B$92),ROWS($A$98:J104)),11)</f>
        <v>1</v>
      </c>
      <c r="K104" s="31">
        <f>INDEX('POA4'!$A$2:$O$152,_xlfn.AGGREGATE(15,6,ROW('POA4'!$A$2:$A$152)-ROW('POA4'!$A$2)+1/--('POA4'!$A$2:$A$152=$B$92),ROWS($A$98:K104)),12)</f>
        <v>0</v>
      </c>
      <c r="L104" s="31">
        <f>INDEX('POA4'!$A$2:$O$152,_xlfn.AGGREGATE(15,6,ROW('POA4'!$A$2:$A$152)-ROW('POA4'!$A$2)+1/--('POA4'!$A$2:$A$152=$B$92),ROWS($A$98:L104)),13)</f>
        <v>1</v>
      </c>
      <c r="M104" s="31">
        <f>INDEX('POA4'!$A$2:$O$152,_xlfn.AGGREGATE(15,6,ROW('POA4'!$A$2:$A$152)-ROW('POA4'!$A$2)+1/--('POA4'!$A$2:$A$152=$B$92),ROWS($A$98:M104)),14)</f>
        <v>0</v>
      </c>
      <c r="N104" s="37">
        <f t="shared" si="16"/>
        <v>1</v>
      </c>
      <c r="O104" s="41">
        <f t="shared" si="17"/>
        <v>0.25</v>
      </c>
    </row>
    <row r="105" spans="1:15" ht="66" x14ac:dyDescent="0.3">
      <c r="A105" s="2" t="str">
        <f>INDEX('POA4'!$A$2:$O$152,_xlfn.AGGREGATE(15,6,ROW('POA4'!$A$2:$A$152)-ROW('POA4'!$A$2)+1/--('POA4'!$A$2:$A$152=$B$92),ROWS($A$98:A105)),3)</f>
        <v>4.10 Organización y gestión administrativa</v>
      </c>
      <c r="B105" s="2" t="str">
        <f>INDEX('POA4'!$A$2:$O$152,_xlfn.AGGREGATE(15,6,ROW('POA4'!$A$2:$A$152)-ROW('POA4'!$A$2)+1/--('POA4'!$A$2:$A$152=$B$92),ROWS($A$98:B105)),4)</f>
        <v>4.10.1 Mejorar el funcionamiento de la universidad con base en la adecuación de su estructura organizacional.</v>
      </c>
      <c r="C105" s="2" t="str">
        <f>INDEX('POA4'!$A$2:$O$152,_xlfn.AGGREGATE(15,6,ROW('POA4'!$A$2:$A$152)-ROW('POA4'!$A$2)+1/--('POA4'!$A$2:$A$152=$B$92),ROWS($A$98:C105)),5)</f>
        <v>4.10.1.3 Implementar los procesos y procedimientos en congruencia con la estructura organizacional que contribuyan al cumplimiento de las funciones sustantivas de la institución.</v>
      </c>
      <c r="D105" s="2" t="str">
        <f>INDEX('POA4'!$A$2:$O$152,_xlfn.AGGREGATE(15,6,ROW('POA4'!$A$2:$A$152)-ROW('POA4'!$A$2)+1/--('POA4'!$A$2:$A$152=$B$92),ROWS($A$98:D105)),6)</f>
        <v>Mantener la mejora continua de los procesos de gestión certificados con base en las normas internacionales ISO (RH)</v>
      </c>
      <c r="E105" s="37">
        <f t="shared" si="15"/>
        <v>4</v>
      </c>
      <c r="F105" s="31">
        <f>INDEX('POA4'!$A$2:$O$152,_xlfn.AGGREGATE(15,6,ROW('POA4'!$A$2:$A$152)-ROW('POA4'!$A$2)+1/--('POA4'!$A$2:$A$152=$B$92),ROWS($A$98:F105)),7)</f>
        <v>1</v>
      </c>
      <c r="G105" s="31">
        <f>INDEX('POA4'!$A$2:$O$152,_xlfn.AGGREGATE(15,6,ROW('POA4'!$A$2:$A$152)-ROW('POA4'!$A$2)+1/--('POA4'!$A$2:$A$152=$B$92),ROWS($A$98:G105)),8)</f>
        <v>1</v>
      </c>
      <c r="H105" s="31">
        <f>INDEX('POA4'!$A$2:$O$152,_xlfn.AGGREGATE(15,6,ROW('POA4'!$A$2:$A$152)-ROW('POA4'!$A$2)+1/--('POA4'!$A$2:$A$152=$B$92),ROWS($A$98:H105)),9)</f>
        <v>1</v>
      </c>
      <c r="I105" s="31">
        <f>INDEX('POA4'!$A$2:$O$152,_xlfn.AGGREGATE(15,6,ROW('POA4'!$A$2:$A$152)-ROW('POA4'!$A$2)+1/--('POA4'!$A$2:$A$152=$B$92),ROWS($A$98:I105)),10)</f>
        <v>0</v>
      </c>
      <c r="J105" s="31">
        <f>INDEX('POA4'!$A$2:$O$152,_xlfn.AGGREGATE(15,6,ROW('POA4'!$A$2:$A$152)-ROW('POA4'!$A$2)+1/--('POA4'!$A$2:$A$152=$B$92),ROWS($A$98:J105)),11)</f>
        <v>1</v>
      </c>
      <c r="K105" s="31">
        <f>INDEX('POA4'!$A$2:$O$152,_xlfn.AGGREGATE(15,6,ROW('POA4'!$A$2:$A$152)-ROW('POA4'!$A$2)+1/--('POA4'!$A$2:$A$152=$B$92),ROWS($A$98:K105)),12)</f>
        <v>0</v>
      </c>
      <c r="L105" s="31">
        <f>INDEX('POA4'!$A$2:$O$152,_xlfn.AGGREGATE(15,6,ROW('POA4'!$A$2:$A$152)-ROW('POA4'!$A$2)+1/--('POA4'!$A$2:$A$152=$B$92),ROWS($A$98:L105)),13)</f>
        <v>1</v>
      </c>
      <c r="M105" s="31">
        <f>INDEX('POA4'!$A$2:$O$152,_xlfn.AGGREGATE(15,6,ROW('POA4'!$A$2:$A$152)-ROW('POA4'!$A$2)+1/--('POA4'!$A$2:$A$152=$B$92),ROWS($A$98:M105)),14)</f>
        <v>0</v>
      </c>
      <c r="N105" s="37">
        <f t="shared" si="16"/>
        <v>1</v>
      </c>
      <c r="O105" s="41">
        <f t="shared" si="17"/>
        <v>0.25</v>
      </c>
    </row>
  </sheetData>
  <mergeCells count="64">
    <mergeCell ref="B88:O88"/>
    <mergeCell ref="B89:O89"/>
    <mergeCell ref="C92:N92"/>
    <mergeCell ref="C93:N93"/>
    <mergeCell ref="A95:A97"/>
    <mergeCell ref="B95:B97"/>
    <mergeCell ref="C95:C97"/>
    <mergeCell ref="D95:D97"/>
    <mergeCell ref="E95:E97"/>
    <mergeCell ref="F95:M95"/>
    <mergeCell ref="N95:N97"/>
    <mergeCell ref="O95:O97"/>
    <mergeCell ref="F96:G96"/>
    <mergeCell ref="H96:I96"/>
    <mergeCell ref="J96:K96"/>
    <mergeCell ref="L96:M96"/>
    <mergeCell ref="B70:O70"/>
    <mergeCell ref="B71:O71"/>
    <mergeCell ref="C74:N74"/>
    <mergeCell ref="C75:N75"/>
    <mergeCell ref="A77:A79"/>
    <mergeCell ref="B77:B79"/>
    <mergeCell ref="C77:C79"/>
    <mergeCell ref="D77:D79"/>
    <mergeCell ref="E77:E79"/>
    <mergeCell ref="F77:M77"/>
    <mergeCell ref="N77:N79"/>
    <mergeCell ref="O77:O79"/>
    <mergeCell ref="F78:G78"/>
    <mergeCell ref="H78:I78"/>
    <mergeCell ref="J78:K78"/>
    <mergeCell ref="L78:M78"/>
    <mergeCell ref="B55:O55"/>
    <mergeCell ref="B56:O56"/>
    <mergeCell ref="C59:N59"/>
    <mergeCell ref="C60:N60"/>
    <mergeCell ref="A62:A64"/>
    <mergeCell ref="B62:B64"/>
    <mergeCell ref="C62:C64"/>
    <mergeCell ref="D62:D64"/>
    <mergeCell ref="E62:E64"/>
    <mergeCell ref="F62:M62"/>
    <mergeCell ref="N62:N64"/>
    <mergeCell ref="O62:O64"/>
    <mergeCell ref="F63:G63"/>
    <mergeCell ref="H63:I63"/>
    <mergeCell ref="J63:K63"/>
    <mergeCell ref="L63:M63"/>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rowBreaks count="1" manualBreakCount="1">
    <brk id="5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view="pageBreakPreview"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201</v>
      </c>
      <c r="C5" s="84" t="s">
        <v>41</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1.1.2.2 Participar en los procesos de evaluación y acreditación nacional e internacional que contribuyan al mejoramiento de la calidad de oferta educativa.</v>
      </c>
      <c r="D11" s="2" t="str">
        <f>IF(ROWS($A$11:D11)&gt;COUNTIF(POA!$A:$A,$B$5),"",INDEX(POA!$A$2:$O$856,_xlfn.AGGREGATE(15,6,ROW(POA!$A$2:$A$855)-ROW(POA!$A$2)+1/--(POA!$A$2:$A$855=$B$5),ROWS($A$11:D11)),6))</f>
        <v>Atender las recomendaciones del CONACYT para permanencia en el PNPC</v>
      </c>
      <c r="E11" s="31">
        <f>+F11+H11+J11+L11</f>
        <v>8</v>
      </c>
      <c r="F11" s="31">
        <f>IF(ROWS($A$11:F11)&gt;COUNTIF(POA!$A:$A,$B$5),"",INDEX(POA!$A$2:$O$856,_xlfn.AGGREGATE(15,6,ROW(POA!$A$2:$A$855)-ROW(POA!$A$2)+1/--(POA!$A$2:$A$855=$B$5),ROWS($A$11:F11)),7))</f>
        <v>2</v>
      </c>
      <c r="G11" s="31">
        <f>IF(ROWS($A$11:G11)&gt;COUNTIF(POA!$A:$A,$B$5),"",INDEX(POA!$A$2:$O$856,_xlfn.AGGREGATE(15,6,ROW(POA!$A$2:$A$855)-ROW(POA!$A$2)+1/--(POA!$A$2:$A$855=$B$5),ROWS($A$11:G11)),8))</f>
        <v>2</v>
      </c>
      <c r="H11" s="31">
        <f>IF(ROWS($A$11:H11)&gt;COUNTIF(POA!$A:$A,$B$5),"",INDEX(POA!$A$2:$O$856,_xlfn.AGGREGATE(15,6,ROW(POA!$A$2:$A$855)-ROW(POA!$A$2)+1/--(POA!$A$2:$A$855=$B$5),ROWS($A$11:H11)),9))</f>
        <v>2</v>
      </c>
      <c r="I11" s="31">
        <f>IF(ROWS($A$11:I11)&gt;COUNTIF(POA!$A:$A,$B$5),"",INDEX(POA!$A$2:$O$856,_xlfn.AGGREGATE(15,6,ROW(POA!$A$2:$A$855)-ROW(POA!$A$2)+1/--(POA!$A$2:$A$855=$B$5),ROWS($A$11:I11)),10))</f>
        <v>0</v>
      </c>
      <c r="J11" s="31">
        <f>IF(ROWS($A$11:J11)&gt;COUNTIF(POA!$A:$A,$B$5),"",INDEX(POA!$A$2:$O$856,_xlfn.AGGREGATE(15,6,ROW(POA!$A$2:$A$855)-ROW(POA!$A$2)+1/--(POA!$A$2:$A$855=$B$5),ROWS($A$11:J11)),11))</f>
        <v>2</v>
      </c>
      <c r="K11" s="31">
        <f>IF(ROWS($A$11:K11)&gt;COUNTIF(POA!$A:$A,$B$5),"",INDEX(POA!$A$2:$O$856,_xlfn.AGGREGATE(15,6,ROW(POA!$A$2:$A$855)-ROW(POA!$A$2)+1/--(POA!$A$2:$A$855=$B$5),ROWS($A$11:K11)),12))</f>
        <v>0</v>
      </c>
      <c r="L11" s="31">
        <f>IF(ROWS($A$11:L11)&gt;COUNTIF(POA!$A:$A,$B$5),"",INDEX(POA!$A$2:$O$856,_xlfn.AGGREGATE(15,6,ROW(POA!$A$2:$A$855)-ROW(POA!$A$2)+1/--(POA!$A$2:$A$855=$B$5),ROWS($A$11:L11)),13))</f>
        <v>2</v>
      </c>
      <c r="M11" s="31">
        <f>IF(ROWS($A$11:M11)&gt;COUNTIF(POA!$A:$A,$B$5),"",INDEX(POA!$A$2:$O$856,_xlfn.AGGREGATE(15,6,ROW(POA!$A$2:$A$855)-ROW(POA!$A$2)+1/--(POA!$A$2:$A$855=$B$5),ROWS($A$11:M11)),14))</f>
        <v>0</v>
      </c>
      <c r="N11" s="37">
        <f>+G11+I11+K11+M11</f>
        <v>2</v>
      </c>
      <c r="O11" s="41">
        <f>IFERROR(N11/E11,0%)</f>
        <v>0.25</v>
      </c>
    </row>
    <row r="12" spans="1:16" ht="63.75" x14ac:dyDescent="0.25">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1.1.3.1 Modificar y actualizar los planes y programas de estudio de licenciatura y posgrado que respondan a los requerimientos del entorno regional, nacional e internacional.</v>
      </c>
      <c r="D12" s="2" t="str">
        <f>IF(ROWS($A$11:D12)&gt;COUNTIF(POA!$A:$A,$B$5),"",INDEX(POA!$A$2:$O$856,_xlfn.AGGREGATE(15,6,ROW(POA!$A$2:$A$855)-ROW(POA!$A$2)+1/--(POA!$A$2:$A$855=$B$5),ROWS($A$11:D12)),6))</f>
        <v>Modificar los Planes de Estudio de los PE de la UA</v>
      </c>
      <c r="E12" s="31">
        <f t="shared" ref="E12:E29" si="0">+F12+H12+J12+L12</f>
        <v>1</v>
      </c>
      <c r="F12" s="31">
        <f>IF(ROWS($A$11:F12)&gt;COUNTIF(POA!$A:$A,$B$5),"",INDEX(POA!$A$2:$O$856,_xlfn.AGGREGATE(15,6,ROW(POA!$A$2:$A$855)-ROW(POA!$A$2)+1/--(POA!$A$2:$A$855=$B$5),ROWS($A$11:F12)),7))</f>
        <v>0</v>
      </c>
      <c r="G12" s="31">
        <f>IF(ROWS($A$11:G12)&gt;COUNTIF(POA!$A:$A,$B$5),"",INDEX(POA!$A$2:$O$856,_xlfn.AGGREGATE(15,6,ROW(POA!$A$2:$A$855)-ROW(POA!$A$2)+1/--(POA!$A$2:$A$855=$B$5),ROWS($A$11:G12)),8))</f>
        <v>1</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29" si="1">+G12+I12+K12+M12</f>
        <v>1</v>
      </c>
      <c r="O12" s="41">
        <f t="shared" ref="O12:O29" si="2">IFERROR(N12/E12,0%)</f>
        <v>1</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1.2.1.6 Promover la participación de los estudiantes en experiencias de movilidad nacional e internacional.</v>
      </c>
      <c r="D13" s="2" t="str">
        <f>IF(ROWS($A$11:D13)&gt;COUNTIF(POA!$A:$A,$B$5),"",INDEX(POA!$A$2:$O$856,_xlfn.AGGREGATE(15,6,ROW(POA!$A$2:$A$855)-ROW(POA!$A$2)+1/--(POA!$A$2:$A$855=$B$5),ROWS($A$11:D13)),6))</f>
        <v>Promover y apoyar acciones de movilidad de nuestros estudiantes</v>
      </c>
      <c r="E13" s="31">
        <f t="shared" si="0"/>
        <v>8</v>
      </c>
      <c r="F13" s="31">
        <f>IF(ROWS($A$11:F13)&gt;COUNTIF(POA!$A:$A,$B$5),"",INDEX(POA!$A$2:$O$856,_xlfn.AGGREGATE(15,6,ROW(POA!$A$2:$A$855)-ROW(POA!$A$2)+1/--(POA!$A$2:$A$855=$B$5),ROWS($A$11:F13)),7))</f>
        <v>2</v>
      </c>
      <c r="G13" s="31">
        <f>IF(ROWS($A$11:G13)&gt;COUNTIF(POA!$A:$A,$B$5),"",INDEX(POA!$A$2:$O$856,_xlfn.AGGREGATE(15,6,ROW(POA!$A$2:$A$855)-ROW(POA!$A$2)+1/--(POA!$A$2:$A$855=$B$5),ROWS($A$11:G13)),8))</f>
        <v>0</v>
      </c>
      <c r="H13" s="31">
        <f>IF(ROWS($A$11:H13)&gt;COUNTIF(POA!$A:$A,$B$5),"",INDEX(POA!$A$2:$O$856,_xlfn.AGGREGATE(15,6,ROW(POA!$A$2:$A$855)-ROW(POA!$A$2)+1/--(POA!$A$2:$A$855=$B$5),ROWS($A$11:H13)),9))</f>
        <v>2</v>
      </c>
      <c r="I13" s="31">
        <f>IF(ROWS($A$11:I13)&gt;COUNTIF(POA!$A:$A,$B$5),"",INDEX(POA!$A$2:$O$856,_xlfn.AGGREGATE(15,6,ROW(POA!$A$2:$A$855)-ROW(POA!$A$2)+1/--(POA!$A$2:$A$855=$B$5),ROWS($A$11:I13)),10))</f>
        <v>0</v>
      </c>
      <c r="J13" s="31">
        <f>IF(ROWS($A$11:J13)&gt;COUNTIF(POA!$A:$A,$B$5),"",INDEX(POA!$A$2:$O$856,_xlfn.AGGREGATE(15,6,ROW(POA!$A$2:$A$855)-ROW(POA!$A$2)+1/--(POA!$A$2:$A$855=$B$5),ROWS($A$11:J13)),11))</f>
        <v>2</v>
      </c>
      <c r="K13" s="31">
        <f>IF(ROWS($A$11:K13)&gt;COUNTIF(POA!$A:$A,$B$5),"",INDEX(POA!$A$2:$O$856,_xlfn.AGGREGATE(15,6,ROW(POA!$A$2:$A$855)-ROW(POA!$A$2)+1/--(POA!$A$2:$A$855=$B$5),ROWS($A$11:K13)),12))</f>
        <v>0</v>
      </c>
      <c r="L13" s="31">
        <f>IF(ROWS($A$11:L13)&gt;COUNTIF(POA!$A:$A,$B$5),"",INDEX(POA!$A$2:$O$856,_xlfn.AGGREGATE(15,6,ROW(POA!$A$2:$A$855)-ROW(POA!$A$2)+1/--(POA!$A$2:$A$855=$B$5),ROWS($A$11:L13)),13))</f>
        <v>2</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1.5.1.1 Promover actividades en materia de intercambio y cooperación académica propiciando la colaboración con pares y redes académicas de otras instituciones educativas del país y del extranjero.</v>
      </c>
      <c r="D14" s="2" t="str">
        <f>IF(ROWS($A$11:D14)&gt;COUNTIF(POA!$A:$A,$B$5),"",INDEX(POA!$A$2:$O$856,_xlfn.AGGREGATE(15,6,ROW(POA!$A$2:$A$855)-ROW(POA!$A$2)+1/--(POA!$A$2:$A$855=$B$5),ROWS($A$11:D14)),6))</f>
        <v>Realizar un programa de actividades académicas realizadas con otras IES</v>
      </c>
      <c r="E14" s="31">
        <f t="shared" si="0"/>
        <v>4</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1</v>
      </c>
      <c r="O14" s="41">
        <f t="shared" si="2"/>
        <v>0.25</v>
      </c>
    </row>
    <row r="15" spans="1:16" ht="52.8" x14ac:dyDescent="0.3">
      <c r="A15" s="2" t="str">
        <f>IF(ROWS($A$11:A15)&gt;COUNTIF(POA!$A:$A,$B$5),"",INDEX(POA!$A$2:$O$856,_xlfn.AGGREGATE(15,6,ROW(POA!$A$2:$A$855)-ROW(POA!$A$2)+1/--(POA!$A$2:$A$855=$B$5),ROWS($A$11:A15)),3))</f>
        <v>1.5 Internacionalización</v>
      </c>
      <c r="B15" s="2" t="str">
        <f>IF(ROWS($A$11:B15)&gt;COUNTIF(POA!$A:$A,$B$5),"",INDEX(POA!$A$2:$O$856,_xlfn.AGGREGATE(15,6,ROW(POA!$A$2:$A$855)-ROW(POA!$A$2)+1/--(POA!$A$2:$A$855=$B$5),ROWS($A$11:B15)),4))</f>
        <v>1.5.1 Fortalecer la internacionalización de la universidad mediante una mayor vinculación y cooperación académica con instituciones de educación superior de reconocido prestigio.</v>
      </c>
      <c r="C15" s="2" t="str">
        <f>IF(ROWS($A$11:C15)&gt;COUNTIF(POA!$A:$A,$B$5),"",INDEX(POA!$A$2:$O$856,_xlfn.AGGREGATE(15,6,ROW(POA!$A$2:$A$855)-ROW(POA!$A$2)+1/--(POA!$A$2:$A$855=$B$5),ROWS($A$11:C15)),5))</f>
        <v>1.5.1.2 Impulsar el Programa de Internacionalización en Casa.</v>
      </c>
      <c r="D15" s="2" t="str">
        <f>IF(ROWS($A$11:D15)&gt;COUNTIF(POA!$A:$A,$B$5),"",INDEX(POA!$A$2:$O$856,_xlfn.AGGREGATE(15,6,ROW(POA!$A$2:$A$855)-ROW(POA!$A$2)+1/--(POA!$A$2:$A$855=$B$5),ROWS($A$11:D15)),6))</f>
        <v>Implementar un programa de actividades de apoyo a los proyectos de investigación de nuestros estudiantes de posgrado con la participación de académicos extranjeros</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1.5 Internacionalización</v>
      </c>
      <c r="B16" s="2" t="str">
        <f>IF(ROWS($A$11:B16)&gt;COUNTIF(POA!$A:$A,$B$5),"",INDEX(POA!$A$2:$O$856,_xlfn.AGGREGATE(15,6,ROW(POA!$A$2:$A$855)-ROW(POA!$A$2)+1/--(POA!$A$2:$A$855=$B$5),ROWS($A$11:B16)),4))</f>
        <v>1.5.2 Ampliar el posicionamiento y visibilidad de la institución en el contexto internacional.</v>
      </c>
      <c r="C16" s="2" t="str">
        <f>IF(ROWS($A$11:C16)&gt;COUNTIF(POA!$A:$A,$B$5),"",INDEX(POA!$A$2:$O$856,_xlfn.AGGREGATE(15,6,ROW(POA!$A$2:$A$855)-ROW(POA!$A$2)+1/--(POA!$A$2:$A$855=$B$5),ROWS($A$11:C16)),5))</f>
        <v>1.5.2.2 Establecer acuerdos, redes y alianzas estratégicas de colaboración con instituciones extranjeras de educación superior para el desarrollo de proyectos de colaboración e intercambio académico</v>
      </c>
      <c r="D16" s="2" t="str">
        <f>IF(ROWS($A$11:D16)&gt;COUNTIF(POA!$A:$A,$B$5),"",INDEX(POA!$A$2:$O$856,_xlfn.AGGREGATE(15,6,ROW(POA!$A$2:$A$855)-ROW(POA!$A$2)+1/--(POA!$A$2:$A$855=$B$5),ROWS($A$11:D16)),6))</f>
        <v>Realizar acuerdos y convenios de colaboración e intercambio académico con instituciones extranjeras</v>
      </c>
      <c r="E16" s="31">
        <f t="shared" si="0"/>
        <v>2</v>
      </c>
      <c r="F16" s="31">
        <f>IF(ROWS($A$11:F16)&gt;COUNTIF(POA!$A:$A,$B$5),"",INDEX(POA!$A$2:$O$856,_xlfn.AGGREGATE(15,6,ROW(POA!$A$2:$A$855)-ROW(POA!$A$2)+1/--(POA!$A$2:$A$855=$B$5),ROWS($A$11:F16)),7))</f>
        <v>0</v>
      </c>
      <c r="G16" s="31">
        <f>IF(ROWS($A$11:G16)&gt;COUNTIF(POA!$A:$A,$B$5),"",INDEX(POA!$A$2:$O$856,_xlfn.AGGREGATE(15,6,ROW(POA!$A$2:$A$855)-ROW(POA!$A$2)+1/--(POA!$A$2:$A$855=$B$5),ROWS($A$11:G16)),8))</f>
        <v>2</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2</v>
      </c>
      <c r="O16" s="41">
        <f t="shared" si="2"/>
        <v>1</v>
      </c>
    </row>
    <row r="17" spans="1:15" ht="66" x14ac:dyDescent="0.3">
      <c r="A17" s="2" t="str">
        <f>IF(ROWS($A$11:A17)&gt;COUNTIF(POA!$A:$A,$B$5),"",INDEX(POA!$A$2:$O$856,_xlfn.AGGREGATE(15,6,ROW(POA!$A$2:$A$855)-ROW(POA!$A$2)+1/--(POA!$A$2:$A$855=$B$5),ROWS($A$11:A17)),3))</f>
        <v>1.6 Desarrollo académico</v>
      </c>
      <c r="B17" s="2" t="str">
        <f>IF(ROWS($A$11:B17)&gt;COUNTIF(POA!$A:$A,$B$5),"",INDEX(POA!$A$2:$O$856,_xlfn.AGGREGATE(15,6,ROW(POA!$A$2:$A$855)-ROW(POA!$A$2)+1/--(POA!$A$2:$A$855=$B$5),ROWS($A$11:B17)),4))</f>
        <v>1.6.2 Promover esquemas de formación y actualización del personal académico, con base en rutas diferenciadas en función de su experiencia, antigüedad y tipo de contratación.</v>
      </c>
      <c r="C17" s="2" t="str">
        <f>IF(ROWS($A$11:C17)&gt;COUNTIF(POA!$A:$A,$B$5),"",INDEX(POA!$A$2:$O$856,_xlfn.AGGREGATE(15,6,ROW(POA!$A$2:$A$855)-ROW(POA!$A$2)+1/--(POA!$A$2:$A$855=$B$5),ROWS($A$11:C17)),5))</f>
        <v>1.6.2.1 Fortalecer los esquemas de formación y actualización docente para el mejorar las capacidades disciplinarias y didácticas  del personal académico de tiempo completo y  de asignatura.</v>
      </c>
      <c r="D17" s="2" t="str">
        <f>IF(ROWS($A$11:D17)&gt;COUNTIF(POA!$A:$A,$B$5),"",INDEX(POA!$A$2:$O$856,_xlfn.AGGREGATE(15,6,ROW(POA!$A$2:$A$855)-ROW(POA!$A$2)+1/--(POA!$A$2:$A$855=$B$5),ROWS($A$11:D17)),6))</f>
        <v>Impartición de curso y/o talleres de actualización en docencia e investigación.</v>
      </c>
      <c r="E17" s="31">
        <f t="shared" si="0"/>
        <v>2</v>
      </c>
      <c r="F17" s="31">
        <f>IF(ROWS($A$11:F17)&gt;COUNTIF(POA!$A:$A,$B$5),"",INDEX(POA!$A$2:$O$856,_xlfn.AGGREGATE(15,6,ROW(POA!$A$2:$A$855)-ROW(POA!$A$2)+1/--(POA!$A$2:$A$855=$B$5),ROWS($A$11:F17)),7))</f>
        <v>0</v>
      </c>
      <c r="G17" s="31">
        <f>IF(ROWS($A$11:G17)&gt;COUNTIF(POA!$A:$A,$B$5),"",INDEX(POA!$A$2:$O$856,_xlfn.AGGREGATE(15,6,ROW(POA!$A$2:$A$855)-ROW(POA!$A$2)+1/--(POA!$A$2:$A$855=$B$5),ROWS($A$11:G17)),8))</f>
        <v>3</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3</v>
      </c>
      <c r="O17" s="41">
        <f t="shared" si="2"/>
        <v>1.5</v>
      </c>
    </row>
    <row r="18" spans="1:15"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1.2.1.2 Promover experiencias de aprendizaje para los estudiantes en entornos reales.</v>
      </c>
      <c r="D18" s="2" t="str">
        <f>IF(ROWS($A$11:D18)&gt;COUNTIF(POA!$A:$A,$B$5),"",INDEX(POA!$A$2:$O$856,_xlfn.AGGREGATE(15,6,ROW(POA!$A$2:$A$855)-ROW(POA!$A$2)+1/--(POA!$A$2:$A$855=$B$5),ROWS($A$11:D18)),6))</f>
        <v>Desarrollar un programa para la realización de trabajos de campo de los estudiantes de posgrado propiciando la realización de actividades en comunidades de aprendizaje.</v>
      </c>
      <c r="E18" s="31">
        <f t="shared" si="0"/>
        <v>2</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41">
        <f t="shared" si="2"/>
        <v>0.5</v>
      </c>
    </row>
    <row r="19" spans="1:15" ht="39.6" x14ac:dyDescent="0.3">
      <c r="A19" s="2" t="str">
        <f>IF(ROWS($A$11:A19)&gt;COUNTIF(POA!$A:$A,$B$5),"",INDEX(POA!$A$2:$O$856,_xlfn.AGGREGATE(15,6,ROW(POA!$A$2:$A$855)-ROW(POA!$A$2)+1/--(POA!$A$2:$A$855=$B$5),ROWS($A$11:A19)),3))</f>
        <v>1.6 Desarrollo académico</v>
      </c>
      <c r="B19" s="2" t="str">
        <f>IF(ROWS($A$11:B19)&gt;COUNTIF(POA!$A:$A,$B$5),"",INDEX(POA!$A$2:$O$856,_xlfn.AGGREGATE(15,6,ROW(POA!$A$2:$A$855)-ROW(POA!$A$2)+1/--(POA!$A$2:$A$855=$B$5),ROWS($A$11:B19)),4))</f>
        <v>1.6.1 Fortalecer las trayectorias académicas y docentes para el ingreso, promoción, permanencia, retiro y relevo generacional.</v>
      </c>
      <c r="C19" s="2" t="str">
        <f>IF(ROWS($A$11:C19)&gt;COUNTIF(POA!$A:$A,$B$5),"",INDEX(POA!$A$2:$O$856,_xlfn.AGGREGATE(15,6,ROW(POA!$A$2:$A$855)-ROW(POA!$A$2)+1/--(POA!$A$2:$A$855=$B$5),ROWS($A$11:C19)),5))</f>
        <v>1.6.1.2 Actualizar la normatividad relacionada con las funciones y atribuciones del personal académico de la institución.</v>
      </c>
      <c r="D19" s="2" t="str">
        <f>IF(ROWS($A$11:D19)&gt;COUNTIF(POA!$A:$A,$B$5),"",INDEX(POA!$A$2:$O$856,_xlfn.AGGREGATE(15,6,ROW(POA!$A$2:$A$855)-ROW(POA!$A$2)+1/--(POA!$A$2:$A$855=$B$5),ROWS($A$11:D19)),6))</f>
        <v>Actualización del Reglamento Interno del IIC-Museo</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1.6 Desarrollo académico</v>
      </c>
      <c r="B20" s="2" t="str">
        <f>IF(ROWS($A$11:B20)&gt;COUNTIF(POA!$A:$A,$B$5),"",INDEX(POA!$A$2:$O$856,_xlfn.AGGREGATE(15,6,ROW(POA!$A$2:$A$855)-ROW(POA!$A$2)+1/--(POA!$A$2:$A$855=$B$5),ROWS($A$11:B20)),4))</f>
        <v>1.6.1 Fortalecer las trayectorias académicas y docentes para el ingreso, promoción, permanencia, retiro y relevo generacional.</v>
      </c>
      <c r="C20" s="2" t="str">
        <f>IF(ROWS($A$11:C20)&gt;COUNTIF(POA!$A:$A,$B$5),"",INDEX(POA!$A$2:$O$856,_xlfn.AGGREGATE(15,6,ROW(POA!$A$2:$A$855)-ROW(POA!$A$2)+1/--(POA!$A$2:$A$855=$B$5),ROWS($A$11:C20)),5))</f>
        <v>1.6.1.3 Propiciar condiciones para la participación de los académicos en los programas externos de desarrollo y reconocimiento profesional.</v>
      </c>
      <c r="D20" s="2" t="str">
        <f>IF(ROWS($A$11:D20)&gt;COUNTIF(POA!$A:$A,$B$5),"",INDEX(POA!$A$2:$O$856,_xlfn.AGGREGATE(15,6,ROW(POA!$A$2:$A$855)-ROW(POA!$A$2)+1/--(POA!$A$2:$A$855=$B$5),ROWS($A$11:D20)),6))</f>
        <v xml:space="preserve"> Apoyar y dar seguimiento a los académicos en función de fortalecer sus trayectorias profesionales, las cuales impactan en las actividades académicas, en el avance científico, tecnológico e innovación.</v>
      </c>
      <c r="E20" s="31">
        <f t="shared" si="0"/>
        <v>36</v>
      </c>
      <c r="F20" s="31">
        <f>IF(ROWS($A$11:F20)&gt;COUNTIF(POA!$A:$A,$B$5),"",INDEX(POA!$A$2:$O$856,_xlfn.AGGREGATE(15,6,ROW(POA!$A$2:$A$855)-ROW(POA!$A$2)+1/--(POA!$A$2:$A$855=$B$5),ROWS($A$11:F20)),7))</f>
        <v>9</v>
      </c>
      <c r="G20" s="31">
        <f>IF(ROWS($A$11:G20)&gt;COUNTIF(POA!$A:$A,$B$5),"",INDEX(POA!$A$2:$O$856,_xlfn.AGGREGATE(15,6,ROW(POA!$A$2:$A$855)-ROW(POA!$A$2)+1/--(POA!$A$2:$A$855=$B$5),ROWS($A$11:G20)),8))</f>
        <v>9</v>
      </c>
      <c r="H20" s="31">
        <f>IF(ROWS($A$11:H20)&gt;COUNTIF(POA!$A:$A,$B$5),"",INDEX(POA!$A$2:$O$856,_xlfn.AGGREGATE(15,6,ROW(POA!$A$2:$A$855)-ROW(POA!$A$2)+1/--(POA!$A$2:$A$855=$B$5),ROWS($A$11:H20)),9))</f>
        <v>9</v>
      </c>
      <c r="I20" s="31">
        <f>IF(ROWS($A$11:I20)&gt;COUNTIF(POA!$A:$A,$B$5),"",INDEX(POA!$A$2:$O$856,_xlfn.AGGREGATE(15,6,ROW(POA!$A$2:$A$855)-ROW(POA!$A$2)+1/--(POA!$A$2:$A$855=$B$5),ROWS($A$11:I20)),10))</f>
        <v>0</v>
      </c>
      <c r="J20" s="31">
        <f>IF(ROWS($A$11:J20)&gt;COUNTIF(POA!$A:$A,$B$5),"",INDEX(POA!$A$2:$O$856,_xlfn.AGGREGATE(15,6,ROW(POA!$A$2:$A$855)-ROW(POA!$A$2)+1/--(POA!$A$2:$A$855=$B$5),ROWS($A$11:J20)),11))</f>
        <v>9</v>
      </c>
      <c r="K20" s="31">
        <f>IF(ROWS($A$11:K20)&gt;COUNTIF(POA!$A:$A,$B$5),"",INDEX(POA!$A$2:$O$856,_xlfn.AGGREGATE(15,6,ROW(POA!$A$2:$A$855)-ROW(POA!$A$2)+1/--(POA!$A$2:$A$855=$B$5),ROWS($A$11:K20)),12))</f>
        <v>0</v>
      </c>
      <c r="L20" s="31">
        <f>IF(ROWS($A$11:L20)&gt;COUNTIF(POA!$A:$A,$B$5),"",INDEX(POA!$A$2:$O$856,_xlfn.AGGREGATE(15,6,ROW(POA!$A$2:$A$855)-ROW(POA!$A$2)+1/--(POA!$A$2:$A$855=$B$5),ROWS($A$11:L20)),13))</f>
        <v>9</v>
      </c>
      <c r="M20" s="31">
        <f>IF(ROWS($A$11:M20)&gt;COUNTIF(POA!$A:$A,$B$5),"",INDEX(POA!$A$2:$O$856,_xlfn.AGGREGATE(15,6,ROW(POA!$A$2:$A$855)-ROW(POA!$A$2)+1/--(POA!$A$2:$A$855=$B$5),ROWS($A$11:M20)),14))</f>
        <v>0</v>
      </c>
      <c r="N20" s="37">
        <f t="shared" si="1"/>
        <v>9</v>
      </c>
      <c r="O20" s="41">
        <f t="shared" si="2"/>
        <v>0.25</v>
      </c>
    </row>
    <row r="21" spans="1:15" ht="79.2" x14ac:dyDescent="0.3">
      <c r="A21" s="2" t="str">
        <f>IF(ROWS($A$11:A21)&gt;COUNTIF(POA!$A:$A,$B$5),"",INDEX(POA!$A$2:$O$856,_xlfn.AGGREGATE(15,6,ROW(POA!$A$2:$A$855)-ROW(POA!$A$2)+1/--(POA!$A$2:$A$855=$B$5),ROWS($A$11:A21)),3))</f>
        <v>1.7 Cultura digital</v>
      </c>
      <c r="B21" s="2" t="str">
        <f>IF(ROWS($A$11:B21)&gt;COUNTIF(POA!$A:$A,$B$5),"",INDEX(POA!$A$2:$O$856,_xlfn.AGGREGATE(15,6,ROW(POA!$A$2:$A$855)-ROW(POA!$A$2)+1/--(POA!$A$2:$A$855=$B$5),ROWS($A$11:B21)),4))</f>
        <v>1.7.1 Favorecer el uso de tecnologías digitales en el desarrollo de las funciones sustantivas y de gestión de la universidad.</v>
      </c>
      <c r="C21" s="2" t="str">
        <f>IF(ROWS($A$11:C21)&gt;COUNTIF(POA!$A:$A,$B$5),"",INDEX(POA!$A$2:$O$856,_xlfn.AGGREGATE(15,6,ROW(POA!$A$2:$A$855)-ROW(POA!$A$2)+1/--(POA!$A$2:$A$855=$B$5),ROWS($A$11:C21)),5))</f>
        <v>1.7.1.1 Consolidar las capacidades humanas, técnicas, organizacionales y de infraestructura asociadas al desarrollo de la cultura digital, mediante una agenda institucional orientada por criterios de selectividad, orden, relevancia y optimización.</v>
      </c>
      <c r="D21" s="2" t="str">
        <f>IF(ROWS($A$11:D21)&gt;COUNTIF(POA!$A:$A,$B$5),"",INDEX(POA!$A$2:$O$856,_xlfn.AGGREGATE(15,6,ROW(POA!$A$2:$A$855)-ROW(POA!$A$2)+1/--(POA!$A$2:$A$855=$B$5),ROWS($A$11:D21)),6))</f>
        <v>Promover que los investigadores del Instituto tengan un perfil dentro de Researchgate.net y Academia.edu., donde es posible compartir publicaciones y documentos de trabajo.</v>
      </c>
      <c r="E21" s="31">
        <f t="shared" si="0"/>
        <v>36</v>
      </c>
      <c r="F21" s="31">
        <f>IF(ROWS($A$11:F21)&gt;COUNTIF(POA!$A:$A,$B$5),"",INDEX(POA!$A$2:$O$856,_xlfn.AGGREGATE(15,6,ROW(POA!$A$2:$A$855)-ROW(POA!$A$2)+1/--(POA!$A$2:$A$855=$B$5),ROWS($A$11:F21)),7))</f>
        <v>9</v>
      </c>
      <c r="G21" s="31">
        <f>IF(ROWS($A$11:G21)&gt;COUNTIF(POA!$A:$A,$B$5),"",INDEX(POA!$A$2:$O$856,_xlfn.AGGREGATE(15,6,ROW(POA!$A$2:$A$855)-ROW(POA!$A$2)+1/--(POA!$A$2:$A$855=$B$5),ROWS($A$11:G21)),8))</f>
        <v>7</v>
      </c>
      <c r="H21" s="31">
        <f>IF(ROWS($A$11:H21)&gt;COUNTIF(POA!$A:$A,$B$5),"",INDEX(POA!$A$2:$O$856,_xlfn.AGGREGATE(15,6,ROW(POA!$A$2:$A$855)-ROW(POA!$A$2)+1/--(POA!$A$2:$A$855=$B$5),ROWS($A$11:H21)),9))</f>
        <v>9</v>
      </c>
      <c r="I21" s="31">
        <f>IF(ROWS($A$11:I21)&gt;COUNTIF(POA!$A:$A,$B$5),"",INDEX(POA!$A$2:$O$856,_xlfn.AGGREGATE(15,6,ROW(POA!$A$2:$A$855)-ROW(POA!$A$2)+1/--(POA!$A$2:$A$855=$B$5),ROWS($A$11:I21)),10))</f>
        <v>0</v>
      </c>
      <c r="J21" s="31">
        <f>IF(ROWS($A$11:J21)&gt;COUNTIF(POA!$A:$A,$B$5),"",INDEX(POA!$A$2:$O$856,_xlfn.AGGREGATE(15,6,ROW(POA!$A$2:$A$855)-ROW(POA!$A$2)+1/--(POA!$A$2:$A$855=$B$5),ROWS($A$11:J21)),11))</f>
        <v>9</v>
      </c>
      <c r="K21" s="31">
        <f>IF(ROWS($A$11:K21)&gt;COUNTIF(POA!$A:$A,$B$5),"",INDEX(POA!$A$2:$O$856,_xlfn.AGGREGATE(15,6,ROW(POA!$A$2:$A$855)-ROW(POA!$A$2)+1/--(POA!$A$2:$A$855=$B$5),ROWS($A$11:K21)),12))</f>
        <v>0</v>
      </c>
      <c r="L21" s="31">
        <f>IF(ROWS($A$11:L21)&gt;COUNTIF(POA!$A:$A,$B$5),"",INDEX(POA!$A$2:$O$856,_xlfn.AGGREGATE(15,6,ROW(POA!$A$2:$A$855)-ROW(POA!$A$2)+1/--(POA!$A$2:$A$855=$B$5),ROWS($A$11:L21)),13))</f>
        <v>9</v>
      </c>
      <c r="M21" s="31">
        <f>IF(ROWS($A$11:M21)&gt;COUNTIF(POA!$A:$A,$B$5),"",INDEX(POA!$A$2:$O$856,_xlfn.AGGREGATE(15,6,ROW(POA!$A$2:$A$855)-ROW(POA!$A$2)+1/--(POA!$A$2:$A$855=$B$5),ROWS($A$11:M21)),14))</f>
        <v>0</v>
      </c>
      <c r="N21" s="37">
        <f t="shared" si="1"/>
        <v>7</v>
      </c>
      <c r="O21" s="41">
        <f t="shared" si="2"/>
        <v>0.19444444444444445</v>
      </c>
    </row>
    <row r="22" spans="1:15" ht="79.2" x14ac:dyDescent="0.3">
      <c r="A22" s="2" t="str">
        <f>IF(ROWS($A$11:A22)&gt;COUNTIF(POA!$A:$A,$B$5),"",INDEX(POA!$A$2:$O$856,_xlfn.AGGREGATE(15,6,ROW(POA!$A$2:$A$855)-ROW(POA!$A$2)+1/--(POA!$A$2:$A$855=$B$5),ROWS($A$11:A22)),3))</f>
        <v>1.7 Cultura digital</v>
      </c>
      <c r="B22" s="2" t="str">
        <f>IF(ROWS($A$11:B22)&gt;COUNTIF(POA!$A:$A,$B$5),"",INDEX(POA!$A$2:$O$856,_xlfn.AGGREGATE(15,6,ROW(POA!$A$2:$A$855)-ROW(POA!$A$2)+1/--(POA!$A$2:$A$855=$B$5),ROWS($A$11:B22)),4))</f>
        <v>1.7.1 Favorecer el uso de tecnologías digitales en el desarrollo de las funciones sustantivas y de gestión de la universidad.</v>
      </c>
      <c r="C22" s="2" t="str">
        <f>IF(ROWS($A$11:C22)&gt;COUNTIF(POA!$A:$A,$B$5),"",INDEX(POA!$A$2:$O$856,_xlfn.AGGREGATE(15,6,ROW(POA!$A$2:$A$855)-ROW(POA!$A$2)+1/--(POA!$A$2:$A$855=$B$5),ROWS($A$11:C22)),5))</f>
        <v>1.7.1.1 Consolidar las capacidades humanas, técnicas, organizacionales y de infraestructura asociadas al desarrollo de la cultura digital, mediante una agenda institucional orientada por criterios de selectividad, orden, relevancia y optimización.</v>
      </c>
      <c r="D22" s="2" t="str">
        <f>IF(ROWS($A$11:D22)&gt;COUNTIF(POA!$A:$A,$B$5),"",INDEX(POA!$A$2:$O$856,_xlfn.AGGREGATE(15,6,ROW(POA!$A$2:$A$855)-ROW(POA!$A$2)+1/--(POA!$A$2:$A$855=$B$5),ROWS($A$11:D22)),6))</f>
        <v>Solicitar que todos los PTC del IIC-Museo tramiten su ID ORCID, un número identificador que facilita la localización de sus trabajos en las distintas bases de datos</v>
      </c>
      <c r="E22" s="31">
        <f t="shared" si="0"/>
        <v>36</v>
      </c>
      <c r="F22" s="31">
        <f>IF(ROWS($A$11:F22)&gt;COUNTIF(POA!$A:$A,$B$5),"",INDEX(POA!$A$2:$O$856,_xlfn.AGGREGATE(15,6,ROW(POA!$A$2:$A$855)-ROW(POA!$A$2)+1/--(POA!$A$2:$A$855=$B$5),ROWS($A$11:F22)),7))</f>
        <v>9</v>
      </c>
      <c r="G22" s="31">
        <f>IF(ROWS($A$11:G22)&gt;COUNTIF(POA!$A:$A,$B$5),"",INDEX(POA!$A$2:$O$856,_xlfn.AGGREGATE(15,6,ROW(POA!$A$2:$A$855)-ROW(POA!$A$2)+1/--(POA!$A$2:$A$855=$B$5),ROWS($A$11:G22)),8))</f>
        <v>9</v>
      </c>
      <c r="H22" s="31">
        <f>IF(ROWS($A$11:H22)&gt;COUNTIF(POA!$A:$A,$B$5),"",INDEX(POA!$A$2:$O$856,_xlfn.AGGREGATE(15,6,ROW(POA!$A$2:$A$855)-ROW(POA!$A$2)+1/--(POA!$A$2:$A$855=$B$5),ROWS($A$11:H22)),9))</f>
        <v>9</v>
      </c>
      <c r="I22" s="31">
        <f>IF(ROWS($A$11:I22)&gt;COUNTIF(POA!$A:$A,$B$5),"",INDEX(POA!$A$2:$O$856,_xlfn.AGGREGATE(15,6,ROW(POA!$A$2:$A$855)-ROW(POA!$A$2)+1/--(POA!$A$2:$A$855=$B$5),ROWS($A$11:I22)),10))</f>
        <v>0</v>
      </c>
      <c r="J22" s="31">
        <f>IF(ROWS($A$11:J22)&gt;COUNTIF(POA!$A:$A,$B$5),"",INDEX(POA!$A$2:$O$856,_xlfn.AGGREGATE(15,6,ROW(POA!$A$2:$A$855)-ROW(POA!$A$2)+1/--(POA!$A$2:$A$855=$B$5),ROWS($A$11:J22)),11))</f>
        <v>9</v>
      </c>
      <c r="K22" s="31">
        <f>IF(ROWS($A$11:K22)&gt;COUNTIF(POA!$A:$A,$B$5),"",INDEX(POA!$A$2:$O$856,_xlfn.AGGREGATE(15,6,ROW(POA!$A$2:$A$855)-ROW(POA!$A$2)+1/--(POA!$A$2:$A$855=$B$5),ROWS($A$11:K22)),12))</f>
        <v>0</v>
      </c>
      <c r="L22" s="31">
        <f>IF(ROWS($A$11:L22)&gt;COUNTIF(POA!$A:$A,$B$5),"",INDEX(POA!$A$2:$O$856,_xlfn.AGGREGATE(15,6,ROW(POA!$A$2:$A$855)-ROW(POA!$A$2)+1/--(POA!$A$2:$A$855=$B$5),ROWS($A$11:L22)),13))</f>
        <v>9</v>
      </c>
      <c r="M22" s="31">
        <f>IF(ROWS($A$11:M22)&gt;COUNTIF(POA!$A:$A,$B$5),"",INDEX(POA!$A$2:$O$856,_xlfn.AGGREGATE(15,6,ROW(POA!$A$2:$A$855)-ROW(POA!$A$2)+1/--(POA!$A$2:$A$855=$B$5),ROWS($A$11:M22)),14))</f>
        <v>0</v>
      </c>
      <c r="N22" s="37">
        <f t="shared" si="1"/>
        <v>9</v>
      </c>
      <c r="O22" s="41">
        <f t="shared" si="2"/>
        <v>0.25</v>
      </c>
    </row>
    <row r="23" spans="1:15" ht="66" x14ac:dyDescent="0.3">
      <c r="A23" s="2" t="str">
        <f>IF(ROWS($A$11:A23)&gt;COUNTIF(POA!$A:$A,$B$5),"",INDEX(POA!$A$2:$O$856,_xlfn.AGGREGATE(15,6,ROW(POA!$A$2:$A$855)-ROW(POA!$A$2)+1/--(POA!$A$2:$A$855=$B$5),ROWS($A$11:A23)),3))</f>
        <v>1.7 Cultura digital</v>
      </c>
      <c r="B23" s="2" t="str">
        <f>IF(ROWS($A$11:B23)&gt;COUNTIF(POA!$A:$A,$B$5),"",INDEX(POA!$A$2:$O$856,_xlfn.AGGREGATE(15,6,ROW(POA!$A$2:$A$855)-ROW(POA!$A$2)+1/--(POA!$A$2:$A$855=$B$5),ROWS($A$11:B23)),4))</f>
        <v>1.7.2 Propiciar la formación y actualización de la comunidad universitaria en el uso de las tecnologías digitales.</v>
      </c>
      <c r="C23" s="2" t="str">
        <f>IF(ROWS($A$11:C23)&gt;COUNTIF(POA!$A:$A,$B$5),"",INDEX(POA!$A$2:$O$856,_xlfn.AGGREGATE(15,6,ROW(POA!$A$2:$A$855)-ROW(POA!$A$2)+1/--(POA!$A$2:$A$855=$B$5),ROWS($A$11:C23)),5))</f>
        <v>1.7.2.1 Fomentar en los alumnos el uso de tecnologías digitales y de plataformas educativas con contenido globales y en formatos actuales de entrega.</v>
      </c>
      <c r="D23" s="2" t="str">
        <f>IF(ROWS($A$11:D23)&gt;COUNTIF(POA!$A:$A,$B$5),"",INDEX(POA!$A$2:$O$856,_xlfn.AGGREGATE(15,6,ROW(POA!$A$2:$A$855)-ROW(POA!$A$2)+1/--(POA!$A$2:$A$855=$B$5),ROWS($A$11:D23)),6))</f>
        <v>Fomentar el aprovechamiento de recursos educativos abiertos, y la adopción de tecnologías gratuitas y de código abierto para contribuir a la inclusión y a la equidad en los procesos educativos.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66" x14ac:dyDescent="0.3">
      <c r="A24" s="2" t="str">
        <f>IF(ROWS($A$11:A24)&gt;COUNTIF(POA!$A:$A,$B$5),"",INDEX(POA!$A$2:$O$856,_xlfn.AGGREGATE(15,6,ROW(POA!$A$2:$A$855)-ROW(POA!$A$2)+1/--(POA!$A$2:$A$855=$B$5),ROWS($A$11:A24)),3))</f>
        <v>1.8 Comunicación e identidad universitaria</v>
      </c>
      <c r="B24" s="2" t="str">
        <f>IF(ROWS($A$11:B24)&gt;COUNTIF(POA!$A:$A,$B$5),"",INDEX(POA!$A$2:$O$856,_xlfn.AGGREGATE(15,6,ROW(POA!$A$2:$A$855)-ROW(POA!$A$2)+1/--(POA!$A$2:$A$855=$B$5),ROWS($A$11:B24)),4))</f>
        <v>1.8.1 Informar a la comunidad universitaria y a la sociedad en general sobre las actividades realizadas por la universidad como parte de su quehacer institucional.</v>
      </c>
      <c r="C24" s="2" t="str">
        <f>IF(ROWS($A$11:C24)&gt;COUNTIF(POA!$A:$A,$B$5),"",INDEX(POA!$A$2:$O$856,_xlfn.AGGREGATE(15,6,ROW(POA!$A$2:$A$855)-ROW(POA!$A$2)+1/--(POA!$A$2:$A$855=$B$5),ROWS($A$11:C24)),5))</f>
        <v>1.8.1.1 Difundir las actividades universitarias derivadas del cumplimiento de sus funciones sustantivas a través de los medios de comunicación institucionales y de los que dispone la propia entidad.</v>
      </c>
      <c r="D24" s="2" t="str">
        <f>IF(ROWS($A$11:D24)&gt;COUNTIF(POA!$A:$A,$B$5),"",INDEX(POA!$A$2:$O$856,_xlfn.AGGREGATE(15,6,ROW(POA!$A$2:$A$855)-ROW(POA!$A$2)+1/--(POA!$A$2:$A$855=$B$5),ROWS($A$11:D24)),6))</f>
        <v>Promover nuestra agenda de actividades en medios de comunicación internos y externos a la UABC</v>
      </c>
      <c r="E24" s="31">
        <f t="shared" si="0"/>
        <v>8</v>
      </c>
      <c r="F24" s="31">
        <f>IF(ROWS($A$11:F24)&gt;COUNTIF(POA!$A:$A,$B$5),"",INDEX(POA!$A$2:$O$856,_xlfn.AGGREGATE(15,6,ROW(POA!$A$2:$A$855)-ROW(POA!$A$2)+1/--(POA!$A$2:$A$855=$B$5),ROWS($A$11:F24)),7))</f>
        <v>2</v>
      </c>
      <c r="G24" s="31">
        <f>IF(ROWS($A$11:G24)&gt;COUNTIF(POA!$A:$A,$B$5),"",INDEX(POA!$A$2:$O$856,_xlfn.AGGREGATE(15,6,ROW(POA!$A$2:$A$855)-ROW(POA!$A$2)+1/--(POA!$A$2:$A$855=$B$5),ROWS($A$11:G24)),8))</f>
        <v>3</v>
      </c>
      <c r="H24" s="31">
        <f>IF(ROWS($A$11:H24)&gt;COUNTIF(POA!$A:$A,$B$5),"",INDEX(POA!$A$2:$O$856,_xlfn.AGGREGATE(15,6,ROW(POA!$A$2:$A$855)-ROW(POA!$A$2)+1/--(POA!$A$2:$A$855=$B$5),ROWS($A$11:H24)),9))</f>
        <v>2</v>
      </c>
      <c r="I24" s="31">
        <f>IF(ROWS($A$11:I24)&gt;COUNTIF(POA!$A:$A,$B$5),"",INDEX(POA!$A$2:$O$856,_xlfn.AGGREGATE(15,6,ROW(POA!$A$2:$A$855)-ROW(POA!$A$2)+1/--(POA!$A$2:$A$855=$B$5),ROWS($A$11:I24)),10))</f>
        <v>0</v>
      </c>
      <c r="J24" s="31">
        <f>IF(ROWS($A$11:J24)&gt;COUNTIF(POA!$A:$A,$B$5),"",INDEX(POA!$A$2:$O$856,_xlfn.AGGREGATE(15,6,ROW(POA!$A$2:$A$855)-ROW(POA!$A$2)+1/--(POA!$A$2:$A$855=$B$5),ROWS($A$11:J24)),11))</f>
        <v>2</v>
      </c>
      <c r="K24" s="31">
        <f>IF(ROWS($A$11:K24)&gt;COUNTIF(POA!$A:$A,$B$5),"",INDEX(POA!$A$2:$O$856,_xlfn.AGGREGATE(15,6,ROW(POA!$A$2:$A$855)-ROW(POA!$A$2)+1/--(POA!$A$2:$A$855=$B$5),ROWS($A$11:K24)),12))</f>
        <v>0</v>
      </c>
      <c r="L24" s="31">
        <f>IF(ROWS($A$11:L24)&gt;COUNTIF(POA!$A:$A,$B$5),"",INDEX(POA!$A$2:$O$856,_xlfn.AGGREGATE(15,6,ROW(POA!$A$2:$A$855)-ROW(POA!$A$2)+1/--(POA!$A$2:$A$855=$B$5),ROWS($A$11:L24)),13))</f>
        <v>2</v>
      </c>
      <c r="M24" s="31">
        <f>IF(ROWS($A$11:M24)&gt;COUNTIF(POA!$A:$A,$B$5),"",INDEX(POA!$A$2:$O$856,_xlfn.AGGREGATE(15,6,ROW(POA!$A$2:$A$855)-ROW(POA!$A$2)+1/--(POA!$A$2:$A$855=$B$5),ROWS($A$11:M24)),14))</f>
        <v>0</v>
      </c>
      <c r="N24" s="37">
        <f t="shared" si="1"/>
        <v>3</v>
      </c>
      <c r="O24" s="41">
        <f t="shared" si="2"/>
        <v>0.375</v>
      </c>
    </row>
    <row r="25" spans="1:15" ht="52.8" x14ac:dyDescent="0.3">
      <c r="A25" s="2" t="str">
        <f>IF(ROWS($A$11:A25)&gt;COUNTIF(POA!$A:$A,$B$5),"",INDEX(POA!$A$2:$O$856,_xlfn.AGGREGATE(15,6,ROW(POA!$A$2:$A$855)-ROW(POA!$A$2)+1/--(POA!$A$2:$A$855=$B$5),ROWS($A$11:A25)),3))</f>
        <v>1.8 Comunicación e identidad universitaria</v>
      </c>
      <c r="B25" s="2" t="str">
        <f>IF(ROWS($A$11:B25)&gt;COUNTIF(POA!$A:$A,$B$5),"",INDEX(POA!$A$2:$O$856,_xlfn.AGGREGATE(15,6,ROW(POA!$A$2:$A$855)-ROW(POA!$A$2)+1/--(POA!$A$2:$A$855=$B$5),ROWS($A$11:B25)),4))</f>
        <v>1.8.2 Fomentar el sentido de pertenencia e identidad en la comunidad universitaria.</v>
      </c>
      <c r="C25" s="2" t="str">
        <f>IF(ROWS($A$11:C25)&gt;COUNTIF(POA!$A:$A,$B$5),"",INDEX(POA!$A$2:$O$856,_xlfn.AGGREGATE(15,6,ROW(POA!$A$2:$A$855)-ROW(POA!$A$2)+1/--(POA!$A$2:$A$855=$B$5),ROWS($A$11:C25)),5))</f>
        <v>1.8.2.1 Realizar actividades que propicien la convivencia de la comunidad universitaria en un marco donde se privilegien los principios, valores y logros institucionales.</v>
      </c>
      <c r="D25" s="2" t="str">
        <f>IF(ROWS($A$11:D25)&gt;COUNTIF(POA!$A:$A,$B$5),"",INDEX(POA!$A$2:$O$856,_xlfn.AGGREGATE(15,6,ROW(POA!$A$2:$A$855)-ROW(POA!$A$2)+1/--(POA!$A$2:$A$855=$B$5),ROWS($A$11:D25)),6))</f>
        <v>Realización de eventos culturales y académicos dirigidos a la comunidad universitaria que promuevan los principios y valores institucionales.</v>
      </c>
      <c r="E25" s="31">
        <f t="shared" si="0"/>
        <v>2</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1.9 Infraestructura, equipamiento y seguridad</v>
      </c>
      <c r="B26" s="2" t="str">
        <f>IF(ROWS($A$11:B26)&gt;COUNTIF(POA!$A:$A,$B$5),"",INDEX(POA!$A$2:$O$856,_xlfn.AGGREGATE(15,6,ROW(POA!$A$2:$A$855)-ROW(POA!$A$2)+1/--(POA!$A$2:$A$855=$B$5),ROWS($A$11:B26)),4))</f>
        <v>1.9.1 Propiciar que la institución cuente con la infraestructura y equipamiento requeridos para el cumplimiento de sus funciones sustantivas y de gestión.</v>
      </c>
      <c r="C26" s="2" t="str">
        <f>IF(ROWS($A$11:C26)&gt;COUNTIF(POA!$A:$A,$B$5),"",INDEX(POA!$A$2:$O$856,_xlfn.AGGREGATE(15,6,ROW(POA!$A$2:$A$855)-ROW(POA!$A$2)+1/--(POA!$A$2:$A$855=$B$5),ROWS($A$11:C26)),5))</f>
        <v>1.9.1.1 Impulsar actividades orientadas a la ampliación, conservación, mejoramiento y modernización de la infraestructura física y equipamiento de que dispone la institución.</v>
      </c>
      <c r="D26" s="2" t="str">
        <f>IF(ROWS($A$11:D26)&gt;COUNTIF(POA!$A:$A,$B$5),"",INDEX(POA!$A$2:$O$856,_xlfn.AGGREGATE(15,6,ROW(POA!$A$2:$A$855)-ROW(POA!$A$2)+1/--(POA!$A$2:$A$855=$B$5),ROWS($A$11:D26)),6))</f>
        <v>Mantenimiento y ampliación de las instalaciones educativas.</v>
      </c>
      <c r="E26" s="31">
        <f t="shared" si="0"/>
        <v>4</v>
      </c>
      <c r="F26" s="31">
        <f>IF(ROWS($A$11:F26)&gt;COUNTIF(POA!$A:$A,$B$5),"",INDEX(POA!$A$2:$O$856,_xlfn.AGGREGATE(15,6,ROW(POA!$A$2:$A$855)-ROW(POA!$A$2)+1/--(POA!$A$2:$A$855=$B$5),ROWS($A$11:F26)),7))</f>
        <v>1</v>
      </c>
      <c r="G26" s="31">
        <f>IF(ROWS($A$11:G26)&gt;COUNTIF(POA!$A:$A,$B$5),"",INDEX(POA!$A$2:$O$856,_xlfn.AGGREGATE(15,6,ROW(POA!$A$2:$A$855)-ROW(POA!$A$2)+1/--(POA!$A$2:$A$855=$B$5),ROWS($A$11:G26)),8))</f>
        <v>1</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1</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1</v>
      </c>
      <c r="O26" s="41">
        <f t="shared" si="2"/>
        <v>0.25</v>
      </c>
    </row>
    <row r="27" spans="1:15" ht="52.8" x14ac:dyDescent="0.3">
      <c r="A27" s="2" t="str">
        <f>IF(ROWS($A$11:A27)&gt;COUNTIF(POA!$A:$A,$B$5),"",INDEX(POA!$A$2:$O$856,_xlfn.AGGREGATE(15,6,ROW(POA!$A$2:$A$855)-ROW(POA!$A$2)+1/--(POA!$A$2:$A$855=$B$5),ROWS($A$11:A27)),3))</f>
        <v>1.9 Infraestructura, equipamiento y seguridad</v>
      </c>
      <c r="B27" s="2" t="str">
        <f>IF(ROWS($A$11:B27)&gt;COUNTIF(POA!$A:$A,$B$5),"",INDEX(POA!$A$2:$O$856,_xlfn.AGGREGATE(15,6,ROW(POA!$A$2:$A$855)-ROW(POA!$A$2)+1/--(POA!$A$2:$A$855=$B$5),ROWS($A$11:B27)),4))</f>
        <v>1.9.2 Modernizar la infraestructura tecnológica de la universidad acorde con los requerimientos de las funciones sustantivas y de gestión.</v>
      </c>
      <c r="C27" s="2" t="str">
        <f>IF(ROWS($A$11:C27)&gt;COUNTIF(POA!$A:$A,$B$5),"",INDEX(POA!$A$2:$O$856,_xlfn.AGGREGATE(15,6,ROW(POA!$A$2:$A$855)-ROW(POA!$A$2)+1/--(POA!$A$2:$A$855=$B$5),ROWS($A$11:C27)),5))</f>
        <v>1.9.2.1 Gestionar la modernización, optimización y uso del equipamiento tecnológico de que dispone la universidad.</v>
      </c>
      <c r="D27" s="2" t="str">
        <f>IF(ROWS($A$11:D27)&gt;COUNTIF(POA!$A:$A,$B$5),"",INDEX(POA!$A$2:$O$856,_xlfn.AGGREGATE(15,6,ROW(POA!$A$2:$A$855)-ROW(POA!$A$2)+1/--(POA!$A$2:$A$855=$B$5),ROWS($A$11:D27)),6))</f>
        <v>Mantenimiento del equipamiento de oficina, cómputo y audiovisual.</v>
      </c>
      <c r="E27" s="31">
        <f t="shared" si="0"/>
        <v>6</v>
      </c>
      <c r="F27" s="31">
        <f>IF(ROWS($A$11:F27)&gt;COUNTIF(POA!$A:$A,$B$5),"",INDEX(POA!$A$2:$O$856,_xlfn.AGGREGATE(15,6,ROW(POA!$A$2:$A$855)-ROW(POA!$A$2)+1/--(POA!$A$2:$A$855=$B$5),ROWS($A$11:F27)),7))</f>
        <v>1</v>
      </c>
      <c r="G27" s="31">
        <f>IF(ROWS($A$11:G27)&gt;COUNTIF(POA!$A:$A,$B$5),"",INDEX(POA!$A$2:$O$856,_xlfn.AGGREGATE(15,6,ROW(POA!$A$2:$A$855)-ROW(POA!$A$2)+1/--(POA!$A$2:$A$855=$B$5),ROWS($A$11:G27)),8))</f>
        <v>1</v>
      </c>
      <c r="H27" s="31">
        <f>IF(ROWS($A$11:H27)&gt;COUNTIF(POA!$A:$A,$B$5),"",INDEX(POA!$A$2:$O$856,_xlfn.AGGREGATE(15,6,ROW(POA!$A$2:$A$855)-ROW(POA!$A$2)+1/--(POA!$A$2:$A$855=$B$5),ROWS($A$11:H27)),9))</f>
        <v>2</v>
      </c>
      <c r="I27" s="31">
        <f>IF(ROWS($A$11:I27)&gt;COUNTIF(POA!$A:$A,$B$5),"",INDEX(POA!$A$2:$O$856,_xlfn.AGGREGATE(15,6,ROW(POA!$A$2:$A$855)-ROW(POA!$A$2)+1/--(POA!$A$2:$A$855=$B$5),ROWS($A$11:I27)),10))</f>
        <v>0</v>
      </c>
      <c r="J27" s="31">
        <f>IF(ROWS($A$11:J27)&gt;COUNTIF(POA!$A:$A,$B$5),"",INDEX(POA!$A$2:$O$856,_xlfn.AGGREGATE(15,6,ROW(POA!$A$2:$A$855)-ROW(POA!$A$2)+1/--(POA!$A$2:$A$855=$B$5),ROWS($A$11:J27)),11))</f>
        <v>2</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1</v>
      </c>
      <c r="O27" s="41">
        <f t="shared" si="2"/>
        <v>0.16666666666666666</v>
      </c>
    </row>
    <row r="28" spans="1:15" ht="66" x14ac:dyDescent="0.3">
      <c r="A28" s="2" t="str">
        <f>IF(ROWS($A$11:A28)&gt;COUNTIF(POA!$A:$A,$B$5),"",INDEX(POA!$A$2:$O$856,_xlfn.AGGREGATE(15,6,ROW(POA!$A$2:$A$855)-ROW(POA!$A$2)+1/--(POA!$A$2:$A$855=$B$5),ROWS($A$11:A28)),3))</f>
        <v>1.11 Cuidado al medio ambiente</v>
      </c>
      <c r="B28" s="2" t="str">
        <f>IF(ROWS($A$11:B28)&gt;COUNTIF(POA!$A:$A,$B$5),"",INDEX(POA!$A$2:$O$856,_xlfn.AGGREGATE(15,6,ROW(POA!$A$2:$A$855)-ROW(POA!$A$2)+1/--(POA!$A$2:$A$855=$B$5),ROWS($A$11:B28)),4))</f>
        <v>1.11.1 Fortalecer las medidas institucionales que promuevan la protección del medio ambiente y de desarrollo sostenible.</v>
      </c>
      <c r="C28" s="2" t="str">
        <f>IF(ROWS($A$11:C28)&gt;COUNTIF(POA!$A:$A,$B$5),"",INDEX(POA!$A$2:$O$856,_xlfn.AGGREGATE(15,6,ROW(POA!$A$2:$A$855)-ROW(POA!$A$2)+1/--(POA!$A$2:$A$855=$B$5),ROWS($A$11:C28)),5))</f>
        <v>1.11.1.1 Promover una agenda institucional en materia ambiental acorde a los objetivos del desarrollo sostenible (ods), que favorezca procesos y enfoques trans e interdisciplinarios para la solución de problemas ambientales.</v>
      </c>
      <c r="D28" s="2" t="str">
        <f>IF(ROWS($A$11:D28)&gt;COUNTIF(POA!$A:$A,$B$5),"",INDEX(POA!$A$2:$O$856,_xlfn.AGGREGATE(15,6,ROW(POA!$A$2:$A$855)-ROW(POA!$A$2)+1/--(POA!$A$2:$A$855=$B$5),ROWS($A$11:D28)),6))</f>
        <v>Realizar actividades de promoción de la protección y cuidado del medio ambiente y del desarrollo sostenible.</v>
      </c>
      <c r="E28" s="31">
        <f t="shared" si="0"/>
        <v>2</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1</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1.11 Cuidado al medio ambiente</v>
      </c>
      <c r="B29" s="2" t="str">
        <f>IF(ROWS($A$11:B29)&gt;COUNTIF(POA!$A:$A,$B$5),"",INDEX(POA!$A$2:$O$856,_xlfn.AGGREGATE(15,6,ROW(POA!$A$2:$A$855)-ROW(POA!$A$2)+1/--(POA!$A$2:$A$855=$B$5),ROWS($A$11:B29)),4))</f>
        <v>1.11.2 Propiciar experiencias de formación, actualización y capacitación en la comunidad universitaria, orientadas al cuidado del medio ambiente y al desarrollo sostenible.</v>
      </c>
      <c r="C29" s="2" t="str">
        <f>IF(ROWS($A$11:C29)&gt;COUNTIF(POA!$A:$A,$B$5),"",INDEX(POA!$A$2:$O$856,_xlfn.AGGREGATE(15,6,ROW(POA!$A$2:$A$855)-ROW(POA!$A$2)+1/--(POA!$A$2:$A$855=$B$5),ROWS($A$11:C29)),5))</f>
        <v>1.11.2.1 Incidir en el proceso formativo de los estudiantes sensibilizándolos en torno a la problemática ambiental y la importancia de la conservación de los recursos naturales.</v>
      </c>
      <c r="D29" s="2" t="str">
        <f>IF(ROWS($A$11:D29)&gt;COUNTIF(POA!$A:$A,$B$5),"",INDEX(POA!$A$2:$O$856,_xlfn.AGGREGATE(15,6,ROW(POA!$A$2:$A$855)-ROW(POA!$A$2)+1/--(POA!$A$2:$A$855=$B$5),ROWS($A$11:D29)),6))</f>
        <v>Realizar actividades académicas, de extensión y divulgación dirigidos a los estudiantes de la UABC con contenido orientado al cuidado del Medio Ambiente</v>
      </c>
      <c r="E29" s="31">
        <f t="shared" si="0"/>
        <v>2</v>
      </c>
      <c r="F29" s="31">
        <f>IF(ROWS($A$11:F29)&gt;COUNTIF(POA!$A:$A,$B$5),"",INDEX(POA!$A$2:$O$856,_xlfn.AGGREGATE(15,6,ROW(POA!$A$2:$A$855)-ROW(POA!$A$2)+1/--(POA!$A$2:$A$855=$B$5),ROWS($A$11:F29)),7))</f>
        <v>1</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1</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3" spans="1:16" ht="15.6" x14ac:dyDescent="0.3">
      <c r="A33" s="4"/>
      <c r="B33" s="82" t="s">
        <v>0</v>
      </c>
      <c r="C33" s="82"/>
      <c r="D33" s="82"/>
      <c r="E33" s="82"/>
      <c r="F33" s="82"/>
      <c r="G33" s="82"/>
      <c r="H33" s="82"/>
      <c r="I33" s="82"/>
      <c r="J33" s="82"/>
      <c r="K33" s="82"/>
      <c r="L33" s="82"/>
      <c r="M33" s="82"/>
      <c r="N33" s="82"/>
      <c r="O33" s="82"/>
    </row>
    <row r="34" spans="1:16" x14ac:dyDescent="0.3">
      <c r="A34" s="4"/>
      <c r="B34" s="83" t="s">
        <v>1564</v>
      </c>
      <c r="C34" s="83"/>
      <c r="D34" s="83"/>
      <c r="E34" s="83"/>
      <c r="F34" s="83"/>
      <c r="G34" s="83"/>
      <c r="H34" s="83"/>
      <c r="I34" s="83"/>
      <c r="J34" s="83"/>
      <c r="K34" s="83"/>
      <c r="L34" s="83"/>
      <c r="M34" s="83"/>
      <c r="N34" s="83"/>
      <c r="O34" s="83"/>
    </row>
    <row r="35" spans="1:16" x14ac:dyDescent="0.3">
      <c r="A35" s="4"/>
      <c r="B35" s="5"/>
      <c r="C35" s="5"/>
      <c r="D35" s="5"/>
      <c r="E35" s="5"/>
      <c r="F35" s="5"/>
      <c r="G35" s="5"/>
      <c r="H35" s="5"/>
      <c r="I35" s="5"/>
      <c r="J35" s="5"/>
      <c r="K35" s="5"/>
      <c r="L35" s="5"/>
      <c r="M35" s="5"/>
      <c r="N35" s="5"/>
      <c r="O35" s="5"/>
    </row>
    <row r="36" spans="1:16" ht="15.6" x14ac:dyDescent="0.3">
      <c r="A36" s="4"/>
      <c r="B36" s="12"/>
      <c r="C36" s="12"/>
      <c r="D36" s="12"/>
      <c r="E36" s="12"/>
      <c r="F36" s="12"/>
      <c r="G36" s="12"/>
      <c r="H36" s="12"/>
      <c r="I36" s="12"/>
      <c r="J36" s="12"/>
      <c r="K36" s="12"/>
      <c r="L36" s="12"/>
      <c r="M36" s="12"/>
      <c r="N36" s="12"/>
      <c r="O36" s="12"/>
    </row>
    <row r="37" spans="1:16" ht="15.6" x14ac:dyDescent="0.3">
      <c r="A37" s="6" t="s">
        <v>1</v>
      </c>
      <c r="B37" s="33">
        <v>201</v>
      </c>
      <c r="C37" s="84" t="s">
        <v>41</v>
      </c>
      <c r="D37" s="84"/>
      <c r="E37" s="84"/>
      <c r="F37" s="84"/>
      <c r="G37" s="84"/>
      <c r="H37" s="84"/>
      <c r="I37" s="84"/>
      <c r="J37" s="84"/>
      <c r="K37" s="84"/>
      <c r="L37" s="84"/>
      <c r="M37" s="84"/>
      <c r="N37" s="84"/>
      <c r="O37" s="7"/>
    </row>
    <row r="38" spans="1:16" x14ac:dyDescent="0.3">
      <c r="A38" s="6" t="s">
        <v>13</v>
      </c>
      <c r="B38" s="11" t="s">
        <v>2</v>
      </c>
      <c r="C38" s="84" t="s">
        <v>19</v>
      </c>
      <c r="D38" s="84"/>
      <c r="E38" s="84"/>
      <c r="F38" s="84"/>
      <c r="G38" s="84"/>
      <c r="H38" s="84"/>
      <c r="I38" s="84"/>
      <c r="J38" s="84"/>
      <c r="K38" s="84"/>
      <c r="L38" s="84"/>
      <c r="M38" s="84"/>
      <c r="N38" s="84"/>
      <c r="O38" s="8"/>
      <c r="P38" s="4"/>
    </row>
    <row r="39" spans="1:16" x14ac:dyDescent="0.3">
      <c r="B39" s="9"/>
      <c r="C39" s="9"/>
      <c r="D39" s="9"/>
      <c r="E39" s="9"/>
      <c r="F39" s="9"/>
      <c r="G39" s="9"/>
      <c r="H39" s="9"/>
      <c r="I39" s="9"/>
      <c r="J39" s="9"/>
      <c r="K39" s="9"/>
      <c r="L39" s="9"/>
      <c r="M39" s="9"/>
      <c r="N39" s="9"/>
    </row>
    <row r="40" spans="1:16" x14ac:dyDescent="0.3">
      <c r="A40" s="85" t="s">
        <v>21</v>
      </c>
      <c r="B40" s="85" t="s">
        <v>22</v>
      </c>
      <c r="C40" s="85" t="s">
        <v>23</v>
      </c>
      <c r="D40" s="85" t="s">
        <v>24</v>
      </c>
      <c r="E40" s="85" t="s">
        <v>5</v>
      </c>
      <c r="F40" s="86" t="s">
        <v>25</v>
      </c>
      <c r="G40" s="86"/>
      <c r="H40" s="86"/>
      <c r="I40" s="86"/>
      <c r="J40" s="86"/>
      <c r="K40" s="86"/>
      <c r="L40" s="86"/>
      <c r="M40" s="86"/>
      <c r="N40" s="87" t="s">
        <v>16</v>
      </c>
      <c r="O40" s="85" t="s">
        <v>17</v>
      </c>
    </row>
    <row r="41" spans="1:16" x14ac:dyDescent="0.3">
      <c r="A41" s="85"/>
      <c r="B41" s="85"/>
      <c r="C41" s="85"/>
      <c r="D41" s="85"/>
      <c r="E41" s="85"/>
      <c r="F41" s="86" t="s">
        <v>6</v>
      </c>
      <c r="G41" s="86"/>
      <c r="H41" s="86" t="s">
        <v>7</v>
      </c>
      <c r="I41" s="86"/>
      <c r="J41" s="86" t="s">
        <v>8</v>
      </c>
      <c r="K41" s="86"/>
      <c r="L41" s="86" t="s">
        <v>9</v>
      </c>
      <c r="M41" s="86"/>
      <c r="N41" s="87"/>
      <c r="O41" s="85"/>
    </row>
    <row r="42" spans="1:16" x14ac:dyDescent="0.3">
      <c r="A42" s="85"/>
      <c r="B42" s="85"/>
      <c r="C42" s="85"/>
      <c r="D42" s="85"/>
      <c r="E42" s="85"/>
      <c r="F42" s="10" t="s">
        <v>10</v>
      </c>
      <c r="G42" s="10" t="s">
        <v>11</v>
      </c>
      <c r="H42" s="10" t="s">
        <v>10</v>
      </c>
      <c r="I42" s="10" t="s">
        <v>11</v>
      </c>
      <c r="J42" s="10" t="s">
        <v>10</v>
      </c>
      <c r="K42" s="10" t="s">
        <v>12</v>
      </c>
      <c r="L42" s="10" t="s">
        <v>10</v>
      </c>
      <c r="M42" s="10" t="s">
        <v>12</v>
      </c>
      <c r="N42" s="87"/>
      <c r="O42" s="85"/>
    </row>
    <row r="43" spans="1:16" ht="52.8" x14ac:dyDescent="0.3">
      <c r="A43" s="2" t="str">
        <f>INDEX('POA2'!$A$2:$O$152,_xlfn.AGGREGATE(15,6,ROW('POA2'!$A$2:$A$152)-ROW('POA2'!$A$2)+1/--('POA2'!$A$2:$A$152=$B$37),ROWS($A$43:A43)),3)</f>
        <v>2.3 Investigación, desarrollo tecnológico e Innovación</v>
      </c>
      <c r="B43" s="2" t="str">
        <f>INDEX('POA2'!$A$2:$O$152,_xlfn.AGGREGATE(15,6,ROW('POA2'!$A$2:$A$152)-ROW('POA2'!$A$2)+1/--('POA2'!$A$2:$A$152=$B$37),ROWS($A$43:B43)),4)</f>
        <v>2.3.2 Difundir y divulgar los resultados de la investigación a través de los diferentes formatos y canales que permitan consolidar la capacidad académica de la institución.</v>
      </c>
      <c r="C43" s="2" t="str">
        <f>INDEX('POA2'!$A$2:$O$152,_xlfn.AGGREGATE(15,6,ROW('POA2'!$A$2:$A$152)-ROW('POA2'!$A$2)+1/--('POA2'!$A$2:$A$152=$B$37),ROWS($A$43:C43)),5)</f>
        <v>2.3.2.4 Fortalecer el proyecto editorial de la universidad en los distintos campos del conocimiento.</v>
      </c>
      <c r="D43" s="2" t="str">
        <f>INDEX('POA2'!$A$2:$O$152,_xlfn.AGGREGATE(15,6,ROW('POA2'!$A$2:$A$152)-ROW('POA2'!$A$2)+1/--('POA2'!$A$2:$A$152=$B$37),ROWS($A$43:D43)),6)</f>
        <v>Publicación de libros relacionados con las LGAC de la UA.</v>
      </c>
      <c r="E43" s="37">
        <f t="shared" ref="E43" si="3">+F43+H43+J43+L43</f>
        <v>2</v>
      </c>
      <c r="F43" s="31">
        <f>INDEX('POA2'!$A$2:$O$152,_xlfn.AGGREGATE(15,6,ROW('POA2'!$A$2:$A$152)-ROW('POA2'!$A$2)+1/--('POA2'!$A$2:$A$152=$B$37),ROWS($A$43:F43)),7)</f>
        <v>1</v>
      </c>
      <c r="G43" s="31">
        <f>INDEX('POA2'!$A$2:$O$152,_xlfn.AGGREGATE(15,6,ROW('POA2'!$A$2:$A$152)-ROW('POA2'!$A$2)+1/--('POA2'!$A$2:$A$152=$B$37),ROWS($A$43:G43)),8)</f>
        <v>1</v>
      </c>
      <c r="H43" s="31">
        <f>INDEX('POA2'!$A$2:$O$152,_xlfn.AGGREGATE(15,6,ROW('POA2'!$A$2:$A$152)-ROW('POA2'!$A$2)+1/--('POA2'!$A$2:$A$152=$B$37),ROWS($A$43:H43)),9)</f>
        <v>0</v>
      </c>
      <c r="I43" s="31">
        <f>INDEX('POA2'!$A$2:$O$152,_xlfn.AGGREGATE(15,6,ROW('POA2'!$A$2:$A$152)-ROW('POA2'!$A$2)+1/--('POA2'!$A$2:$A$152=$B$37),ROWS($A$43:I43)),10)</f>
        <v>0</v>
      </c>
      <c r="J43" s="31">
        <f>INDEX('POA2'!$A$2:$O$152,_xlfn.AGGREGATE(15,6,ROW('POA2'!$A$2:$A$152)-ROW('POA2'!$A$2)+1/--('POA2'!$A$2:$A$152=$B$37),ROWS($A$43:J43)),11)</f>
        <v>1</v>
      </c>
      <c r="K43" s="31">
        <f>INDEX('POA2'!$A$2:$O$152,_xlfn.AGGREGATE(15,6,ROW('POA2'!$A$2:$A$152)-ROW('POA2'!$A$2)+1/--('POA2'!$A$2:$A$152=$B$37),ROWS($A$43:K43)),12)</f>
        <v>0</v>
      </c>
      <c r="L43" s="31">
        <f>INDEX('POA2'!$A$2:$O$152,_xlfn.AGGREGATE(15,6,ROW('POA2'!$A$2:$A$152)-ROW('POA2'!$A$2)+1/--('POA2'!$A$2:$A$152=$B$37),ROWS($A$43:L43)),13)</f>
        <v>0</v>
      </c>
      <c r="M43" s="31">
        <f>INDEX('POA2'!$A$2:$O$152,_xlfn.AGGREGATE(15,6,ROW('POA2'!$A$2:$A$152)-ROW('POA2'!$A$2)+1/--('POA2'!$A$2:$A$152=$B$37),ROWS($A$43:M43)),14)</f>
        <v>0</v>
      </c>
      <c r="N43" s="37">
        <f t="shared" ref="N43" si="4">+G43+I43+K43+M43</f>
        <v>1</v>
      </c>
      <c r="O43" s="41">
        <f>IFERROR(N43/E43,0%)</f>
        <v>0.5</v>
      </c>
    </row>
    <row r="44" spans="1:16" ht="52.8" x14ac:dyDescent="0.3">
      <c r="A44" s="2" t="str">
        <f>INDEX('POA2'!$A$2:$O$152,_xlfn.AGGREGATE(15,6,ROW('POA2'!$A$2:$A$152)-ROW('POA2'!$A$2)+1/--('POA2'!$A$2:$A$152=$B$37),ROWS($A$43:A44)),3)</f>
        <v>2.3 Investigación, desarrollo tecnológico e Innovación</v>
      </c>
      <c r="B44" s="2" t="str">
        <f>INDEX('POA2'!$A$2:$O$152,_xlfn.AGGREGATE(15,6,ROW('POA2'!$A$2:$A$152)-ROW('POA2'!$A$2)+1/--('POA2'!$A$2:$A$152=$B$37),ROWS($A$43:B44)),4)</f>
        <v>2.3.2 Difundir y divulgar los resultados de la investigación a través de los diferentes formatos y canales que permitan consolidar la capacidad académica de la institución.</v>
      </c>
      <c r="C44" s="2" t="str">
        <f>INDEX('POA2'!$A$2:$O$152,_xlfn.AGGREGATE(15,6,ROW('POA2'!$A$2:$A$152)-ROW('POA2'!$A$2)+1/--('POA2'!$A$2:$A$152=$B$37),ROWS($A$43:C44)),5)</f>
        <v>2.3.2.3 Visibilizar el conocimiento científico, humanístico y tecnológico generado en la universidad, mediante diversos mecanismos.</v>
      </c>
      <c r="D44" s="2" t="str">
        <f>INDEX('POA2'!$A$2:$O$152,_xlfn.AGGREGATE(15,6,ROW('POA2'!$A$2:$A$152)-ROW('POA2'!$A$2)+1/--('POA2'!$A$2:$A$152=$B$37),ROWS($A$43:D44)),6)</f>
        <v>Realización de eventos de divulgación de la ciencia.</v>
      </c>
      <c r="E44" s="37">
        <f t="shared" ref="E44:E47" si="5">+F44+H44+J44+L44</f>
        <v>12</v>
      </c>
      <c r="F44" s="31">
        <f>INDEX('POA2'!$A$2:$O$152,_xlfn.AGGREGATE(15,6,ROW('POA2'!$A$2:$A$152)-ROW('POA2'!$A$2)+1/--('POA2'!$A$2:$A$152=$B$37),ROWS($A$43:F44)),7)</f>
        <v>2</v>
      </c>
      <c r="G44" s="31">
        <f>INDEX('POA2'!$A$2:$O$152,_xlfn.AGGREGATE(15,6,ROW('POA2'!$A$2:$A$152)-ROW('POA2'!$A$2)+1/--('POA2'!$A$2:$A$152=$B$37),ROWS($A$43:G44)),8)</f>
        <v>2</v>
      </c>
      <c r="H44" s="31">
        <f>INDEX('POA2'!$A$2:$O$152,_xlfn.AGGREGATE(15,6,ROW('POA2'!$A$2:$A$152)-ROW('POA2'!$A$2)+1/--('POA2'!$A$2:$A$152=$B$37),ROWS($A$43:H44)),9)</f>
        <v>4</v>
      </c>
      <c r="I44" s="31">
        <f>INDEX('POA2'!$A$2:$O$152,_xlfn.AGGREGATE(15,6,ROW('POA2'!$A$2:$A$152)-ROW('POA2'!$A$2)+1/--('POA2'!$A$2:$A$152=$B$37),ROWS($A$43:I44)),10)</f>
        <v>0</v>
      </c>
      <c r="J44" s="31">
        <f>INDEX('POA2'!$A$2:$O$152,_xlfn.AGGREGATE(15,6,ROW('POA2'!$A$2:$A$152)-ROW('POA2'!$A$2)+1/--('POA2'!$A$2:$A$152=$B$37),ROWS($A$43:J44)),11)</f>
        <v>4</v>
      </c>
      <c r="K44" s="31">
        <f>INDEX('POA2'!$A$2:$O$152,_xlfn.AGGREGATE(15,6,ROW('POA2'!$A$2:$A$152)-ROW('POA2'!$A$2)+1/--('POA2'!$A$2:$A$152=$B$37),ROWS($A$43:K44)),12)</f>
        <v>0</v>
      </c>
      <c r="L44" s="31">
        <f>INDEX('POA2'!$A$2:$O$152,_xlfn.AGGREGATE(15,6,ROW('POA2'!$A$2:$A$152)-ROW('POA2'!$A$2)+1/--('POA2'!$A$2:$A$152=$B$37),ROWS($A$43:L44)),13)</f>
        <v>2</v>
      </c>
      <c r="M44" s="31">
        <f>INDEX('POA2'!$A$2:$O$152,_xlfn.AGGREGATE(15,6,ROW('POA2'!$A$2:$A$152)-ROW('POA2'!$A$2)+1/--('POA2'!$A$2:$A$152=$B$37),ROWS($A$43:M44)),14)</f>
        <v>0</v>
      </c>
      <c r="N44" s="37">
        <f t="shared" ref="N44:N47" si="6">+G44+I44+K44+M44</f>
        <v>2</v>
      </c>
      <c r="O44" s="41">
        <f t="shared" ref="O44:O47" si="7">IFERROR(N44/E44,0%)</f>
        <v>0.16666666666666666</v>
      </c>
    </row>
    <row r="45" spans="1:16" ht="52.8" x14ac:dyDescent="0.3">
      <c r="A45" s="2" t="str">
        <f>INDEX('POA2'!$A$2:$O$152,_xlfn.AGGREGATE(15,6,ROW('POA2'!$A$2:$A$152)-ROW('POA2'!$A$2)+1/--('POA2'!$A$2:$A$152=$B$37),ROWS($A$43:A45)),3)</f>
        <v>2.3 Investigación, desarrollo tecnológico e Innovación</v>
      </c>
      <c r="B45" s="2" t="str">
        <f>INDEX('POA2'!$A$2:$O$152,_xlfn.AGGREGATE(15,6,ROW('POA2'!$A$2:$A$152)-ROW('POA2'!$A$2)+1/--('POA2'!$A$2:$A$152=$B$37),ROWS($A$43:B45)),4)</f>
        <v>2.3.2 Difundir y divulgar los resultados de la investigación a través de los diferentes formatos y canales que permitan consolidar la capacidad académica de la institución.</v>
      </c>
      <c r="C45" s="2" t="str">
        <f>INDEX('POA2'!$A$2:$O$152,_xlfn.AGGREGATE(15,6,ROW('POA2'!$A$2:$A$152)-ROW('POA2'!$A$2)+1/--('POA2'!$A$2:$A$152=$B$37),ROWS($A$43:C45)),5)</f>
        <v>2.3.2.1 Fortalecer la difusión y divulgación de los resultados de la investigación.</v>
      </c>
      <c r="D45" s="2" t="str">
        <f>INDEX('POA2'!$A$2:$O$152,_xlfn.AGGREGATE(15,6,ROW('POA2'!$A$2:$A$152)-ROW('POA2'!$A$2)+1/--('POA2'!$A$2:$A$152=$B$37),ROWS($A$43:D45)),6)</f>
        <v>Publicación de Culturales, revista académica de la UA, en formato digital, de publicación continua y de acceso abierto</v>
      </c>
      <c r="E45" s="37">
        <f t="shared" si="5"/>
        <v>4</v>
      </c>
      <c r="F45" s="31">
        <f>INDEX('POA2'!$A$2:$O$152,_xlfn.AGGREGATE(15,6,ROW('POA2'!$A$2:$A$152)-ROW('POA2'!$A$2)+1/--('POA2'!$A$2:$A$152=$B$37),ROWS($A$43:F45)),7)</f>
        <v>1</v>
      </c>
      <c r="G45" s="31">
        <f>INDEX('POA2'!$A$2:$O$152,_xlfn.AGGREGATE(15,6,ROW('POA2'!$A$2:$A$152)-ROW('POA2'!$A$2)+1/--('POA2'!$A$2:$A$152=$B$37),ROWS($A$43:G45)),8)</f>
        <v>1</v>
      </c>
      <c r="H45" s="31">
        <f>INDEX('POA2'!$A$2:$O$152,_xlfn.AGGREGATE(15,6,ROW('POA2'!$A$2:$A$152)-ROW('POA2'!$A$2)+1/--('POA2'!$A$2:$A$152=$B$37),ROWS($A$43:H45)),9)</f>
        <v>1</v>
      </c>
      <c r="I45" s="31">
        <f>INDEX('POA2'!$A$2:$O$152,_xlfn.AGGREGATE(15,6,ROW('POA2'!$A$2:$A$152)-ROW('POA2'!$A$2)+1/--('POA2'!$A$2:$A$152=$B$37),ROWS($A$43:I45)),10)</f>
        <v>0</v>
      </c>
      <c r="J45" s="31">
        <f>INDEX('POA2'!$A$2:$O$152,_xlfn.AGGREGATE(15,6,ROW('POA2'!$A$2:$A$152)-ROW('POA2'!$A$2)+1/--('POA2'!$A$2:$A$152=$B$37),ROWS($A$43:J45)),11)</f>
        <v>1</v>
      </c>
      <c r="K45" s="31">
        <f>INDEX('POA2'!$A$2:$O$152,_xlfn.AGGREGATE(15,6,ROW('POA2'!$A$2:$A$152)-ROW('POA2'!$A$2)+1/--('POA2'!$A$2:$A$152=$B$37),ROWS($A$43:K45)),12)</f>
        <v>0</v>
      </c>
      <c r="L45" s="31">
        <f>INDEX('POA2'!$A$2:$O$152,_xlfn.AGGREGATE(15,6,ROW('POA2'!$A$2:$A$152)-ROW('POA2'!$A$2)+1/--('POA2'!$A$2:$A$152=$B$37),ROWS($A$43:L45)),13)</f>
        <v>1</v>
      </c>
      <c r="M45" s="31">
        <f>INDEX('POA2'!$A$2:$O$152,_xlfn.AGGREGATE(15,6,ROW('POA2'!$A$2:$A$152)-ROW('POA2'!$A$2)+1/--('POA2'!$A$2:$A$152=$B$37),ROWS($A$43:M45)),14)</f>
        <v>0</v>
      </c>
      <c r="N45" s="37">
        <f t="shared" si="6"/>
        <v>1</v>
      </c>
      <c r="O45" s="41">
        <f t="shared" si="7"/>
        <v>0.25</v>
      </c>
    </row>
    <row r="46" spans="1:16" ht="79.2" x14ac:dyDescent="0.3">
      <c r="A46" s="2" t="str">
        <f>INDEX('POA2'!$A$2:$O$152,_xlfn.AGGREGATE(15,6,ROW('POA2'!$A$2:$A$152)-ROW('POA2'!$A$2)+1/--('POA2'!$A$2:$A$152=$B$37),ROWS($A$43:A46)),3)</f>
        <v>2.3 Investigación, desarrollo tecnológico e Innovación</v>
      </c>
      <c r="B46" s="2" t="str">
        <f>INDEX('POA2'!$A$2:$O$152,_xlfn.AGGREGATE(15,6,ROW('POA2'!$A$2:$A$152)-ROW('POA2'!$A$2)+1/--('POA2'!$A$2:$A$152=$B$37),ROWS($A$43:B46)),4)</f>
        <v>2.3.1 Fortalecer la investigación, el desarrollo tecnológico y la innovación para contribuir al desarrollo regional, nacional e internacional.</v>
      </c>
      <c r="C46" s="2" t="str">
        <f>INDEX('POA2'!$A$2:$O$152,_xlfn.AGGREGATE(15,6,ROW('POA2'!$A$2:$A$152)-ROW('POA2'!$A$2)+1/--('POA2'!$A$2:$A$152=$B$37),ROWS($A$43:C46)),5)</f>
        <v>2.3.1.1 Asegurar la pertinencia de la investigación, el desarrollo tecnológico y la innovación que se realiza en la institución, a fin de contribuir a la resolución de problemas y al mejoramiento de la calidad de vida de la población.</v>
      </c>
      <c r="D46" s="2" t="str">
        <f>INDEX('POA2'!$A$2:$O$152,_xlfn.AGGREGATE(15,6,ROW('POA2'!$A$2:$A$152)-ROW('POA2'!$A$2)+1/--('POA2'!$A$2:$A$152=$B$37),ROWS($A$43:D46)),6)</f>
        <v>Apoyar y dar seguimiento a las investigaciones de los PTC en función de fortalecer as LGAC, las cuales impactan en las actividades académicas, en el avance científico, tecnológico e innovación.</v>
      </c>
      <c r="E46" s="37">
        <f t="shared" si="5"/>
        <v>36</v>
      </c>
      <c r="F46" s="31">
        <f>INDEX('POA2'!$A$2:$O$152,_xlfn.AGGREGATE(15,6,ROW('POA2'!$A$2:$A$152)-ROW('POA2'!$A$2)+1/--('POA2'!$A$2:$A$152=$B$37),ROWS($A$43:F46)),7)</f>
        <v>9</v>
      </c>
      <c r="G46" s="31">
        <f>INDEX('POA2'!$A$2:$O$152,_xlfn.AGGREGATE(15,6,ROW('POA2'!$A$2:$A$152)-ROW('POA2'!$A$2)+1/--('POA2'!$A$2:$A$152=$B$37),ROWS($A$43:G46)),8)</f>
        <v>9</v>
      </c>
      <c r="H46" s="31">
        <f>INDEX('POA2'!$A$2:$O$152,_xlfn.AGGREGATE(15,6,ROW('POA2'!$A$2:$A$152)-ROW('POA2'!$A$2)+1/--('POA2'!$A$2:$A$152=$B$37),ROWS($A$43:H46)),9)</f>
        <v>9</v>
      </c>
      <c r="I46" s="31">
        <f>INDEX('POA2'!$A$2:$O$152,_xlfn.AGGREGATE(15,6,ROW('POA2'!$A$2:$A$152)-ROW('POA2'!$A$2)+1/--('POA2'!$A$2:$A$152=$B$37),ROWS($A$43:I46)),10)</f>
        <v>0</v>
      </c>
      <c r="J46" s="31">
        <f>INDEX('POA2'!$A$2:$O$152,_xlfn.AGGREGATE(15,6,ROW('POA2'!$A$2:$A$152)-ROW('POA2'!$A$2)+1/--('POA2'!$A$2:$A$152=$B$37),ROWS($A$43:J46)),11)</f>
        <v>9</v>
      </c>
      <c r="K46" s="31">
        <f>INDEX('POA2'!$A$2:$O$152,_xlfn.AGGREGATE(15,6,ROW('POA2'!$A$2:$A$152)-ROW('POA2'!$A$2)+1/--('POA2'!$A$2:$A$152=$B$37),ROWS($A$43:K46)),12)</f>
        <v>0</v>
      </c>
      <c r="L46" s="31">
        <f>INDEX('POA2'!$A$2:$O$152,_xlfn.AGGREGATE(15,6,ROW('POA2'!$A$2:$A$152)-ROW('POA2'!$A$2)+1/--('POA2'!$A$2:$A$152=$B$37),ROWS($A$43:L46)),13)</f>
        <v>9</v>
      </c>
      <c r="M46" s="31">
        <f>INDEX('POA2'!$A$2:$O$152,_xlfn.AGGREGATE(15,6,ROW('POA2'!$A$2:$A$152)-ROW('POA2'!$A$2)+1/--('POA2'!$A$2:$A$152=$B$37),ROWS($A$43:M46)),14)</f>
        <v>0</v>
      </c>
      <c r="N46" s="37">
        <f t="shared" si="6"/>
        <v>9</v>
      </c>
      <c r="O46" s="41">
        <f t="shared" si="7"/>
        <v>0.25</v>
      </c>
    </row>
    <row r="47" spans="1:16" ht="79.2" x14ac:dyDescent="0.3">
      <c r="A47" s="2" t="str">
        <f>INDEX('POA2'!$A$2:$O$152,_xlfn.AGGREGATE(15,6,ROW('POA2'!$A$2:$A$152)-ROW('POA2'!$A$2)+1/--('POA2'!$A$2:$A$152=$B$37),ROWS($A$43:A47)),3)</f>
        <v>2.3 Investigación, desarrollo tecnológico e Innovación</v>
      </c>
      <c r="B47" s="2" t="str">
        <f>INDEX('POA2'!$A$2:$O$152,_xlfn.AGGREGATE(15,6,ROW('POA2'!$A$2:$A$152)-ROW('POA2'!$A$2)+1/--('POA2'!$A$2:$A$152=$B$37),ROWS($A$43:B47)),4)</f>
        <v>2.3.1 Fortalecer la investigación, el desarrollo tecnológico y la innovación para contribuir al desarrollo regional, nacional e internacional.</v>
      </c>
      <c r="C47" s="2" t="str">
        <f>INDEX('POA2'!$A$2:$O$152,_xlfn.AGGREGATE(15,6,ROW('POA2'!$A$2:$A$152)-ROW('POA2'!$A$2)+1/--('POA2'!$A$2:$A$152=$B$37),ROWS($A$43:C47)),5)</f>
        <v>2.3.1.3 Fortalecer y consolidar las redes de colaboración en materia de investigación con académicos de otras instituciones de educación superior y centros de investigación de los ámbitos regional, nacional e internacional.</v>
      </c>
      <c r="D47" s="2" t="str">
        <f>INDEX('POA2'!$A$2:$O$152,_xlfn.AGGREGATE(15,6,ROW('POA2'!$A$2:$A$152)-ROW('POA2'!$A$2)+1/--('POA2'!$A$2:$A$152=$B$37),ROWS($A$43:D47)),6)</f>
        <v>Realizar un programa semestral de actividades académicas realizadas realizadas con otras IES</v>
      </c>
      <c r="E47" s="37">
        <f t="shared" si="5"/>
        <v>2</v>
      </c>
      <c r="F47" s="31">
        <f>INDEX('POA2'!$A$2:$O$152,_xlfn.AGGREGATE(15,6,ROW('POA2'!$A$2:$A$152)-ROW('POA2'!$A$2)+1/--('POA2'!$A$2:$A$152=$B$37),ROWS($A$43:F47)),7)</f>
        <v>1</v>
      </c>
      <c r="G47" s="31">
        <f>INDEX('POA2'!$A$2:$O$152,_xlfn.AGGREGATE(15,6,ROW('POA2'!$A$2:$A$152)-ROW('POA2'!$A$2)+1/--('POA2'!$A$2:$A$152=$B$37),ROWS($A$43:G47)),8)</f>
        <v>1</v>
      </c>
      <c r="H47" s="31">
        <f>INDEX('POA2'!$A$2:$O$152,_xlfn.AGGREGATE(15,6,ROW('POA2'!$A$2:$A$152)-ROW('POA2'!$A$2)+1/--('POA2'!$A$2:$A$152=$B$37),ROWS($A$43:H47)),9)</f>
        <v>0</v>
      </c>
      <c r="I47" s="31">
        <f>INDEX('POA2'!$A$2:$O$152,_xlfn.AGGREGATE(15,6,ROW('POA2'!$A$2:$A$152)-ROW('POA2'!$A$2)+1/--('POA2'!$A$2:$A$152=$B$37),ROWS($A$43:I47)),10)</f>
        <v>0</v>
      </c>
      <c r="J47" s="31">
        <f>INDEX('POA2'!$A$2:$O$152,_xlfn.AGGREGATE(15,6,ROW('POA2'!$A$2:$A$152)-ROW('POA2'!$A$2)+1/--('POA2'!$A$2:$A$152=$B$37),ROWS($A$43:J47)),11)</f>
        <v>1</v>
      </c>
      <c r="K47" s="31">
        <f>INDEX('POA2'!$A$2:$O$152,_xlfn.AGGREGATE(15,6,ROW('POA2'!$A$2:$A$152)-ROW('POA2'!$A$2)+1/--('POA2'!$A$2:$A$152=$B$37),ROWS($A$43:K47)),12)</f>
        <v>0</v>
      </c>
      <c r="L47" s="31">
        <f>INDEX('POA2'!$A$2:$O$152,_xlfn.AGGREGATE(15,6,ROW('POA2'!$A$2:$A$152)-ROW('POA2'!$A$2)+1/--('POA2'!$A$2:$A$152=$B$37),ROWS($A$43:L47)),13)</f>
        <v>0</v>
      </c>
      <c r="M47" s="31">
        <f>INDEX('POA2'!$A$2:$O$152,_xlfn.AGGREGATE(15,6,ROW('POA2'!$A$2:$A$152)-ROW('POA2'!$A$2)+1/--('POA2'!$A$2:$A$152=$B$37),ROWS($A$43:M47)),14)</f>
        <v>0</v>
      </c>
      <c r="N47" s="37">
        <f t="shared" si="6"/>
        <v>1</v>
      </c>
      <c r="O47" s="41">
        <f t="shared" si="7"/>
        <v>0.5</v>
      </c>
    </row>
    <row r="50" spans="1:16" ht="15.6" x14ac:dyDescent="0.3">
      <c r="A50" s="4"/>
      <c r="B50" s="82" t="s">
        <v>0</v>
      </c>
      <c r="C50" s="82"/>
      <c r="D50" s="82"/>
      <c r="E50" s="82"/>
      <c r="F50" s="82"/>
      <c r="G50" s="82"/>
      <c r="H50" s="82"/>
      <c r="I50" s="82"/>
      <c r="J50" s="82"/>
      <c r="K50" s="82"/>
      <c r="L50" s="82"/>
      <c r="M50" s="82"/>
      <c r="N50" s="82"/>
      <c r="O50" s="82"/>
    </row>
    <row r="51" spans="1:16" x14ac:dyDescent="0.3">
      <c r="A51" s="4"/>
      <c r="B51" s="83" t="s">
        <v>1564</v>
      </c>
      <c r="C51" s="83"/>
      <c r="D51" s="83"/>
      <c r="E51" s="83"/>
      <c r="F51" s="83"/>
      <c r="G51" s="83"/>
      <c r="H51" s="83"/>
      <c r="I51" s="83"/>
      <c r="J51" s="83"/>
      <c r="K51" s="83"/>
      <c r="L51" s="83"/>
      <c r="M51" s="83"/>
      <c r="N51" s="83"/>
      <c r="O51" s="83"/>
    </row>
    <row r="52" spans="1:16" x14ac:dyDescent="0.3">
      <c r="A52" s="4"/>
      <c r="B52" s="5"/>
      <c r="C52" s="5"/>
      <c r="D52" s="5"/>
      <c r="E52" s="5"/>
      <c r="F52" s="5"/>
      <c r="G52" s="5"/>
      <c r="H52" s="5"/>
      <c r="I52" s="5"/>
      <c r="J52" s="5"/>
      <c r="K52" s="5"/>
      <c r="L52" s="5"/>
      <c r="M52" s="5"/>
      <c r="N52" s="5"/>
      <c r="O52" s="5"/>
    </row>
    <row r="53" spans="1:16" ht="15.6" x14ac:dyDescent="0.3">
      <c r="A53" s="4"/>
      <c r="B53" s="12"/>
      <c r="C53" s="12"/>
      <c r="D53" s="12"/>
      <c r="E53" s="12"/>
      <c r="F53" s="12"/>
      <c r="G53" s="12"/>
      <c r="H53" s="12"/>
      <c r="I53" s="12"/>
      <c r="J53" s="12"/>
      <c r="K53" s="12"/>
      <c r="L53" s="12"/>
      <c r="M53" s="12"/>
      <c r="N53" s="12"/>
      <c r="O53" s="12"/>
    </row>
    <row r="54" spans="1:16" ht="15.6" x14ac:dyDescent="0.3">
      <c r="A54" s="6" t="s">
        <v>1</v>
      </c>
      <c r="B54" s="33">
        <v>201</v>
      </c>
      <c r="C54" s="84" t="s">
        <v>41</v>
      </c>
      <c r="D54" s="84"/>
      <c r="E54" s="84"/>
      <c r="F54" s="84"/>
      <c r="G54" s="84"/>
      <c r="H54" s="84"/>
      <c r="I54" s="84"/>
      <c r="J54" s="84"/>
      <c r="K54" s="84"/>
      <c r="L54" s="84"/>
      <c r="M54" s="84"/>
      <c r="N54" s="84"/>
      <c r="O54" s="7"/>
    </row>
    <row r="55" spans="1:16" x14ac:dyDescent="0.3">
      <c r="A55" s="6" t="s">
        <v>13</v>
      </c>
      <c r="B55" s="45">
        <v>3</v>
      </c>
      <c r="C55" s="84" t="s">
        <v>26</v>
      </c>
      <c r="D55" s="84"/>
      <c r="E55" s="84"/>
      <c r="F55" s="84"/>
      <c r="G55" s="84"/>
      <c r="H55" s="84"/>
      <c r="I55" s="84"/>
      <c r="J55" s="84"/>
      <c r="K55" s="84"/>
      <c r="L55" s="84"/>
      <c r="M55" s="84"/>
      <c r="N55" s="84"/>
      <c r="O55" s="8"/>
      <c r="P55" s="4"/>
    </row>
    <row r="56" spans="1:16" x14ac:dyDescent="0.3">
      <c r="B56" s="9"/>
      <c r="C56" s="9"/>
      <c r="D56" s="9"/>
      <c r="E56" s="9"/>
      <c r="F56" s="9"/>
      <c r="G56" s="9"/>
      <c r="H56" s="9"/>
      <c r="I56" s="9"/>
      <c r="J56" s="9"/>
      <c r="K56" s="9"/>
      <c r="L56" s="9"/>
      <c r="M56" s="9"/>
      <c r="N56" s="9"/>
    </row>
    <row r="57" spans="1:16" x14ac:dyDescent="0.3">
      <c r="A57" s="85" t="s">
        <v>21</v>
      </c>
      <c r="B57" s="85" t="s">
        <v>22</v>
      </c>
      <c r="C57" s="85" t="s">
        <v>23</v>
      </c>
      <c r="D57" s="85" t="s">
        <v>24</v>
      </c>
      <c r="E57" s="85" t="s">
        <v>5</v>
      </c>
      <c r="F57" s="86" t="s">
        <v>25</v>
      </c>
      <c r="G57" s="86"/>
      <c r="H57" s="86"/>
      <c r="I57" s="86"/>
      <c r="J57" s="86"/>
      <c r="K57" s="86"/>
      <c r="L57" s="86"/>
      <c r="M57" s="86"/>
      <c r="N57" s="87" t="s">
        <v>16</v>
      </c>
      <c r="O57" s="85" t="s">
        <v>17</v>
      </c>
    </row>
    <row r="58" spans="1:16" x14ac:dyDescent="0.3">
      <c r="A58" s="85"/>
      <c r="B58" s="85"/>
      <c r="C58" s="85"/>
      <c r="D58" s="85"/>
      <c r="E58" s="85"/>
      <c r="F58" s="86" t="s">
        <v>6</v>
      </c>
      <c r="G58" s="86"/>
      <c r="H58" s="86" t="s">
        <v>7</v>
      </c>
      <c r="I58" s="86"/>
      <c r="J58" s="86" t="s">
        <v>8</v>
      </c>
      <c r="K58" s="86"/>
      <c r="L58" s="86" t="s">
        <v>9</v>
      </c>
      <c r="M58" s="86"/>
      <c r="N58" s="87"/>
      <c r="O58" s="85"/>
    </row>
    <row r="59" spans="1:16" x14ac:dyDescent="0.3">
      <c r="A59" s="85"/>
      <c r="B59" s="85"/>
      <c r="C59" s="85"/>
      <c r="D59" s="85"/>
      <c r="E59" s="85"/>
      <c r="F59" s="10" t="s">
        <v>10</v>
      </c>
      <c r="G59" s="10" t="s">
        <v>11</v>
      </c>
      <c r="H59" s="10" t="s">
        <v>10</v>
      </c>
      <c r="I59" s="10" t="s">
        <v>11</v>
      </c>
      <c r="J59" s="10" t="s">
        <v>10</v>
      </c>
      <c r="K59" s="10" t="s">
        <v>12</v>
      </c>
      <c r="L59" s="10" t="s">
        <v>10</v>
      </c>
      <c r="M59" s="10" t="s">
        <v>12</v>
      </c>
      <c r="N59" s="87"/>
      <c r="O59" s="85"/>
    </row>
    <row r="60" spans="1:16" ht="66" x14ac:dyDescent="0.3">
      <c r="A60" s="2" t="str">
        <f>INDEX('POA3'!$A$2:$O$152,_xlfn.AGGREGATE(15,6,ROW('POA3'!$A$2:$A$152)-ROW('POA3'!$A$2)+1/--('POA3'!$A$2:$A$152=$B$54),ROWS($A$60:A60)),3)</f>
        <v>3.4 Extensión y vinculación</v>
      </c>
      <c r="B60" s="2" t="str">
        <f>INDEX('POA3'!$A$2:$O$152,_xlfn.AGGREGATE(15,6,ROW('POA3'!$A$2:$A$152)-ROW('POA3'!$A$2)+1/--('POA3'!$A$2:$A$152=$B$54),ROWS($A$60:B60)),4)</f>
        <v>3.4.1 Fortalecer la presencia de la universidad en la sociedad a través de la divulgación del conocimiento y la promoción de la cultura y el deporte.</v>
      </c>
      <c r="C60" s="2" t="str">
        <f>INDEX('POA3'!$A$2:$O$152,_xlfn.AGGREGATE(15,6,ROW('POA3'!$A$2:$A$152)-ROW('POA3'!$A$2)+1/--('POA3'!$A$2:$A$152=$B$54),ROWS($A$60:C60)),5)</f>
        <v>3.4.1.7 Promover la participación de los universitarios en actividades de extensión de los servicios que brinda la uabc, y de intervención comunitaria orientadas a sectores sociales en condiciones de vulnerabilidad.</v>
      </c>
      <c r="D60" s="2" t="str">
        <f>INDEX('POA3'!$A$2:$O$152,_xlfn.AGGREGATE(15,6,ROW('POA3'!$A$2:$A$152)-ROW('POA3'!$A$2)+1/--('POA3'!$A$2:$A$152=$B$54),ROWS($A$60:D60)),6)</f>
        <v>Realizar acciones de extensión e intervención comunitaria</v>
      </c>
      <c r="E60" s="37">
        <f t="shared" ref="E60" si="8">+F60+H60+J60+L60</f>
        <v>2</v>
      </c>
      <c r="F60" s="31">
        <f>INDEX('POA3'!$A$2:$O$152,_xlfn.AGGREGATE(15,6,ROW('POA3'!$A$2:$A$152)-ROW('POA3'!$A$2)+1/--('POA3'!$A$2:$A$152=$B$54),ROWS($A$60:F60)),7)</f>
        <v>0</v>
      </c>
      <c r="G60" s="31">
        <f>INDEX('POA3'!$A$2:$O$152,_xlfn.AGGREGATE(15,6,ROW('POA3'!$A$2:$A$152)-ROW('POA3'!$A$2)+1/--('POA3'!$A$2:$A$152=$B$54),ROWS($A$60:G60)),8)</f>
        <v>0</v>
      </c>
      <c r="H60" s="31">
        <f>INDEX('POA3'!$A$2:$O$152,_xlfn.AGGREGATE(15,6,ROW('POA3'!$A$2:$A$152)-ROW('POA3'!$A$2)+1/--('POA3'!$A$2:$A$152=$B$54),ROWS($A$60:H60)),9)</f>
        <v>1</v>
      </c>
      <c r="I60" s="31">
        <f>INDEX('POA3'!$A$2:$O$152,_xlfn.AGGREGATE(15,6,ROW('POA3'!$A$2:$A$152)-ROW('POA3'!$A$2)+1/--('POA3'!$A$2:$A$152=$B$54),ROWS($A$60:I60)),10)</f>
        <v>0</v>
      </c>
      <c r="J60" s="31">
        <f>INDEX('POA3'!$A$2:$O$152,_xlfn.AGGREGATE(15,6,ROW('POA3'!$A$2:$A$152)-ROW('POA3'!$A$2)+1/--('POA3'!$A$2:$A$152=$B$54),ROWS($A$60:J60)),11)</f>
        <v>0</v>
      </c>
      <c r="K60" s="31">
        <f>INDEX('POA3'!$A$2:$O$152,_xlfn.AGGREGATE(15,6,ROW('POA3'!$A$2:$A$152)-ROW('POA3'!$A$2)+1/--('POA3'!$A$2:$A$152=$B$54),ROWS($A$60:K60)),12)</f>
        <v>0</v>
      </c>
      <c r="L60" s="31">
        <f>INDEX('POA3'!$A$2:$O$152,_xlfn.AGGREGATE(15,6,ROW('POA3'!$A$2:$A$152)-ROW('POA3'!$A$2)+1/--('POA3'!$A$2:$A$152=$B$54),ROWS($A$60:L60)),13)</f>
        <v>1</v>
      </c>
      <c r="M60" s="31">
        <f>INDEX('POA3'!$A$2:$O$152,_xlfn.AGGREGATE(15,6,ROW('POA3'!$A$2:$A$152)-ROW('POA3'!$A$2)+1/--('POA3'!$A$2:$A$152=$B$54),ROWS($A$60:M60)),14)</f>
        <v>0</v>
      </c>
      <c r="N60" s="37">
        <f t="shared" ref="N60" si="9">+G60+I60+K60+M60</f>
        <v>0</v>
      </c>
      <c r="O60" s="41">
        <f t="shared" ref="O60" si="10">IFERROR(N60/E60,0%)</f>
        <v>0</v>
      </c>
    </row>
    <row r="61" spans="1:16" ht="52.8" x14ac:dyDescent="0.3">
      <c r="A61" s="2" t="str">
        <f>INDEX('POA3'!$A$2:$O$152,_xlfn.AGGREGATE(15,6,ROW('POA3'!$A$2:$A$152)-ROW('POA3'!$A$2)+1/--('POA3'!$A$2:$A$152=$B$54),ROWS($A$60:A61)),3)</f>
        <v>3.4 Extensión y vinculación</v>
      </c>
      <c r="B61" s="2" t="str">
        <f>INDEX('POA3'!$A$2:$O$152,_xlfn.AGGREGATE(15,6,ROW('POA3'!$A$2:$A$152)-ROW('POA3'!$A$2)+1/--('POA3'!$A$2:$A$152=$B$54),ROWS($A$60:B61)),4)</f>
        <v>3.4.1 Fortalecer la presencia de la universidad en la sociedad a través de la divulgación del conocimiento y la promoción de la cultura y el deporte.</v>
      </c>
      <c r="C61" s="2" t="str">
        <f>INDEX('POA3'!$A$2:$O$152,_xlfn.AGGREGATE(15,6,ROW('POA3'!$A$2:$A$152)-ROW('POA3'!$A$2)+1/--('POA3'!$A$2:$A$152=$B$54),ROWS($A$60:C61)),5)</f>
        <v>3.4.1.3 Promover la formación de públicos para el arte, la ciencia y las humanidades, tanto entre los universitarios como entre la comunidad en general.</v>
      </c>
      <c r="D61" s="2" t="str">
        <f>INDEX('POA3'!$A$2:$O$152,_xlfn.AGGREGATE(15,6,ROW('POA3'!$A$2:$A$152)-ROW('POA3'!$A$2)+1/--('POA3'!$A$2:$A$152=$B$54),ROWS($A$60:D61)),6)</f>
        <v>Realización de Eventos de extensión de la cultura</v>
      </c>
      <c r="E61" s="37">
        <f t="shared" ref="E61:E65" si="11">+F61+H61+J61+L61</f>
        <v>12</v>
      </c>
      <c r="F61" s="31">
        <f>INDEX('POA3'!$A$2:$O$152,_xlfn.AGGREGATE(15,6,ROW('POA3'!$A$2:$A$152)-ROW('POA3'!$A$2)+1/--('POA3'!$A$2:$A$152=$B$54),ROWS($A$60:F61)),7)</f>
        <v>3</v>
      </c>
      <c r="G61" s="31">
        <f>INDEX('POA3'!$A$2:$O$152,_xlfn.AGGREGATE(15,6,ROW('POA3'!$A$2:$A$152)-ROW('POA3'!$A$2)+1/--('POA3'!$A$2:$A$152=$B$54),ROWS($A$60:G61)),8)</f>
        <v>3</v>
      </c>
      <c r="H61" s="31">
        <f>INDEX('POA3'!$A$2:$O$152,_xlfn.AGGREGATE(15,6,ROW('POA3'!$A$2:$A$152)-ROW('POA3'!$A$2)+1/--('POA3'!$A$2:$A$152=$B$54),ROWS($A$60:H61)),9)</f>
        <v>3</v>
      </c>
      <c r="I61" s="31">
        <f>INDEX('POA3'!$A$2:$O$152,_xlfn.AGGREGATE(15,6,ROW('POA3'!$A$2:$A$152)-ROW('POA3'!$A$2)+1/--('POA3'!$A$2:$A$152=$B$54),ROWS($A$60:I61)),10)</f>
        <v>0</v>
      </c>
      <c r="J61" s="31">
        <f>INDEX('POA3'!$A$2:$O$152,_xlfn.AGGREGATE(15,6,ROW('POA3'!$A$2:$A$152)-ROW('POA3'!$A$2)+1/--('POA3'!$A$2:$A$152=$B$54),ROWS($A$60:J61)),11)</f>
        <v>4</v>
      </c>
      <c r="K61" s="31">
        <f>INDEX('POA3'!$A$2:$O$152,_xlfn.AGGREGATE(15,6,ROW('POA3'!$A$2:$A$152)-ROW('POA3'!$A$2)+1/--('POA3'!$A$2:$A$152=$B$54),ROWS($A$60:K61)),12)</f>
        <v>0</v>
      </c>
      <c r="L61" s="31">
        <f>INDEX('POA3'!$A$2:$O$152,_xlfn.AGGREGATE(15,6,ROW('POA3'!$A$2:$A$152)-ROW('POA3'!$A$2)+1/--('POA3'!$A$2:$A$152=$B$54),ROWS($A$60:L61)),13)</f>
        <v>2</v>
      </c>
      <c r="M61" s="31">
        <f>INDEX('POA3'!$A$2:$O$152,_xlfn.AGGREGATE(15,6,ROW('POA3'!$A$2:$A$152)-ROW('POA3'!$A$2)+1/--('POA3'!$A$2:$A$152=$B$54),ROWS($A$60:M61)),14)</f>
        <v>0</v>
      </c>
      <c r="N61" s="37">
        <f t="shared" ref="N61:N65" si="12">+G61+I61+K61+M61</f>
        <v>3</v>
      </c>
      <c r="O61" s="41">
        <f t="shared" ref="O61:O65" si="13">IFERROR(N61/E61,0%)</f>
        <v>0.25</v>
      </c>
    </row>
    <row r="62" spans="1:16" ht="52.8" x14ac:dyDescent="0.3">
      <c r="A62" s="2" t="str">
        <f>INDEX('POA3'!$A$2:$O$152,_xlfn.AGGREGATE(15,6,ROW('POA3'!$A$2:$A$152)-ROW('POA3'!$A$2)+1/--('POA3'!$A$2:$A$152=$B$54),ROWS($A$60:A62)),3)</f>
        <v>3.4 Extensión y vinculación</v>
      </c>
      <c r="B62" s="2" t="str">
        <f>INDEX('POA3'!$A$2:$O$152,_xlfn.AGGREGATE(15,6,ROW('POA3'!$A$2:$A$152)-ROW('POA3'!$A$2)+1/--('POA3'!$A$2:$A$152=$B$54),ROWS($A$60:B62)),4)</f>
        <v>3.4.1 Fortalecer la presencia de la universidad en la sociedad a través de la divulgación del conocimiento y la promoción de la cultura y el deporte.</v>
      </c>
      <c r="C62" s="2" t="str">
        <f>INDEX('POA3'!$A$2:$O$152,_xlfn.AGGREGATE(15,6,ROW('POA3'!$A$2:$A$152)-ROW('POA3'!$A$2)+1/--('POA3'!$A$2:$A$152=$B$54),ROWS($A$60:C62)),5)</f>
        <v>3.4.1.3 Promover la formación de públicos para el arte, la ciencia y las humanidades, tanto entre los universitarios como entre la comunidad en general.</v>
      </c>
      <c r="D62" s="2" t="str">
        <f>INDEX('POA3'!$A$2:$O$152,_xlfn.AGGREGATE(15,6,ROW('POA3'!$A$2:$A$152)-ROW('POA3'!$A$2)+1/--('POA3'!$A$2:$A$152=$B$54),ROWS($A$60:D62)),6)</f>
        <v>Realización de Exposiciones Museográficas en la UABC</v>
      </c>
      <c r="E62" s="37">
        <f t="shared" si="11"/>
        <v>2</v>
      </c>
      <c r="F62" s="31">
        <f>INDEX('POA3'!$A$2:$O$152,_xlfn.AGGREGATE(15,6,ROW('POA3'!$A$2:$A$152)-ROW('POA3'!$A$2)+1/--('POA3'!$A$2:$A$152=$B$54),ROWS($A$60:F62)),7)</f>
        <v>1</v>
      </c>
      <c r="G62" s="31">
        <f>INDEX('POA3'!$A$2:$O$152,_xlfn.AGGREGATE(15,6,ROW('POA3'!$A$2:$A$152)-ROW('POA3'!$A$2)+1/--('POA3'!$A$2:$A$152=$B$54),ROWS($A$60:G62)),8)</f>
        <v>1</v>
      </c>
      <c r="H62" s="31">
        <f>INDEX('POA3'!$A$2:$O$152,_xlfn.AGGREGATE(15,6,ROW('POA3'!$A$2:$A$152)-ROW('POA3'!$A$2)+1/--('POA3'!$A$2:$A$152=$B$54),ROWS($A$60:H62)),9)</f>
        <v>0</v>
      </c>
      <c r="I62" s="31">
        <f>INDEX('POA3'!$A$2:$O$152,_xlfn.AGGREGATE(15,6,ROW('POA3'!$A$2:$A$152)-ROW('POA3'!$A$2)+1/--('POA3'!$A$2:$A$152=$B$54),ROWS($A$60:I62)),10)</f>
        <v>0</v>
      </c>
      <c r="J62" s="31">
        <f>INDEX('POA3'!$A$2:$O$152,_xlfn.AGGREGATE(15,6,ROW('POA3'!$A$2:$A$152)-ROW('POA3'!$A$2)+1/--('POA3'!$A$2:$A$152=$B$54),ROWS($A$60:J62)),11)</f>
        <v>1</v>
      </c>
      <c r="K62" s="31">
        <f>INDEX('POA3'!$A$2:$O$152,_xlfn.AGGREGATE(15,6,ROW('POA3'!$A$2:$A$152)-ROW('POA3'!$A$2)+1/--('POA3'!$A$2:$A$152=$B$54),ROWS($A$60:K62)),12)</f>
        <v>0</v>
      </c>
      <c r="L62" s="31">
        <f>INDEX('POA3'!$A$2:$O$152,_xlfn.AGGREGATE(15,6,ROW('POA3'!$A$2:$A$152)-ROW('POA3'!$A$2)+1/--('POA3'!$A$2:$A$152=$B$54),ROWS($A$60:L62)),13)</f>
        <v>0</v>
      </c>
      <c r="M62" s="31">
        <f>INDEX('POA3'!$A$2:$O$152,_xlfn.AGGREGATE(15,6,ROW('POA3'!$A$2:$A$152)-ROW('POA3'!$A$2)+1/--('POA3'!$A$2:$A$152=$B$54),ROWS($A$60:M62)),14)</f>
        <v>0</v>
      </c>
      <c r="N62" s="37">
        <f t="shared" si="12"/>
        <v>1</v>
      </c>
      <c r="O62" s="41">
        <f t="shared" si="13"/>
        <v>0.5</v>
      </c>
    </row>
    <row r="63" spans="1:16" ht="52.8" x14ac:dyDescent="0.3">
      <c r="A63" s="2" t="str">
        <f>INDEX('POA3'!$A$2:$O$152,_xlfn.AGGREGATE(15,6,ROW('POA3'!$A$2:$A$152)-ROW('POA3'!$A$2)+1/--('POA3'!$A$2:$A$152=$B$54),ROWS($A$60:A63)),3)</f>
        <v>3.4 Extensión y vinculación</v>
      </c>
      <c r="B63" s="2" t="str">
        <f>INDEX('POA3'!$A$2:$O$152,_xlfn.AGGREGATE(15,6,ROW('POA3'!$A$2:$A$152)-ROW('POA3'!$A$2)+1/--('POA3'!$A$2:$A$152=$B$54),ROWS($A$60:B63)),4)</f>
        <v>3.4.1 Fortalecer la presencia de la universidad en la sociedad a través de la divulgación del conocimiento y la promoción de la cultura y el deporte.</v>
      </c>
      <c r="C63" s="2" t="str">
        <f>INDEX('POA3'!$A$2:$O$152,_xlfn.AGGREGATE(15,6,ROW('POA3'!$A$2:$A$152)-ROW('POA3'!$A$2)+1/--('POA3'!$A$2:$A$152=$B$54),ROWS($A$60:C63)),5)</f>
        <v>3.4.1.3 Promover la formación de públicos para el arte, la ciencia y las humanidades, tanto entre los universitarios como entre la comunidad en general.</v>
      </c>
      <c r="D63" s="2" t="str">
        <f>INDEX('POA3'!$A$2:$O$152,_xlfn.AGGREGATE(15,6,ROW('POA3'!$A$2:$A$152)-ROW('POA3'!$A$2)+1/--('POA3'!$A$2:$A$152=$B$54),ROWS($A$60:D63)),6)</f>
        <v>Realización de Exposiciones Museográficas en espacios públicos y comunitarios</v>
      </c>
      <c r="E63" s="37">
        <f t="shared" si="11"/>
        <v>2</v>
      </c>
      <c r="F63" s="31">
        <f>INDEX('POA3'!$A$2:$O$152,_xlfn.AGGREGATE(15,6,ROW('POA3'!$A$2:$A$152)-ROW('POA3'!$A$2)+1/--('POA3'!$A$2:$A$152=$B$54),ROWS($A$60:F63)),7)</f>
        <v>0</v>
      </c>
      <c r="G63" s="31">
        <f>INDEX('POA3'!$A$2:$O$152,_xlfn.AGGREGATE(15,6,ROW('POA3'!$A$2:$A$152)-ROW('POA3'!$A$2)+1/--('POA3'!$A$2:$A$152=$B$54),ROWS($A$60:G63)),8)</f>
        <v>2</v>
      </c>
      <c r="H63" s="31">
        <f>INDEX('POA3'!$A$2:$O$152,_xlfn.AGGREGATE(15,6,ROW('POA3'!$A$2:$A$152)-ROW('POA3'!$A$2)+1/--('POA3'!$A$2:$A$152=$B$54),ROWS($A$60:H63)),9)</f>
        <v>1</v>
      </c>
      <c r="I63" s="31">
        <f>INDEX('POA3'!$A$2:$O$152,_xlfn.AGGREGATE(15,6,ROW('POA3'!$A$2:$A$152)-ROW('POA3'!$A$2)+1/--('POA3'!$A$2:$A$152=$B$54),ROWS($A$60:I63)),10)</f>
        <v>0</v>
      </c>
      <c r="J63" s="31">
        <f>INDEX('POA3'!$A$2:$O$152,_xlfn.AGGREGATE(15,6,ROW('POA3'!$A$2:$A$152)-ROW('POA3'!$A$2)+1/--('POA3'!$A$2:$A$152=$B$54),ROWS($A$60:J63)),11)</f>
        <v>0</v>
      </c>
      <c r="K63" s="31">
        <f>INDEX('POA3'!$A$2:$O$152,_xlfn.AGGREGATE(15,6,ROW('POA3'!$A$2:$A$152)-ROW('POA3'!$A$2)+1/--('POA3'!$A$2:$A$152=$B$54),ROWS($A$60:K63)),12)</f>
        <v>0</v>
      </c>
      <c r="L63" s="31">
        <f>INDEX('POA3'!$A$2:$O$152,_xlfn.AGGREGATE(15,6,ROW('POA3'!$A$2:$A$152)-ROW('POA3'!$A$2)+1/--('POA3'!$A$2:$A$152=$B$54),ROWS($A$60:L63)),13)</f>
        <v>1</v>
      </c>
      <c r="M63" s="31">
        <f>INDEX('POA3'!$A$2:$O$152,_xlfn.AGGREGATE(15,6,ROW('POA3'!$A$2:$A$152)-ROW('POA3'!$A$2)+1/--('POA3'!$A$2:$A$152=$B$54),ROWS($A$60:M63)),14)</f>
        <v>0</v>
      </c>
      <c r="N63" s="37">
        <f t="shared" si="12"/>
        <v>2</v>
      </c>
      <c r="O63" s="41">
        <f t="shared" si="13"/>
        <v>1</v>
      </c>
    </row>
    <row r="64" spans="1:16" ht="52.8" x14ac:dyDescent="0.3">
      <c r="A64" s="2" t="str">
        <f>INDEX('POA3'!$A$2:$O$152,_xlfn.AGGREGATE(15,6,ROW('POA3'!$A$2:$A$152)-ROW('POA3'!$A$2)+1/--('POA3'!$A$2:$A$152=$B$54),ROWS($A$60:A64)),3)</f>
        <v>3.4 Extensión y vinculación</v>
      </c>
      <c r="B64" s="2" t="str">
        <f>INDEX('POA3'!$A$2:$O$152,_xlfn.AGGREGATE(15,6,ROW('POA3'!$A$2:$A$152)-ROW('POA3'!$A$2)+1/--('POA3'!$A$2:$A$152=$B$54),ROWS($A$60:B64)),4)</f>
        <v>3.4.2 Consolidar los esquemas de vinculación institucional con los sectores público, privado y social.</v>
      </c>
      <c r="C64" s="2" t="str">
        <f>INDEX('POA3'!$A$2:$O$152,_xlfn.AGGREGATE(15,6,ROW('POA3'!$A$2:$A$152)-ROW('POA3'!$A$2)+1/--('POA3'!$A$2:$A$152=$B$54),ROWS($A$60:C64)),5)</f>
        <v>3.4.2.1 Establecer convenios que promuevan la relación con los sectores público, priva- do y social, y supervisar su adecuado funcionamiento.</v>
      </c>
      <c r="D64" s="2" t="str">
        <f>INDEX('POA3'!$A$2:$O$152,_xlfn.AGGREGATE(15,6,ROW('POA3'!$A$2:$A$152)-ROW('POA3'!$A$2)+1/--('POA3'!$A$2:$A$152=$B$54),ROWS($A$60:D64)),6)</f>
        <v>Representación de la UA en actividades de vinculación institucional</v>
      </c>
      <c r="E64" s="37">
        <f t="shared" si="11"/>
        <v>1</v>
      </c>
      <c r="F64" s="31">
        <f>INDEX('POA3'!$A$2:$O$152,_xlfn.AGGREGATE(15,6,ROW('POA3'!$A$2:$A$152)-ROW('POA3'!$A$2)+1/--('POA3'!$A$2:$A$152=$B$54),ROWS($A$60:F64)),7)</f>
        <v>0</v>
      </c>
      <c r="G64" s="31">
        <f>INDEX('POA3'!$A$2:$O$152,_xlfn.AGGREGATE(15,6,ROW('POA3'!$A$2:$A$152)-ROW('POA3'!$A$2)+1/--('POA3'!$A$2:$A$152=$B$54),ROWS($A$60:G64)),8)</f>
        <v>0</v>
      </c>
      <c r="H64" s="31">
        <f>INDEX('POA3'!$A$2:$O$152,_xlfn.AGGREGATE(15,6,ROW('POA3'!$A$2:$A$152)-ROW('POA3'!$A$2)+1/--('POA3'!$A$2:$A$152=$B$54),ROWS($A$60:H64)),9)</f>
        <v>0</v>
      </c>
      <c r="I64" s="31">
        <f>INDEX('POA3'!$A$2:$O$152,_xlfn.AGGREGATE(15,6,ROW('POA3'!$A$2:$A$152)-ROW('POA3'!$A$2)+1/--('POA3'!$A$2:$A$152=$B$54),ROWS($A$60:I64)),10)</f>
        <v>0</v>
      </c>
      <c r="J64" s="31">
        <f>INDEX('POA3'!$A$2:$O$152,_xlfn.AGGREGATE(15,6,ROW('POA3'!$A$2:$A$152)-ROW('POA3'!$A$2)+1/--('POA3'!$A$2:$A$152=$B$54),ROWS($A$60:J64)),11)</f>
        <v>0</v>
      </c>
      <c r="K64" s="31">
        <f>INDEX('POA3'!$A$2:$O$152,_xlfn.AGGREGATE(15,6,ROW('POA3'!$A$2:$A$152)-ROW('POA3'!$A$2)+1/--('POA3'!$A$2:$A$152=$B$54),ROWS($A$60:K64)),12)</f>
        <v>0</v>
      </c>
      <c r="L64" s="31">
        <f>INDEX('POA3'!$A$2:$O$152,_xlfn.AGGREGATE(15,6,ROW('POA3'!$A$2:$A$152)-ROW('POA3'!$A$2)+1/--('POA3'!$A$2:$A$152=$B$54),ROWS($A$60:L64)),13)</f>
        <v>1</v>
      </c>
      <c r="M64" s="31">
        <f>INDEX('POA3'!$A$2:$O$152,_xlfn.AGGREGATE(15,6,ROW('POA3'!$A$2:$A$152)-ROW('POA3'!$A$2)+1/--('POA3'!$A$2:$A$152=$B$54),ROWS($A$60:M64)),14)</f>
        <v>0</v>
      </c>
      <c r="N64" s="37">
        <f t="shared" si="12"/>
        <v>0</v>
      </c>
      <c r="O64" s="41">
        <f t="shared" si="13"/>
        <v>0</v>
      </c>
    </row>
    <row r="65" spans="1:15" ht="52.8" x14ac:dyDescent="0.3">
      <c r="A65" s="2" t="str">
        <f>INDEX('POA3'!$A$2:$O$152,_xlfn.AGGREGATE(15,6,ROW('POA3'!$A$2:$A$152)-ROW('POA3'!$A$2)+1/--('POA3'!$A$2:$A$152=$B$54),ROWS($A$60:A65)),3)</f>
        <v>3.4 Extensión y vinculación</v>
      </c>
      <c r="B65" s="2" t="str">
        <f>INDEX('POA3'!$A$2:$O$152,_xlfn.AGGREGATE(15,6,ROW('POA3'!$A$2:$A$152)-ROW('POA3'!$A$2)+1/--('POA3'!$A$2:$A$152=$B$54),ROWS($A$60:B65)),4)</f>
        <v>3.4.1 Fortalecer la presencia de la universidad en la sociedad a través de la divulgación del conocimiento y la promoción de la cultura y el deporte.</v>
      </c>
      <c r="C65" s="2" t="str">
        <f>INDEX('POA3'!$A$2:$O$152,_xlfn.AGGREGATE(15,6,ROW('POA3'!$A$2:$A$152)-ROW('POA3'!$A$2)+1/--('POA3'!$A$2:$A$152=$B$54),ROWS($A$60:C65)),5)</f>
        <v>3.4.1.2 Fomentar el desarrollo de vocaciones científicas y tecnológicas en estudiantes de educación básica y media superior de la entidad.</v>
      </c>
      <c r="D65" s="2" t="str">
        <f>INDEX('POA3'!$A$2:$O$152,_xlfn.AGGREGATE(15,6,ROW('POA3'!$A$2:$A$152)-ROW('POA3'!$A$2)+1/--('POA3'!$A$2:$A$152=$B$54),ROWS($A$60:D65)),6)</f>
        <v>Realización de talleres y actividades de fomento a la lecturaen niños y jóvenes en la FIL UABC.</v>
      </c>
      <c r="E65" s="37">
        <f t="shared" si="11"/>
        <v>30</v>
      </c>
      <c r="F65" s="31">
        <f>INDEX('POA3'!$A$2:$O$152,_xlfn.AGGREGATE(15,6,ROW('POA3'!$A$2:$A$152)-ROW('POA3'!$A$2)+1/--('POA3'!$A$2:$A$152=$B$54),ROWS($A$60:F65)),7)</f>
        <v>20</v>
      </c>
      <c r="G65" s="31">
        <f>INDEX('POA3'!$A$2:$O$152,_xlfn.AGGREGATE(15,6,ROW('POA3'!$A$2:$A$152)-ROW('POA3'!$A$2)+1/--('POA3'!$A$2:$A$152=$B$54),ROWS($A$60:G65)),8)</f>
        <v>0</v>
      </c>
      <c r="H65" s="31">
        <f>INDEX('POA3'!$A$2:$O$152,_xlfn.AGGREGATE(15,6,ROW('POA3'!$A$2:$A$152)-ROW('POA3'!$A$2)+1/--('POA3'!$A$2:$A$152=$B$54),ROWS($A$60:H65)),9)</f>
        <v>10</v>
      </c>
      <c r="I65" s="31">
        <f>INDEX('POA3'!$A$2:$O$152,_xlfn.AGGREGATE(15,6,ROW('POA3'!$A$2:$A$152)-ROW('POA3'!$A$2)+1/--('POA3'!$A$2:$A$152=$B$54),ROWS($A$60:I65)),10)</f>
        <v>0</v>
      </c>
      <c r="J65" s="31">
        <f>INDEX('POA3'!$A$2:$O$152,_xlfn.AGGREGATE(15,6,ROW('POA3'!$A$2:$A$152)-ROW('POA3'!$A$2)+1/--('POA3'!$A$2:$A$152=$B$54),ROWS($A$60:J65)),11)</f>
        <v>0</v>
      </c>
      <c r="K65" s="31">
        <f>INDEX('POA3'!$A$2:$O$152,_xlfn.AGGREGATE(15,6,ROW('POA3'!$A$2:$A$152)-ROW('POA3'!$A$2)+1/--('POA3'!$A$2:$A$152=$B$54),ROWS($A$60:K65)),12)</f>
        <v>0</v>
      </c>
      <c r="L65" s="31">
        <f>INDEX('POA3'!$A$2:$O$152,_xlfn.AGGREGATE(15,6,ROW('POA3'!$A$2:$A$152)-ROW('POA3'!$A$2)+1/--('POA3'!$A$2:$A$152=$B$54),ROWS($A$60:L65)),13)</f>
        <v>0</v>
      </c>
      <c r="M65" s="31">
        <f>INDEX('POA3'!$A$2:$O$152,_xlfn.AGGREGATE(15,6,ROW('POA3'!$A$2:$A$152)-ROW('POA3'!$A$2)+1/--('POA3'!$A$2:$A$152=$B$54),ROWS($A$60:M65)),14)</f>
        <v>0</v>
      </c>
      <c r="N65" s="37">
        <f t="shared" si="12"/>
        <v>0</v>
      </c>
      <c r="O65" s="41">
        <f t="shared" si="13"/>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3:O33"/>
    <mergeCell ref="B34:O34"/>
    <mergeCell ref="C37:N37"/>
    <mergeCell ref="C38:N38"/>
    <mergeCell ref="A40:A42"/>
    <mergeCell ref="B40:B42"/>
    <mergeCell ref="C40:C42"/>
    <mergeCell ref="D40:D42"/>
    <mergeCell ref="E40:E42"/>
    <mergeCell ref="F40:M40"/>
    <mergeCell ref="N40:N42"/>
    <mergeCell ref="O40:O42"/>
    <mergeCell ref="F41:G41"/>
    <mergeCell ref="H41:I41"/>
    <mergeCell ref="J41:K41"/>
    <mergeCell ref="L41:M41"/>
    <mergeCell ref="B50:O50"/>
    <mergeCell ref="B51:O51"/>
    <mergeCell ref="C54:N54"/>
    <mergeCell ref="C55:N55"/>
    <mergeCell ref="A57:A59"/>
    <mergeCell ref="B57:B59"/>
    <mergeCell ref="C57:C59"/>
    <mergeCell ref="D57:D59"/>
    <mergeCell ref="E57:E59"/>
    <mergeCell ref="F57:M57"/>
    <mergeCell ref="N57:N59"/>
    <mergeCell ref="O57:O59"/>
    <mergeCell ref="F58:G58"/>
    <mergeCell ref="H58:I58"/>
    <mergeCell ref="J58:K58"/>
    <mergeCell ref="L58:M58"/>
  </mergeCells>
  <pageMargins left="0.7" right="0.7" top="0.75" bottom="0.75" header="0.3" footer="0.3"/>
  <pageSetup scale="27" orientation="landscape" r:id="rId1"/>
  <rowBreaks count="1" manualBreakCount="1">
    <brk id="48"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view="pageBreakPreview" topLeftCell="B37"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202</v>
      </c>
      <c r="C5" s="84" t="s">
        <v>51</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1.1.2.1 Propiciar las condiciones institucionales para la adecuada operación de los programas educativos y el mejoramiento de su calidad.</v>
      </c>
      <c r="D11" s="2" t="str">
        <f>IF(ROWS($A$11:D11)&gt;COUNTIF(POA!$A:$A,$B$5),"",INDEX(POA!$A$2:$O$856,_xlfn.AGGREGATE(15,6,ROW(POA!$A$2:$A$855)-ROW(POA!$A$2)+1/--(POA!$A$2:$A$855=$B$5),ROWS($A$11:D11)),6))</f>
        <v>Elaborar un plan de acción orientado a generar las condiciones necesarias para la adecuada operación de los pe en el estado (Mexicali)</v>
      </c>
      <c r="E11" s="31">
        <f t="shared" ref="E11:E42" si="0">+F11+H11+J11+L11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 t="shared" ref="N11:N42" si="1">+G11+I11+K11+M11</f>
        <v>0</v>
      </c>
      <c r="O11" s="41">
        <f t="shared" ref="O11:O42" si="2">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1.2.1.1 Estimular la participación de los estudiantes en las diversas modalidades de aprendizaje consideradas en el modelo educativo.</v>
      </c>
      <c r="D12" s="2" t="str">
        <f>IF(ROWS($A$11:D12)&gt;COUNTIF(POA!$A:$A,$B$5),"",INDEX(POA!$A$2:$O$856,_xlfn.AGGREGATE(15,6,ROW(POA!$A$2:$A$855)-ROW(POA!$A$2)+1/--(POA!$A$2:$A$855=$B$5),ROWS($A$11:D12)),6))</f>
        <v>Realizar actividades que ayuden a fortalecer la formación integral de los alumnos de la Facultad de Artes (Mexicali)</v>
      </c>
      <c r="E12" s="31">
        <f t="shared" si="0"/>
        <v>22</v>
      </c>
      <c r="F12" s="31">
        <f>IF(ROWS($A$11:F12)&gt;COUNTIF(POA!$A:$A,$B$5),"",INDEX(POA!$A$2:$O$856,_xlfn.AGGREGATE(15,6,ROW(POA!$A$2:$A$855)-ROW(POA!$A$2)+1/--(POA!$A$2:$A$855=$B$5),ROWS($A$11:F12)),7))</f>
        <v>7</v>
      </c>
      <c r="G12" s="31">
        <f>IF(ROWS($A$11:G12)&gt;COUNTIF(POA!$A:$A,$B$5),"",INDEX(POA!$A$2:$O$856,_xlfn.AGGREGATE(15,6,ROW(POA!$A$2:$A$855)-ROW(POA!$A$2)+1/--(POA!$A$2:$A$855=$B$5),ROWS($A$11:G12)),8))</f>
        <v>3</v>
      </c>
      <c r="H12" s="31">
        <f>IF(ROWS($A$11:H12)&gt;COUNTIF(POA!$A:$A,$B$5),"",INDEX(POA!$A$2:$O$856,_xlfn.AGGREGATE(15,6,ROW(POA!$A$2:$A$855)-ROW(POA!$A$2)+1/--(POA!$A$2:$A$855=$B$5),ROWS($A$11:H12)),9))</f>
        <v>7</v>
      </c>
      <c r="I12" s="31">
        <f>IF(ROWS($A$11:I12)&gt;COUNTIF(POA!$A:$A,$B$5),"",INDEX(POA!$A$2:$O$856,_xlfn.AGGREGATE(15,6,ROW(POA!$A$2:$A$855)-ROW(POA!$A$2)+1/--(POA!$A$2:$A$855=$B$5),ROWS($A$11:I12)),10))</f>
        <v>0</v>
      </c>
      <c r="J12" s="31">
        <f>IF(ROWS($A$11:J12)&gt;COUNTIF(POA!$A:$A,$B$5),"",INDEX(POA!$A$2:$O$856,_xlfn.AGGREGATE(15,6,ROW(POA!$A$2:$A$855)-ROW(POA!$A$2)+1/--(POA!$A$2:$A$855=$B$5),ROWS($A$11:J12)),11))</f>
        <v>5</v>
      </c>
      <c r="K12" s="31">
        <f>IF(ROWS($A$11:K12)&gt;COUNTIF(POA!$A:$A,$B$5),"",INDEX(POA!$A$2:$O$856,_xlfn.AGGREGATE(15,6,ROW(POA!$A$2:$A$855)-ROW(POA!$A$2)+1/--(POA!$A$2:$A$855=$B$5),ROWS($A$11:K12)),12))</f>
        <v>0</v>
      </c>
      <c r="L12" s="31">
        <f>IF(ROWS($A$11:L12)&gt;COUNTIF(POA!$A:$A,$B$5),"",INDEX(POA!$A$2:$O$856,_xlfn.AGGREGATE(15,6,ROW(POA!$A$2:$A$855)-ROW(POA!$A$2)+1/--(POA!$A$2:$A$855=$B$5),ROWS($A$11:L12)),13))</f>
        <v>3</v>
      </c>
      <c r="M12" s="31">
        <f>IF(ROWS($A$11:M12)&gt;COUNTIF(POA!$A:$A,$B$5),"",INDEX(POA!$A$2:$O$856,_xlfn.AGGREGATE(15,6,ROW(POA!$A$2:$A$855)-ROW(POA!$A$2)+1/--(POA!$A$2:$A$855=$B$5),ROWS($A$11:M12)),14))</f>
        <v>0</v>
      </c>
      <c r="N12" s="37">
        <f t="shared" si="1"/>
        <v>3</v>
      </c>
      <c r="O12" s="41">
        <f t="shared" si="2"/>
        <v>0.13636363636363635</v>
      </c>
    </row>
    <row r="13" spans="1:16" ht="52.8"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1.9.1 Propiciar que la institución cuente con la infraestructura y equipamiento requeridos para el cumplimiento de sus funciones sustantivas y de gestión.</v>
      </c>
      <c r="C13" s="2" t="str">
        <f>IF(ROWS($A$11:C13)&gt;COUNTIF(POA!$A:$A,$B$5),"",INDEX(POA!$A$2:$O$856,_xlfn.AGGREGATE(15,6,ROW(POA!$A$2:$A$855)-ROW(POA!$A$2)+1/--(POA!$A$2:$A$855=$B$5),ROWS($A$11:C13)),5))</f>
        <v>1.9.1.1 Impulsar actividades orientadas a la ampliación, conservación, mejoramiento y modernización de la infraestructura física y equipamiento de que dispone la institución.</v>
      </c>
      <c r="D13" s="2" t="str">
        <f>IF(ROWS($A$11:D13)&gt;COUNTIF(POA!$A:$A,$B$5),"",INDEX(POA!$A$2:$O$856,_xlfn.AGGREGATE(15,6,ROW(POA!$A$2:$A$855)-ROW(POA!$A$2)+1/--(POA!$A$2:$A$855=$B$5),ROWS($A$11:D13)),6))</f>
        <v>Adquisición de equipo para la operación de los programas educativos(Mexicali)</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1.9.1 Propiciar que la institución cuente con la infraestructura y equipamiento requeridos para el cumplimiento de sus funciones sustantivas y de gestión.</v>
      </c>
      <c r="C14" s="2" t="str">
        <f>IF(ROWS($A$11:C14)&gt;COUNTIF(POA!$A:$A,$B$5),"",INDEX(POA!$A$2:$O$856,_xlfn.AGGREGATE(15,6,ROW(POA!$A$2:$A$855)-ROW(POA!$A$2)+1/--(POA!$A$2:$A$855=$B$5),ROWS($A$11:C14)),5))</f>
        <v>1.9.1.1 Impulsar actividades orientadas a la ampliación, conservación, mejoramiento y modernización de la infraestructura física y equipamiento de que dispone la institución.</v>
      </c>
      <c r="D14" s="2" t="str">
        <f>IF(ROWS($A$11:D14)&gt;COUNTIF(POA!$A:$A,$B$5),"",INDEX(POA!$A$2:$O$856,_xlfn.AGGREGATE(15,6,ROW(POA!$A$2:$A$855)-ROW(POA!$A$2)+1/--(POA!$A$2:$A$855=$B$5),ROWS($A$11:D14)),6))</f>
        <v>Dar mantenimiento a los equipos de la FA para la operación de los programas educativos(Mexicali)</v>
      </c>
      <c r="E14" s="31">
        <f t="shared" si="0"/>
        <v>2</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1.1.2.1 Propiciar las condiciones institucionales para la adecuada operación de los programas educativos y el mejoramiento de su calidad.</v>
      </c>
      <c r="D15" s="2" t="str">
        <f>IF(ROWS($A$11:D15)&gt;COUNTIF(POA!$A:$A,$B$5),"",INDEX(POA!$A$2:$O$856,_xlfn.AGGREGATE(15,6,ROW(POA!$A$2:$A$855)-ROW(POA!$A$2)+1/--(POA!$A$2:$A$855=$B$5),ROWS($A$11:D15)),6))</f>
        <v>Suministrar materiales diversos para la operación de los programas educativos. (Mexicali)</v>
      </c>
      <c r="E15" s="31">
        <f t="shared" si="0"/>
        <v>12</v>
      </c>
      <c r="F15" s="31">
        <f>IF(ROWS($A$11:F15)&gt;COUNTIF(POA!$A:$A,$B$5),"",INDEX(POA!$A$2:$O$856,_xlfn.AGGREGATE(15,6,ROW(POA!$A$2:$A$855)-ROW(POA!$A$2)+1/--(POA!$A$2:$A$855=$B$5),ROWS($A$11:F15)),7))</f>
        <v>2</v>
      </c>
      <c r="G15" s="31">
        <f>IF(ROWS($A$11:G15)&gt;COUNTIF(POA!$A:$A,$B$5),"",INDEX(POA!$A$2:$O$856,_xlfn.AGGREGATE(15,6,ROW(POA!$A$2:$A$855)-ROW(POA!$A$2)+1/--(POA!$A$2:$A$855=$B$5),ROWS($A$11:G15)),8))</f>
        <v>2</v>
      </c>
      <c r="H15" s="31">
        <f>IF(ROWS($A$11:H15)&gt;COUNTIF(POA!$A:$A,$B$5),"",INDEX(POA!$A$2:$O$856,_xlfn.AGGREGATE(15,6,ROW(POA!$A$2:$A$855)-ROW(POA!$A$2)+1/--(POA!$A$2:$A$855=$B$5),ROWS($A$11:H15)),9))</f>
        <v>4</v>
      </c>
      <c r="I15" s="31">
        <f>IF(ROWS($A$11:I15)&gt;COUNTIF(POA!$A:$A,$B$5),"",INDEX(POA!$A$2:$O$856,_xlfn.AGGREGATE(15,6,ROW(POA!$A$2:$A$855)-ROW(POA!$A$2)+1/--(POA!$A$2:$A$855=$B$5),ROWS($A$11:I15)),10))</f>
        <v>0</v>
      </c>
      <c r="J15" s="31">
        <f>IF(ROWS($A$11:J15)&gt;COUNTIF(POA!$A:$A,$B$5),"",INDEX(POA!$A$2:$O$856,_xlfn.AGGREGATE(15,6,ROW(POA!$A$2:$A$855)-ROW(POA!$A$2)+1/--(POA!$A$2:$A$855=$B$5),ROWS($A$11:J15)),11))</f>
        <v>2</v>
      </c>
      <c r="K15" s="31">
        <f>IF(ROWS($A$11:K15)&gt;COUNTIF(POA!$A:$A,$B$5),"",INDEX(POA!$A$2:$O$856,_xlfn.AGGREGATE(15,6,ROW(POA!$A$2:$A$855)-ROW(POA!$A$2)+1/--(POA!$A$2:$A$855=$B$5),ROWS($A$11:K15)),12))</f>
        <v>0</v>
      </c>
      <c r="L15" s="31">
        <f>IF(ROWS($A$11:L15)&gt;COUNTIF(POA!$A:$A,$B$5),"",INDEX(POA!$A$2:$O$856,_xlfn.AGGREGATE(15,6,ROW(POA!$A$2:$A$855)-ROW(POA!$A$2)+1/--(POA!$A$2:$A$855=$B$5),ROWS($A$11:L15)),13))</f>
        <v>4</v>
      </c>
      <c r="M15" s="31">
        <f>IF(ROWS($A$11:M15)&gt;COUNTIF(POA!$A:$A,$B$5),"",INDEX(POA!$A$2:$O$856,_xlfn.AGGREGATE(15,6,ROW(POA!$A$2:$A$855)-ROW(POA!$A$2)+1/--(POA!$A$2:$A$855=$B$5),ROWS($A$11:M15)),14))</f>
        <v>0</v>
      </c>
      <c r="N15" s="37">
        <f t="shared" si="1"/>
        <v>2</v>
      </c>
      <c r="O15" s="41">
        <f t="shared" si="2"/>
        <v>0.16666666666666666</v>
      </c>
    </row>
    <row r="16" spans="1:16" ht="66" x14ac:dyDescent="0.3">
      <c r="A16" s="2" t="str">
        <f>IF(ROWS($A$11:A16)&gt;COUNTIF(POA!$A:$A,$B$5),"",INDEX(POA!$A$2:$O$856,_xlfn.AGGREGATE(15,6,ROW(POA!$A$2:$A$855)-ROW(POA!$A$2)+1/--(POA!$A$2:$A$855=$B$5),ROWS($A$11:A16)),3))</f>
        <v>1.11 Cuidado al medio ambiente</v>
      </c>
      <c r="B16" s="2" t="str">
        <f>IF(ROWS($A$11:B16)&gt;COUNTIF(POA!$A:$A,$B$5),"",INDEX(POA!$A$2:$O$856,_xlfn.AGGREGATE(15,6,ROW(POA!$A$2:$A$855)-ROW(POA!$A$2)+1/--(POA!$A$2:$A$855=$B$5),ROWS($A$11:B16)),4))</f>
        <v>1.11.1 Fortalecer las medidas institucionales que promuevan la protección del medio ambiente y de desarrollo sostenible.</v>
      </c>
      <c r="C16" s="2" t="str">
        <f>IF(ROWS($A$11:C16)&gt;COUNTIF(POA!$A:$A,$B$5),"",INDEX(POA!$A$2:$O$856,_xlfn.AGGREGATE(15,6,ROW(POA!$A$2:$A$855)-ROW(POA!$A$2)+1/--(POA!$A$2:$A$855=$B$5),ROWS($A$11:C16)),5))</f>
        <v>1.11.1.2 Asegurar la reducción del impacto ambiental en el desarrollo, proyección, diseño y construcción de obras y edificios e instalaciones universitarias, considerando un enfoque de sustentabilidad.</v>
      </c>
      <c r="D16" s="2" t="str">
        <f>IF(ROWS($A$11:D16)&gt;COUNTIF(POA!$A:$A,$B$5),"",INDEX(POA!$A$2:$O$856,_xlfn.AGGREGATE(15,6,ROW(POA!$A$2:$A$855)-ROW(POA!$A$2)+1/--(POA!$A$2:$A$855=$B$5),ROWS($A$11:D16)),6))</f>
        <v>Operar el sistema ambiental de la FA (Mexicali)</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1.9 Infraestructura, equipamiento y seguridad</v>
      </c>
      <c r="B17" s="2" t="str">
        <f>IF(ROWS($A$11:B17)&gt;COUNTIF(POA!$A:$A,$B$5),"",INDEX(POA!$A$2:$O$856,_xlfn.AGGREGATE(15,6,ROW(POA!$A$2:$A$855)-ROW(POA!$A$2)+1/--(POA!$A$2:$A$855=$B$5),ROWS($A$11:B17)),4))</f>
        <v>1.9.1 Propiciar que la institución cuente con la infraestructura y equipamiento requeridos para el cumplimiento de sus funciones sustantivas y de gestión.</v>
      </c>
      <c r="C17" s="2" t="str">
        <f>IF(ROWS($A$11:C17)&gt;COUNTIF(POA!$A:$A,$B$5),"",INDEX(POA!$A$2:$O$856,_xlfn.AGGREGATE(15,6,ROW(POA!$A$2:$A$855)-ROW(POA!$A$2)+1/--(POA!$A$2:$A$855=$B$5),ROWS($A$11:C17)),5))</f>
        <v>1.9.1.1 Impulsar actividades orientadas a la ampliación, conservación, mejoramiento y modernización de la infraestructura física y equipamiento de que dispone la institución.</v>
      </c>
      <c r="D17" s="2" t="str">
        <f>IF(ROWS($A$11:D17)&gt;COUNTIF(POA!$A:$A,$B$5),"",INDEX(POA!$A$2:$O$856,_xlfn.AGGREGATE(15,6,ROW(POA!$A$2:$A$855)-ROW(POA!$A$2)+1/--(POA!$A$2:$A$855=$B$5),ROWS($A$11:D17)),6))</f>
        <v>Dar mantenimiento a las instalaciones de la FA(Mexicali)</v>
      </c>
      <c r="E17" s="31">
        <f t="shared" si="0"/>
        <v>2</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5" ht="66" x14ac:dyDescent="0.3">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1.5.1.1 Promover actividades en materia de intercambio y cooperación académica propiciando la colaboración con pares y redes académicas de otras instituciones educativas del país y del extranjero.</v>
      </c>
      <c r="D18" s="2" t="str">
        <f>IF(ROWS($A$11:D18)&gt;COUNTIF(POA!$A:$A,$B$5),"",INDEX(POA!$A$2:$O$856,_xlfn.AGGREGATE(15,6,ROW(POA!$A$2:$A$855)-ROW(POA!$A$2)+1/--(POA!$A$2:$A$855=$B$5),ROWS($A$11:D18)),6))</f>
        <v>Apoyar la asistencia de TC a eventos académicos nacionales e internacionales (Mexicali)</v>
      </c>
      <c r="E18" s="31">
        <f t="shared" si="0"/>
        <v>5</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2</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1</v>
      </c>
      <c r="O18" s="41">
        <f t="shared" si="2"/>
        <v>0.2</v>
      </c>
    </row>
    <row r="19" spans="1:15" ht="52.8" x14ac:dyDescent="0.3">
      <c r="A19" s="2" t="str">
        <f>IF(ROWS($A$11:A19)&gt;COUNTIF(POA!$A:$A,$B$5),"",INDEX(POA!$A$2:$O$856,_xlfn.AGGREGATE(15,6,ROW(POA!$A$2:$A$855)-ROW(POA!$A$2)+1/--(POA!$A$2:$A$855=$B$5),ROWS($A$11:A19)),3))</f>
        <v>1.1 Calidad y pertinencia de la oferta  educativa</v>
      </c>
      <c r="B19" s="2" t="str">
        <f>IF(ROWS($A$11:B19)&gt;COUNTIF(POA!$A:$A,$B$5),"",INDEX(POA!$A$2:$O$856,_xlfn.AGGREGATE(15,6,ROW(POA!$A$2:$A$855)-ROW(POA!$A$2)+1/--(POA!$A$2:$A$855=$B$5),ROWS($A$11:B19)),4))</f>
        <v>1.1.2 Garantizar que la oferta educativa sea de calidad en congruencia y coherencia con el proyecto universitario</v>
      </c>
      <c r="C19" s="2" t="str">
        <f>IF(ROWS($A$11:C19)&gt;COUNTIF(POA!$A:$A,$B$5),"",INDEX(POA!$A$2:$O$856,_xlfn.AGGREGATE(15,6,ROW(POA!$A$2:$A$855)-ROW(POA!$A$2)+1/--(POA!$A$2:$A$855=$B$5),ROWS($A$11:C19)),5))</f>
        <v>1.1.2.1 Propiciar las condiciones institucionales para la adecuada operación de los programas educativos y el mejoramiento de su calidad.</v>
      </c>
      <c r="D19" s="2" t="str">
        <f>IF(ROWS($A$11:D19)&gt;COUNTIF(POA!$A:$A,$B$5),"",INDEX(POA!$A$2:$O$856,_xlfn.AGGREGATE(15,6,ROW(POA!$A$2:$A$855)-ROW(POA!$A$2)+1/--(POA!$A$2:$A$855=$B$5),ROWS($A$11:D19)),6))</f>
        <v>Elaborar un plan de acción orientado a generar las condiciones necesarias para la adecuada operación de los pe en el estado (Tijuana)</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1.2.1.1 Estimular la participación de los estudiantes en las diversas modalidades de aprendizaje consideradas en el modelo educativo.</v>
      </c>
      <c r="D20" s="2" t="str">
        <f>IF(ROWS($A$11:D20)&gt;COUNTIF(POA!$A:$A,$B$5),"",INDEX(POA!$A$2:$O$856,_xlfn.AGGREGATE(15,6,ROW(POA!$A$2:$A$855)-ROW(POA!$A$2)+1/--(POA!$A$2:$A$855=$B$5),ROWS($A$11:D20)),6))</f>
        <v>Realizar actividades que ayuden a fortalecer la formación integral de los alumnos de la Facultad de Artes (Tijuana).</v>
      </c>
      <c r="E20" s="31">
        <f t="shared" si="0"/>
        <v>25</v>
      </c>
      <c r="F20" s="31">
        <f>IF(ROWS($A$11:F20)&gt;COUNTIF(POA!$A:$A,$B$5),"",INDEX(POA!$A$2:$O$856,_xlfn.AGGREGATE(15,6,ROW(POA!$A$2:$A$855)-ROW(POA!$A$2)+1/--(POA!$A$2:$A$855=$B$5),ROWS($A$11:F20)),7))</f>
        <v>3</v>
      </c>
      <c r="G20" s="31">
        <f>IF(ROWS($A$11:G20)&gt;COUNTIF(POA!$A:$A,$B$5),"",INDEX(POA!$A$2:$O$856,_xlfn.AGGREGATE(15,6,ROW(POA!$A$2:$A$855)-ROW(POA!$A$2)+1/--(POA!$A$2:$A$855=$B$5),ROWS($A$11:G20)),8))</f>
        <v>2</v>
      </c>
      <c r="H20" s="31">
        <f>IF(ROWS($A$11:H20)&gt;COUNTIF(POA!$A:$A,$B$5),"",INDEX(POA!$A$2:$O$856,_xlfn.AGGREGATE(15,6,ROW(POA!$A$2:$A$855)-ROW(POA!$A$2)+1/--(POA!$A$2:$A$855=$B$5),ROWS($A$11:H20)),9))</f>
        <v>10</v>
      </c>
      <c r="I20" s="31">
        <f>IF(ROWS($A$11:I20)&gt;COUNTIF(POA!$A:$A,$B$5),"",INDEX(POA!$A$2:$O$856,_xlfn.AGGREGATE(15,6,ROW(POA!$A$2:$A$855)-ROW(POA!$A$2)+1/--(POA!$A$2:$A$855=$B$5),ROWS($A$11:I20)),10))</f>
        <v>0</v>
      </c>
      <c r="J20" s="31">
        <f>IF(ROWS($A$11:J20)&gt;COUNTIF(POA!$A:$A,$B$5),"",INDEX(POA!$A$2:$O$856,_xlfn.AGGREGATE(15,6,ROW(POA!$A$2:$A$855)-ROW(POA!$A$2)+1/--(POA!$A$2:$A$855=$B$5),ROWS($A$11:J20)),11))</f>
        <v>2</v>
      </c>
      <c r="K20" s="31">
        <f>IF(ROWS($A$11:K20)&gt;COUNTIF(POA!$A:$A,$B$5),"",INDEX(POA!$A$2:$O$856,_xlfn.AGGREGATE(15,6,ROW(POA!$A$2:$A$855)-ROW(POA!$A$2)+1/--(POA!$A$2:$A$855=$B$5),ROWS($A$11:K20)),12))</f>
        <v>0</v>
      </c>
      <c r="L20" s="31">
        <f>IF(ROWS($A$11:L20)&gt;COUNTIF(POA!$A:$A,$B$5),"",INDEX(POA!$A$2:$O$856,_xlfn.AGGREGATE(15,6,ROW(POA!$A$2:$A$855)-ROW(POA!$A$2)+1/--(POA!$A$2:$A$855=$B$5),ROWS($A$11:L20)),13))</f>
        <v>10</v>
      </c>
      <c r="M20" s="31">
        <f>IF(ROWS($A$11:M20)&gt;COUNTIF(POA!$A:$A,$B$5),"",INDEX(POA!$A$2:$O$856,_xlfn.AGGREGATE(15,6,ROW(POA!$A$2:$A$855)-ROW(POA!$A$2)+1/--(POA!$A$2:$A$855=$B$5),ROWS($A$11:M20)),14))</f>
        <v>0</v>
      </c>
      <c r="N20" s="37">
        <f t="shared" si="1"/>
        <v>2</v>
      </c>
      <c r="O20" s="41">
        <f t="shared" si="2"/>
        <v>0.08</v>
      </c>
    </row>
    <row r="21" spans="1:15" ht="66" x14ac:dyDescent="0.3">
      <c r="A21" s="2" t="str">
        <f>IF(ROWS($A$11:A21)&gt;COUNTIF(POA!$A:$A,$B$5),"",INDEX(POA!$A$2:$O$856,_xlfn.AGGREGATE(15,6,ROW(POA!$A$2:$A$855)-ROW(POA!$A$2)+1/--(POA!$A$2:$A$855=$B$5),ROWS($A$11:A21)),3))</f>
        <v>1.5 Internacionalización</v>
      </c>
      <c r="B21" s="2" t="str">
        <f>IF(ROWS($A$11:B21)&gt;COUNTIF(POA!$A:$A,$B$5),"",INDEX(POA!$A$2:$O$856,_xlfn.AGGREGATE(15,6,ROW(POA!$A$2:$A$855)-ROW(POA!$A$2)+1/--(POA!$A$2:$A$855=$B$5),ROWS($A$11:B21)),4))</f>
        <v>1.5.1 Fortalecer la internacionalización de la universidad mediante una mayor vinculación y cooperación académica con instituciones de educación superior de reconocido prestigio.</v>
      </c>
      <c r="C21" s="2" t="str">
        <f>IF(ROWS($A$11:C21)&gt;COUNTIF(POA!$A:$A,$B$5),"",INDEX(POA!$A$2:$O$856,_xlfn.AGGREGATE(15,6,ROW(POA!$A$2:$A$855)-ROW(POA!$A$2)+1/--(POA!$A$2:$A$855=$B$5),ROWS($A$11:C21)),5))</f>
        <v>1.5.1.1 Promover actividades en materia de intercambio y cooperación académica propiciando la colaboración con pares y redes académicas de otras instituciones educativas del país y del extranjero.</v>
      </c>
      <c r="D21" s="2" t="str">
        <f>IF(ROWS($A$11:D21)&gt;COUNTIF(POA!$A:$A,$B$5),"",INDEX(POA!$A$2:$O$856,_xlfn.AGGREGATE(15,6,ROW(POA!$A$2:$A$855)-ROW(POA!$A$2)+1/--(POA!$A$2:$A$855=$B$5),ROWS($A$11:D21)),6))</f>
        <v>Apoyar la asistencia de TC a eventos académicos nacionales e internacionales (Tijuana)</v>
      </c>
      <c r="E21" s="31">
        <f t="shared" si="0"/>
        <v>4</v>
      </c>
      <c r="F21" s="31">
        <f>IF(ROWS($A$11:F21)&gt;COUNTIF(POA!$A:$A,$B$5),"",INDEX(POA!$A$2:$O$856,_xlfn.AGGREGATE(15,6,ROW(POA!$A$2:$A$855)-ROW(POA!$A$2)+1/--(POA!$A$2:$A$855=$B$5),ROWS($A$11:F21)),7))</f>
        <v>1</v>
      </c>
      <c r="G21" s="31">
        <f>IF(ROWS($A$11:G21)&gt;COUNTIF(POA!$A:$A,$B$5),"",INDEX(POA!$A$2:$O$856,_xlfn.AGGREGATE(15,6,ROW(POA!$A$2:$A$855)-ROW(POA!$A$2)+1/--(POA!$A$2:$A$855=$B$5),ROWS($A$11:G21)),8))</f>
        <v>0</v>
      </c>
      <c r="H21" s="31">
        <f>IF(ROWS($A$11:H21)&gt;COUNTIF(POA!$A:$A,$B$5),"",INDEX(POA!$A$2:$O$856,_xlfn.AGGREGATE(15,6,ROW(POA!$A$2:$A$855)-ROW(POA!$A$2)+1/--(POA!$A$2:$A$855=$B$5),ROWS($A$11:H21)),9))</f>
        <v>2</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1.9 Infraestructura, equipamiento y seguridad</v>
      </c>
      <c r="B22" s="2" t="str">
        <f>IF(ROWS($A$11:B22)&gt;COUNTIF(POA!$A:$A,$B$5),"",INDEX(POA!$A$2:$O$856,_xlfn.AGGREGATE(15,6,ROW(POA!$A$2:$A$855)-ROW(POA!$A$2)+1/--(POA!$A$2:$A$855=$B$5),ROWS($A$11:B22)),4))</f>
        <v>1.9.1 Propiciar que la institución cuente con la infraestructura y equipamiento requeridos para el cumplimiento de sus funciones sustantivas y de gestión.</v>
      </c>
      <c r="C22" s="2" t="str">
        <f>IF(ROWS($A$11:C22)&gt;COUNTIF(POA!$A:$A,$B$5),"",INDEX(POA!$A$2:$O$856,_xlfn.AGGREGATE(15,6,ROW(POA!$A$2:$A$855)-ROW(POA!$A$2)+1/--(POA!$A$2:$A$855=$B$5),ROWS($A$11:C22)),5))</f>
        <v>1.9.1.1 Impulsar actividades orientadas a la ampliación, conservación, mejoramiento y modernización de la infraestructura física y equipamiento de que dispone la institución.</v>
      </c>
      <c r="D22" s="2" t="str">
        <f>IF(ROWS($A$11:D22)&gt;COUNTIF(POA!$A:$A,$B$5),"",INDEX(POA!$A$2:$O$856,_xlfn.AGGREGATE(15,6,ROW(POA!$A$2:$A$855)-ROW(POA!$A$2)+1/--(POA!$A$2:$A$855=$B$5),ROWS($A$11:D22)),6))</f>
        <v>Adquisición de equipo para la operación de los programas educativos(Tijuana)</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52.8" x14ac:dyDescent="0.3">
      <c r="A23" s="2" t="str">
        <f>IF(ROWS($A$11:A23)&gt;COUNTIF(POA!$A:$A,$B$5),"",INDEX(POA!$A$2:$O$856,_xlfn.AGGREGATE(15,6,ROW(POA!$A$2:$A$855)-ROW(POA!$A$2)+1/--(POA!$A$2:$A$855=$B$5),ROWS($A$11:A23)),3))</f>
        <v>1.9 Infraestructura, equipamiento y seguridad</v>
      </c>
      <c r="B23" s="2" t="str">
        <f>IF(ROWS($A$11:B23)&gt;COUNTIF(POA!$A:$A,$B$5),"",INDEX(POA!$A$2:$O$856,_xlfn.AGGREGATE(15,6,ROW(POA!$A$2:$A$855)-ROW(POA!$A$2)+1/--(POA!$A$2:$A$855=$B$5),ROWS($A$11:B23)),4))</f>
        <v>1.9.1 Propiciar que la institución cuente con la infraestructura y equipamiento requeridos para el cumplimiento de sus funciones sustantivas y de gestión.</v>
      </c>
      <c r="C23" s="2" t="str">
        <f>IF(ROWS($A$11:C23)&gt;COUNTIF(POA!$A:$A,$B$5),"",INDEX(POA!$A$2:$O$856,_xlfn.AGGREGATE(15,6,ROW(POA!$A$2:$A$855)-ROW(POA!$A$2)+1/--(POA!$A$2:$A$855=$B$5),ROWS($A$11:C23)),5))</f>
        <v>1.9.1.1 Impulsar actividades orientadas a la ampliación, conservación, mejoramiento y modernización de la infraestructura física y equipamiento de que dispone la institución.</v>
      </c>
      <c r="D23" s="2" t="str">
        <f>IF(ROWS($A$11:D23)&gt;COUNTIF(POA!$A:$A,$B$5),"",INDEX(POA!$A$2:$O$856,_xlfn.AGGREGATE(15,6,ROW(POA!$A$2:$A$855)-ROW(POA!$A$2)+1/--(POA!$A$2:$A$855=$B$5),ROWS($A$11:D23)),6))</f>
        <v>Dar mantenimiento a los equipos de la FA para la operación de los programas educativos (Tijuana)</v>
      </c>
      <c r="E23" s="31">
        <f t="shared" si="0"/>
        <v>2</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1</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1.1 Calidad y pertinencia de la oferta  educativa</v>
      </c>
      <c r="B24" s="2" t="str">
        <f>IF(ROWS($A$11:B24)&gt;COUNTIF(POA!$A:$A,$B$5),"",INDEX(POA!$A$2:$O$856,_xlfn.AGGREGATE(15,6,ROW(POA!$A$2:$A$855)-ROW(POA!$A$2)+1/--(POA!$A$2:$A$855=$B$5),ROWS($A$11:B24)),4))</f>
        <v>1.1.2 Garantizar que la oferta educativa sea de calidad en congruencia y coherencia con el proyecto universitario</v>
      </c>
      <c r="C24" s="2" t="str">
        <f>IF(ROWS($A$11:C24)&gt;COUNTIF(POA!$A:$A,$B$5),"",INDEX(POA!$A$2:$O$856,_xlfn.AGGREGATE(15,6,ROW(POA!$A$2:$A$855)-ROW(POA!$A$2)+1/--(POA!$A$2:$A$855=$B$5),ROWS($A$11:C24)),5))</f>
        <v>1.1.2.1 Propiciar las condiciones institucionales para la adecuada operación de los programas educativos y el mejoramiento de su calidad.</v>
      </c>
      <c r="D24" s="2" t="str">
        <f>IF(ROWS($A$11:D24)&gt;COUNTIF(POA!$A:$A,$B$5),"",INDEX(POA!$A$2:$O$856,_xlfn.AGGREGATE(15,6,ROW(POA!$A$2:$A$855)-ROW(POA!$A$2)+1/--(POA!$A$2:$A$855=$B$5),ROWS($A$11:D24)),6))</f>
        <v>Suministrar materiales diversos para la operación de los programas educativos. (Tijuana)</v>
      </c>
      <c r="E24" s="31">
        <f t="shared" si="0"/>
        <v>9</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3</v>
      </c>
      <c r="I24" s="31">
        <f>IF(ROWS($A$11:I24)&gt;COUNTIF(POA!$A:$A,$B$5),"",INDEX(POA!$A$2:$O$856,_xlfn.AGGREGATE(15,6,ROW(POA!$A$2:$A$855)-ROW(POA!$A$2)+1/--(POA!$A$2:$A$855=$B$5),ROWS($A$11:I24)),10))</f>
        <v>0</v>
      </c>
      <c r="J24" s="31">
        <f>IF(ROWS($A$11:J24)&gt;COUNTIF(POA!$A:$A,$B$5),"",INDEX(POA!$A$2:$O$856,_xlfn.AGGREGATE(15,6,ROW(POA!$A$2:$A$855)-ROW(POA!$A$2)+1/--(POA!$A$2:$A$855=$B$5),ROWS($A$11:J24)),11))</f>
        <v>3</v>
      </c>
      <c r="K24" s="31">
        <f>IF(ROWS($A$11:K24)&gt;COUNTIF(POA!$A:$A,$B$5),"",INDEX(POA!$A$2:$O$856,_xlfn.AGGREGATE(15,6,ROW(POA!$A$2:$A$855)-ROW(POA!$A$2)+1/--(POA!$A$2:$A$855=$B$5),ROWS($A$11:K24)),12))</f>
        <v>0</v>
      </c>
      <c r="L24" s="31">
        <f>IF(ROWS($A$11:L24)&gt;COUNTIF(POA!$A:$A,$B$5),"",INDEX(POA!$A$2:$O$856,_xlfn.AGGREGATE(15,6,ROW(POA!$A$2:$A$855)-ROW(POA!$A$2)+1/--(POA!$A$2:$A$855=$B$5),ROWS($A$11:L24)),13))</f>
        <v>3</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1.1 Calidad y pertinencia de la oferta  educativa</v>
      </c>
      <c r="B25" s="2" t="str">
        <f>IF(ROWS($A$11:B25)&gt;COUNTIF(POA!$A:$A,$B$5),"",INDEX(POA!$A$2:$O$856,_xlfn.AGGREGATE(15,6,ROW(POA!$A$2:$A$855)-ROW(POA!$A$2)+1/--(POA!$A$2:$A$855=$B$5),ROWS($A$11:B25)),4))</f>
        <v>1.1.2 Garantizar que la oferta educativa sea de calidad en congruencia y coherencia con el proyecto universitario</v>
      </c>
      <c r="C25" s="2" t="str">
        <f>IF(ROWS($A$11:C25)&gt;COUNTIF(POA!$A:$A,$B$5),"",INDEX(POA!$A$2:$O$856,_xlfn.AGGREGATE(15,6,ROW(POA!$A$2:$A$855)-ROW(POA!$A$2)+1/--(POA!$A$2:$A$855=$B$5),ROWS($A$11:C25)),5))</f>
        <v>1.1.2.1 Propiciar las condiciones institucionales para la adecuada operación de los programas educativos y el mejoramiento de su calidad.</v>
      </c>
      <c r="D25" s="2" t="str">
        <f>IF(ROWS($A$11:D25)&gt;COUNTIF(POA!$A:$A,$B$5),"",INDEX(POA!$A$2:$O$856,_xlfn.AGGREGATE(15,6,ROW(POA!$A$2:$A$855)-ROW(POA!$A$2)+1/--(POA!$A$2:$A$855=$B$5),ROWS($A$11:D25)),6))</f>
        <v>Cubrir el pago de arrendamiento de copiadora, en apoyo a las actividades académicas y administrativas de la FA (Tijuana)</v>
      </c>
      <c r="E25" s="31">
        <f t="shared" si="0"/>
        <v>24</v>
      </c>
      <c r="F25" s="31">
        <f>IF(ROWS($A$11:F25)&gt;COUNTIF(POA!$A:$A,$B$5),"",INDEX(POA!$A$2:$O$856,_xlfn.AGGREGATE(15,6,ROW(POA!$A$2:$A$855)-ROW(POA!$A$2)+1/--(POA!$A$2:$A$855=$B$5),ROWS($A$11:F25)),7))</f>
        <v>6</v>
      </c>
      <c r="G25" s="31">
        <f>IF(ROWS($A$11:G25)&gt;COUNTIF(POA!$A:$A,$B$5),"",INDEX(POA!$A$2:$O$856,_xlfn.AGGREGATE(15,6,ROW(POA!$A$2:$A$855)-ROW(POA!$A$2)+1/--(POA!$A$2:$A$855=$B$5),ROWS($A$11:G25)),8))</f>
        <v>6</v>
      </c>
      <c r="H25" s="31">
        <f>IF(ROWS($A$11:H25)&gt;COUNTIF(POA!$A:$A,$B$5),"",INDEX(POA!$A$2:$O$856,_xlfn.AGGREGATE(15,6,ROW(POA!$A$2:$A$855)-ROW(POA!$A$2)+1/--(POA!$A$2:$A$855=$B$5),ROWS($A$11:H25)),9))</f>
        <v>6</v>
      </c>
      <c r="I25" s="31">
        <f>IF(ROWS($A$11:I25)&gt;COUNTIF(POA!$A:$A,$B$5),"",INDEX(POA!$A$2:$O$856,_xlfn.AGGREGATE(15,6,ROW(POA!$A$2:$A$855)-ROW(POA!$A$2)+1/--(POA!$A$2:$A$855=$B$5),ROWS($A$11:I25)),10))</f>
        <v>0</v>
      </c>
      <c r="J25" s="31">
        <f>IF(ROWS($A$11:J25)&gt;COUNTIF(POA!$A:$A,$B$5),"",INDEX(POA!$A$2:$O$856,_xlfn.AGGREGATE(15,6,ROW(POA!$A$2:$A$855)-ROW(POA!$A$2)+1/--(POA!$A$2:$A$855=$B$5),ROWS($A$11:J25)),11))</f>
        <v>6</v>
      </c>
      <c r="K25" s="31">
        <f>IF(ROWS($A$11:K25)&gt;COUNTIF(POA!$A:$A,$B$5),"",INDEX(POA!$A$2:$O$856,_xlfn.AGGREGATE(15,6,ROW(POA!$A$2:$A$855)-ROW(POA!$A$2)+1/--(POA!$A$2:$A$855=$B$5),ROWS($A$11:K25)),12))</f>
        <v>0</v>
      </c>
      <c r="L25" s="31">
        <f>IF(ROWS($A$11:L25)&gt;COUNTIF(POA!$A:$A,$B$5),"",INDEX(POA!$A$2:$O$856,_xlfn.AGGREGATE(15,6,ROW(POA!$A$2:$A$855)-ROW(POA!$A$2)+1/--(POA!$A$2:$A$855=$B$5),ROWS($A$11:L25)),13))</f>
        <v>6</v>
      </c>
      <c r="M25" s="31">
        <f>IF(ROWS($A$11:M25)&gt;COUNTIF(POA!$A:$A,$B$5),"",INDEX(POA!$A$2:$O$856,_xlfn.AGGREGATE(15,6,ROW(POA!$A$2:$A$855)-ROW(POA!$A$2)+1/--(POA!$A$2:$A$855=$B$5),ROWS($A$11:M25)),14))</f>
        <v>0</v>
      </c>
      <c r="N25" s="37">
        <f t="shared" si="1"/>
        <v>6</v>
      </c>
      <c r="O25" s="41">
        <f t="shared" si="2"/>
        <v>0.25</v>
      </c>
    </row>
    <row r="26" spans="1:15" ht="66" x14ac:dyDescent="0.3">
      <c r="A26" s="2" t="str">
        <f>IF(ROWS($A$11:A26)&gt;COUNTIF(POA!$A:$A,$B$5),"",INDEX(POA!$A$2:$O$856,_xlfn.AGGREGATE(15,6,ROW(POA!$A$2:$A$855)-ROW(POA!$A$2)+1/--(POA!$A$2:$A$855=$B$5),ROWS($A$11:A26)),3))</f>
        <v>1.11 Cuidado al medio ambiente</v>
      </c>
      <c r="B26" s="2" t="str">
        <f>IF(ROWS($A$11:B26)&gt;COUNTIF(POA!$A:$A,$B$5),"",INDEX(POA!$A$2:$O$856,_xlfn.AGGREGATE(15,6,ROW(POA!$A$2:$A$855)-ROW(POA!$A$2)+1/--(POA!$A$2:$A$855=$B$5),ROWS($A$11:B26)),4))</f>
        <v>1.11.1 Fortalecer las medidas institucionales que promuevan la protección del medio ambiente y de desarrollo sostenible.</v>
      </c>
      <c r="C26" s="2" t="str">
        <f>IF(ROWS($A$11:C26)&gt;COUNTIF(POA!$A:$A,$B$5),"",INDEX(POA!$A$2:$O$856,_xlfn.AGGREGATE(15,6,ROW(POA!$A$2:$A$855)-ROW(POA!$A$2)+1/--(POA!$A$2:$A$855=$B$5),ROWS($A$11:C26)),5))</f>
        <v>1.11.1.2 Asegurar la reducción del impacto ambiental en el desarrollo, proyección, diseño y construcción de obras y edificios e instalaciones universitarias, considerando un enfoque de sustentabilidad.</v>
      </c>
      <c r="D26" s="2" t="str">
        <f>IF(ROWS($A$11:D26)&gt;COUNTIF(POA!$A:$A,$B$5),"",INDEX(POA!$A$2:$O$856,_xlfn.AGGREGATE(15,6,ROW(POA!$A$2:$A$855)-ROW(POA!$A$2)+1/--(POA!$A$2:$A$855=$B$5),ROWS($A$11:D26)),6))</f>
        <v>Operar el sistema ambiental de la FA (Tijuana)</v>
      </c>
      <c r="E26" s="31">
        <f t="shared" si="0"/>
        <v>2</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1.9 Infraestructura, equipamiento y seguridad</v>
      </c>
      <c r="B27" s="2" t="str">
        <f>IF(ROWS($A$11:B27)&gt;COUNTIF(POA!$A:$A,$B$5),"",INDEX(POA!$A$2:$O$856,_xlfn.AGGREGATE(15,6,ROW(POA!$A$2:$A$855)-ROW(POA!$A$2)+1/--(POA!$A$2:$A$855=$B$5),ROWS($A$11:B27)),4))</f>
        <v>1.9.1 Propiciar que la institución cuente con la infraestructura y equipamiento requeridos para el cumplimiento de sus funciones sustantivas y de gestión.</v>
      </c>
      <c r="C27" s="2" t="str">
        <f>IF(ROWS($A$11:C27)&gt;COUNTIF(POA!$A:$A,$B$5),"",INDEX(POA!$A$2:$O$856,_xlfn.AGGREGATE(15,6,ROW(POA!$A$2:$A$855)-ROW(POA!$A$2)+1/--(POA!$A$2:$A$855=$B$5),ROWS($A$11:C27)),5))</f>
        <v>1.9.1.1 Impulsar actividades orientadas a la ampliación, conservación, mejoramiento y modernización de la infraestructura física y equipamiento de que dispone la institución.</v>
      </c>
      <c r="D27" s="2" t="str">
        <f>IF(ROWS($A$11:D27)&gt;COUNTIF(POA!$A:$A,$B$5),"",INDEX(POA!$A$2:$O$856,_xlfn.AGGREGATE(15,6,ROW(POA!$A$2:$A$855)-ROW(POA!$A$2)+1/--(POA!$A$2:$A$855=$B$5),ROWS($A$11:D27)),6))</f>
        <v>Dar mantenimiento a las instalaciones de la FA(Tijuana)</v>
      </c>
      <c r="E27" s="31">
        <f t="shared" si="0"/>
        <v>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1.1 Calidad y pertinencia de la oferta  educativa</v>
      </c>
      <c r="B28" s="2" t="str">
        <f>IF(ROWS($A$11:B28)&gt;COUNTIF(POA!$A:$A,$B$5),"",INDEX(POA!$A$2:$O$856,_xlfn.AGGREGATE(15,6,ROW(POA!$A$2:$A$855)-ROW(POA!$A$2)+1/--(POA!$A$2:$A$855=$B$5),ROWS($A$11:B28)),4))</f>
        <v>1.1.2 Garantizar que la oferta educativa sea de calidad en congruencia y coherencia con el proyecto universitario</v>
      </c>
      <c r="C28" s="2" t="str">
        <f>IF(ROWS($A$11:C28)&gt;COUNTIF(POA!$A:$A,$B$5),"",INDEX(POA!$A$2:$O$856,_xlfn.AGGREGATE(15,6,ROW(POA!$A$2:$A$855)-ROW(POA!$A$2)+1/--(POA!$A$2:$A$855=$B$5),ROWS($A$11:C28)),5))</f>
        <v>1.1.2.1 Propiciar las condiciones institucionales para la adecuada operación de los programas educativos y el mejoramiento de su calidad.</v>
      </c>
      <c r="D28" s="2" t="str">
        <f>IF(ROWS($A$11:D28)&gt;COUNTIF(POA!$A:$A,$B$5),"",INDEX(POA!$A$2:$O$856,_xlfn.AGGREGATE(15,6,ROW(POA!$A$2:$A$855)-ROW(POA!$A$2)+1/--(POA!$A$2:$A$855=$B$5),ROWS($A$11:D28)),6))</f>
        <v>Suministrar materiales diversos para la operación de los programas educativos. (Ensenada)</v>
      </c>
      <c r="E28" s="31">
        <f t="shared" si="0"/>
        <v>24</v>
      </c>
      <c r="F28" s="31">
        <f>IF(ROWS($A$11:F28)&gt;COUNTIF(POA!$A:$A,$B$5),"",INDEX(POA!$A$2:$O$856,_xlfn.AGGREGATE(15,6,ROW(POA!$A$2:$A$855)-ROW(POA!$A$2)+1/--(POA!$A$2:$A$855=$B$5),ROWS($A$11:F28)),7))</f>
        <v>6</v>
      </c>
      <c r="G28" s="31">
        <f>IF(ROWS($A$11:G28)&gt;COUNTIF(POA!$A:$A,$B$5),"",INDEX(POA!$A$2:$O$856,_xlfn.AGGREGATE(15,6,ROW(POA!$A$2:$A$855)-ROW(POA!$A$2)+1/--(POA!$A$2:$A$855=$B$5),ROWS($A$11:G28)),8))</f>
        <v>6</v>
      </c>
      <c r="H28" s="31">
        <f>IF(ROWS($A$11:H28)&gt;COUNTIF(POA!$A:$A,$B$5),"",INDEX(POA!$A$2:$O$856,_xlfn.AGGREGATE(15,6,ROW(POA!$A$2:$A$855)-ROW(POA!$A$2)+1/--(POA!$A$2:$A$855=$B$5),ROWS($A$11:H28)),9))</f>
        <v>6</v>
      </c>
      <c r="I28" s="31">
        <f>IF(ROWS($A$11:I28)&gt;COUNTIF(POA!$A:$A,$B$5),"",INDEX(POA!$A$2:$O$856,_xlfn.AGGREGATE(15,6,ROW(POA!$A$2:$A$855)-ROW(POA!$A$2)+1/--(POA!$A$2:$A$855=$B$5),ROWS($A$11:I28)),10))</f>
        <v>0</v>
      </c>
      <c r="J28" s="31">
        <f>IF(ROWS($A$11:J28)&gt;COUNTIF(POA!$A:$A,$B$5),"",INDEX(POA!$A$2:$O$856,_xlfn.AGGREGATE(15,6,ROW(POA!$A$2:$A$855)-ROW(POA!$A$2)+1/--(POA!$A$2:$A$855=$B$5),ROWS($A$11:J28)),11))</f>
        <v>6</v>
      </c>
      <c r="K28" s="31">
        <f>IF(ROWS($A$11:K28)&gt;COUNTIF(POA!$A:$A,$B$5),"",INDEX(POA!$A$2:$O$856,_xlfn.AGGREGATE(15,6,ROW(POA!$A$2:$A$855)-ROW(POA!$A$2)+1/--(POA!$A$2:$A$855=$B$5),ROWS($A$11:K28)),12))</f>
        <v>0</v>
      </c>
      <c r="L28" s="31">
        <f>IF(ROWS($A$11:L28)&gt;COUNTIF(POA!$A:$A,$B$5),"",INDEX(POA!$A$2:$O$856,_xlfn.AGGREGATE(15,6,ROW(POA!$A$2:$A$855)-ROW(POA!$A$2)+1/--(POA!$A$2:$A$855=$B$5),ROWS($A$11:L28)),13))</f>
        <v>6</v>
      </c>
      <c r="M28" s="31">
        <f>IF(ROWS($A$11:M28)&gt;COUNTIF(POA!$A:$A,$B$5),"",INDEX(POA!$A$2:$O$856,_xlfn.AGGREGATE(15,6,ROW(POA!$A$2:$A$855)-ROW(POA!$A$2)+1/--(POA!$A$2:$A$855=$B$5),ROWS($A$11:M28)),14))</f>
        <v>0</v>
      </c>
      <c r="N28" s="37">
        <f t="shared" si="1"/>
        <v>6</v>
      </c>
      <c r="O28" s="41">
        <f t="shared" si="2"/>
        <v>0.25</v>
      </c>
    </row>
    <row r="29" spans="1:15" ht="52.8" x14ac:dyDescent="0.3">
      <c r="A29" s="2" t="str">
        <f>IF(ROWS($A$11:A29)&gt;COUNTIF(POA!$A:$A,$B$5),"",INDEX(POA!$A$2:$O$856,_xlfn.AGGREGATE(15,6,ROW(POA!$A$2:$A$855)-ROW(POA!$A$2)+1/--(POA!$A$2:$A$855=$B$5),ROWS($A$11:A29)),3))</f>
        <v>1.1 Calidad y pertinencia de la oferta  educativa</v>
      </c>
      <c r="B29" s="2" t="str">
        <f>IF(ROWS($A$11:B29)&gt;COUNTIF(POA!$A:$A,$B$5),"",INDEX(POA!$A$2:$O$856,_xlfn.AGGREGATE(15,6,ROW(POA!$A$2:$A$855)-ROW(POA!$A$2)+1/--(POA!$A$2:$A$855=$B$5),ROWS($A$11:B29)),4))</f>
        <v>1.1.2 Garantizar que la oferta educativa sea de calidad en congruencia y coherencia con el proyecto universitario</v>
      </c>
      <c r="C29" s="2" t="str">
        <f>IF(ROWS($A$11:C29)&gt;COUNTIF(POA!$A:$A,$B$5),"",INDEX(POA!$A$2:$O$856,_xlfn.AGGREGATE(15,6,ROW(POA!$A$2:$A$855)-ROW(POA!$A$2)+1/--(POA!$A$2:$A$855=$B$5),ROWS($A$11:C29)),5))</f>
        <v>1.1.2.1 Propiciar las condiciones institucionales para la adecuada operación de los programas educativos y el mejoramiento de su calidad.</v>
      </c>
      <c r="D29" s="2" t="str">
        <f>IF(ROWS($A$11:D29)&gt;COUNTIF(POA!$A:$A,$B$5),"",INDEX(POA!$A$2:$O$856,_xlfn.AGGREGATE(15,6,ROW(POA!$A$2:$A$855)-ROW(POA!$A$2)+1/--(POA!$A$2:$A$855=$B$5),ROWS($A$11:D29)),6))</f>
        <v>Elaborar un plan de acción orientado a generar las condiciones necesarias para la adecuada operación de los pe en el estado (Ensenada)</v>
      </c>
      <c r="E29" s="31">
        <f t="shared" si="0"/>
        <v>2</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1.2.1 Formar integralmente profesionistas competentes, con sentido colaborativo, capacidad de liderazgo, de emprendimiento y conscientes y comprometidos con su entorno.</v>
      </c>
      <c r="C30" s="2" t="str">
        <f>IF(ROWS($A$11:C30)&gt;COUNTIF(POA!$A:$A,$B$5),"",INDEX(POA!$A$2:$O$856,_xlfn.AGGREGATE(15,6,ROW(POA!$A$2:$A$855)-ROW(POA!$A$2)+1/--(POA!$A$2:$A$855=$B$5),ROWS($A$11:C30)),5))</f>
        <v>1.2.1.1 Estimular la participación de los estudiantes en las diversas modalidades de aprendizaje consideradas en el modelo educativo.</v>
      </c>
      <c r="D30" s="2" t="str">
        <f>IF(ROWS($A$11:D30)&gt;COUNTIF(POA!$A:$A,$B$5),"",INDEX(POA!$A$2:$O$856,_xlfn.AGGREGATE(15,6,ROW(POA!$A$2:$A$855)-ROW(POA!$A$2)+1/--(POA!$A$2:$A$855=$B$5),ROWS($A$11:D30)),6))</f>
        <v>Realizar actividades que ayuden a fortalecer la formación integral de los alumnos de la Facultad de Artes (Ensenada).</v>
      </c>
      <c r="E30" s="31">
        <f t="shared" si="0"/>
        <v>24</v>
      </c>
      <c r="F30" s="31">
        <f>IF(ROWS($A$11:F30)&gt;COUNTIF(POA!$A:$A,$B$5),"",INDEX(POA!$A$2:$O$856,_xlfn.AGGREGATE(15,6,ROW(POA!$A$2:$A$855)-ROW(POA!$A$2)+1/--(POA!$A$2:$A$855=$B$5),ROWS($A$11:F30)),7))</f>
        <v>6</v>
      </c>
      <c r="G30" s="31">
        <f>IF(ROWS($A$11:G30)&gt;COUNTIF(POA!$A:$A,$B$5),"",INDEX(POA!$A$2:$O$856,_xlfn.AGGREGATE(15,6,ROW(POA!$A$2:$A$855)-ROW(POA!$A$2)+1/--(POA!$A$2:$A$855=$B$5),ROWS($A$11:G30)),8))</f>
        <v>6</v>
      </c>
      <c r="H30" s="31">
        <f>IF(ROWS($A$11:H30)&gt;COUNTIF(POA!$A:$A,$B$5),"",INDEX(POA!$A$2:$O$856,_xlfn.AGGREGATE(15,6,ROW(POA!$A$2:$A$855)-ROW(POA!$A$2)+1/--(POA!$A$2:$A$855=$B$5),ROWS($A$11:H30)),9))</f>
        <v>6</v>
      </c>
      <c r="I30" s="31">
        <f>IF(ROWS($A$11:I30)&gt;COUNTIF(POA!$A:$A,$B$5),"",INDEX(POA!$A$2:$O$856,_xlfn.AGGREGATE(15,6,ROW(POA!$A$2:$A$855)-ROW(POA!$A$2)+1/--(POA!$A$2:$A$855=$B$5),ROWS($A$11:I30)),10))</f>
        <v>0</v>
      </c>
      <c r="J30" s="31">
        <f>IF(ROWS($A$11:J30)&gt;COUNTIF(POA!$A:$A,$B$5),"",INDEX(POA!$A$2:$O$856,_xlfn.AGGREGATE(15,6,ROW(POA!$A$2:$A$855)-ROW(POA!$A$2)+1/--(POA!$A$2:$A$855=$B$5),ROWS($A$11:J30)),11))</f>
        <v>6</v>
      </c>
      <c r="K30" s="31">
        <f>IF(ROWS($A$11:K30)&gt;COUNTIF(POA!$A:$A,$B$5),"",INDEX(POA!$A$2:$O$856,_xlfn.AGGREGATE(15,6,ROW(POA!$A$2:$A$855)-ROW(POA!$A$2)+1/--(POA!$A$2:$A$855=$B$5),ROWS($A$11:K30)),12))</f>
        <v>0</v>
      </c>
      <c r="L30" s="31">
        <f>IF(ROWS($A$11:L30)&gt;COUNTIF(POA!$A:$A,$B$5),"",INDEX(POA!$A$2:$O$856,_xlfn.AGGREGATE(15,6,ROW(POA!$A$2:$A$855)-ROW(POA!$A$2)+1/--(POA!$A$2:$A$855=$B$5),ROWS($A$11:L30)),13))</f>
        <v>6</v>
      </c>
      <c r="M30" s="31">
        <f>IF(ROWS($A$11:M30)&gt;COUNTIF(POA!$A:$A,$B$5),"",INDEX(POA!$A$2:$O$856,_xlfn.AGGREGATE(15,6,ROW(POA!$A$2:$A$855)-ROW(POA!$A$2)+1/--(POA!$A$2:$A$855=$B$5),ROWS($A$11:M30)),14))</f>
        <v>0</v>
      </c>
      <c r="N30" s="37">
        <f t="shared" si="1"/>
        <v>6</v>
      </c>
      <c r="O30" s="41">
        <f t="shared" si="2"/>
        <v>0.25</v>
      </c>
    </row>
    <row r="31" spans="1:15" ht="52.8" x14ac:dyDescent="0.3">
      <c r="A31" s="2" t="str">
        <f>IF(ROWS($A$11:A31)&gt;COUNTIF(POA!$A:$A,$B$5),"",INDEX(POA!$A$2:$O$856,_xlfn.AGGREGATE(15,6,ROW(POA!$A$2:$A$855)-ROW(POA!$A$2)+1/--(POA!$A$2:$A$855=$B$5),ROWS($A$11:A31)),3))</f>
        <v>1.2 Proceso formativo</v>
      </c>
      <c r="B31" s="2" t="str">
        <f>IF(ROWS($A$11:B31)&gt;COUNTIF(POA!$A:$A,$B$5),"",INDEX(POA!$A$2:$O$856,_xlfn.AGGREGATE(15,6,ROW(POA!$A$2:$A$855)-ROW(POA!$A$2)+1/--(POA!$A$2:$A$855=$B$5),ROWS($A$11:B31)),4))</f>
        <v>1.2.1 Formar integralmente profesionistas competentes, con sentido colaborativo, capacidad de liderazgo, de emprendimiento y conscientes y comprometidos con su entorno.</v>
      </c>
      <c r="C31" s="2" t="str">
        <f>IF(ROWS($A$11:C31)&gt;COUNTIF(POA!$A:$A,$B$5),"",INDEX(POA!$A$2:$O$856,_xlfn.AGGREGATE(15,6,ROW(POA!$A$2:$A$855)-ROW(POA!$A$2)+1/--(POA!$A$2:$A$855=$B$5),ROWS($A$11:C31)),5))</f>
        <v>1.2.1.5 Fortalecer los esquemas institucionales para el aprendizaje y dominio del idioma inglés.</v>
      </c>
      <c r="D31" s="2" t="str">
        <f>IF(ROWS($A$11:D31)&gt;COUNTIF(POA!$A:$A,$B$5),"",INDEX(POA!$A$2:$O$856,_xlfn.AGGREGATE(15,6,ROW(POA!$A$2:$A$855)-ROW(POA!$A$2)+1/--(POA!$A$2:$A$855=$B$5),ROWS($A$11:D31)),6))</f>
        <v>Ofertar Curso del Idiomas Ingles para mejorar los niveles de comprensión de lectoescritura (Ensenada)</v>
      </c>
      <c r="E31" s="31">
        <f t="shared" si="0"/>
        <v>2</v>
      </c>
      <c r="F31" s="31">
        <f>IF(ROWS($A$11:F31)&gt;COUNTIF(POA!$A:$A,$B$5),"",INDEX(POA!$A$2:$O$856,_xlfn.AGGREGATE(15,6,ROW(POA!$A$2:$A$855)-ROW(POA!$A$2)+1/--(POA!$A$2:$A$855=$B$5),ROWS($A$11:F31)),7))</f>
        <v>1</v>
      </c>
      <c r="G31" s="31">
        <f>IF(ROWS($A$11:G31)&gt;COUNTIF(POA!$A:$A,$B$5),"",INDEX(POA!$A$2:$O$856,_xlfn.AGGREGATE(15,6,ROW(POA!$A$2:$A$855)-ROW(POA!$A$2)+1/--(POA!$A$2:$A$855=$B$5),ROWS($A$11:G31)),8))</f>
        <v>1</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1</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1</v>
      </c>
      <c r="O31" s="41">
        <f t="shared" si="2"/>
        <v>0.5</v>
      </c>
    </row>
    <row r="32" spans="1:15" ht="52.8" x14ac:dyDescent="0.3">
      <c r="A32" s="2" t="str">
        <f>IF(ROWS($A$11:A32)&gt;COUNTIF(POA!$A:$A,$B$5),"",INDEX(POA!$A$2:$O$856,_xlfn.AGGREGATE(15,6,ROW(POA!$A$2:$A$855)-ROW(POA!$A$2)+1/--(POA!$A$2:$A$855=$B$5),ROWS($A$11:A32)),3))</f>
        <v>1.2 Proceso formativo</v>
      </c>
      <c r="B32" s="2" t="str">
        <f>IF(ROWS($A$11:B32)&gt;COUNTIF(POA!$A:$A,$B$5),"",INDEX(POA!$A$2:$O$856,_xlfn.AGGREGATE(15,6,ROW(POA!$A$2:$A$855)-ROW(POA!$A$2)+1/--(POA!$A$2:$A$855=$B$5),ROWS($A$11:B32)),4))</f>
        <v>1.2.1 Formar integralmente profesionistas competentes, con sentido colaborativo, capacidad de liderazgo, de emprendimiento y conscientes y comprometidos con su entorno.</v>
      </c>
      <c r="C32" s="2" t="str">
        <f>IF(ROWS($A$11:C32)&gt;COUNTIF(POA!$A:$A,$B$5),"",INDEX(POA!$A$2:$O$856,_xlfn.AGGREGATE(15,6,ROW(POA!$A$2:$A$855)-ROW(POA!$A$2)+1/--(POA!$A$2:$A$855=$B$5),ROWS($A$11:C32)),5))</f>
        <v>1.2.1.9 Fomentar los valores universitarios e incidir en la formación ciudadana de los estudiantes.</v>
      </c>
      <c r="D32" s="2" t="str">
        <f>IF(ROWS($A$11:D32)&gt;COUNTIF(POA!$A:$A,$B$5),"",INDEX(POA!$A$2:$O$856,_xlfn.AGGREGATE(15,6,ROW(POA!$A$2:$A$855)-ROW(POA!$A$2)+1/--(POA!$A$2:$A$855=$B$5),ROWS($A$11:D32)),6))</f>
        <v>Realizar la semana de Valores de la FA  (Ensenada)</v>
      </c>
      <c r="E32" s="31">
        <f t="shared" si="0"/>
        <v>2</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1</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3" spans="1:15" ht="66" x14ac:dyDescent="0.3">
      <c r="A33" s="2" t="str">
        <f>IF(ROWS($A$11:A33)&gt;COUNTIF(POA!$A:$A,$B$5),"",INDEX(POA!$A$2:$O$856,_xlfn.AGGREGATE(15,6,ROW(POA!$A$2:$A$855)-ROW(POA!$A$2)+1/--(POA!$A$2:$A$855=$B$5),ROWS($A$11:A33)),3))</f>
        <v>1.5 Internacionalización</v>
      </c>
      <c r="B33" s="2" t="str">
        <f>IF(ROWS($A$11:B33)&gt;COUNTIF(POA!$A:$A,$B$5),"",INDEX(POA!$A$2:$O$856,_xlfn.AGGREGATE(15,6,ROW(POA!$A$2:$A$855)-ROW(POA!$A$2)+1/--(POA!$A$2:$A$855=$B$5),ROWS($A$11:B33)),4))</f>
        <v>1.5.1 Fortalecer la internacionalización de la universidad mediante una mayor vinculación y cooperación académica con instituciones de educación superior de reconocido prestigio.</v>
      </c>
      <c r="C33" s="2" t="str">
        <f>IF(ROWS($A$11:C33)&gt;COUNTIF(POA!$A:$A,$B$5),"",INDEX(POA!$A$2:$O$856,_xlfn.AGGREGATE(15,6,ROW(POA!$A$2:$A$855)-ROW(POA!$A$2)+1/--(POA!$A$2:$A$855=$B$5),ROWS($A$11:C33)),5))</f>
        <v>1.5.1.1 Promover actividades en materia de intercambio y cooperación académica propiciando la colaboración con pares y redes académicas de otras instituciones educativas del país y del extranjero.</v>
      </c>
      <c r="D33" s="2" t="str">
        <f>IF(ROWS($A$11:D33)&gt;COUNTIF(POA!$A:$A,$B$5),"",INDEX(POA!$A$2:$O$856,_xlfn.AGGREGATE(15,6,ROW(POA!$A$2:$A$855)-ROW(POA!$A$2)+1/--(POA!$A$2:$A$855=$B$5),ROWS($A$11:D33)),6))</f>
        <v>Apoyar la asistencia de TC a eventos académicos nacionales e internacionales (Ensenada)</v>
      </c>
      <c r="E33" s="31">
        <f t="shared" si="0"/>
        <v>4</v>
      </c>
      <c r="F33" s="31">
        <f>IF(ROWS($A$11:F33)&gt;COUNTIF(POA!$A:$A,$B$5),"",INDEX(POA!$A$2:$O$856,_xlfn.AGGREGATE(15,6,ROW(POA!$A$2:$A$855)-ROW(POA!$A$2)+1/--(POA!$A$2:$A$855=$B$5),ROWS($A$11:F33)),7))</f>
        <v>1</v>
      </c>
      <c r="G33" s="31">
        <f>IF(ROWS($A$11:G33)&gt;COUNTIF(POA!$A:$A,$B$5),"",INDEX(POA!$A$2:$O$856,_xlfn.AGGREGATE(15,6,ROW(POA!$A$2:$A$855)-ROW(POA!$A$2)+1/--(POA!$A$2:$A$855=$B$5),ROWS($A$11:G33)),8))</f>
        <v>1</v>
      </c>
      <c r="H33" s="31">
        <f>IF(ROWS($A$11:H33)&gt;COUNTIF(POA!$A:$A,$B$5),"",INDEX(POA!$A$2:$O$856,_xlfn.AGGREGATE(15,6,ROW(POA!$A$2:$A$855)-ROW(POA!$A$2)+1/--(POA!$A$2:$A$855=$B$5),ROWS($A$11:H33)),9))</f>
        <v>1</v>
      </c>
      <c r="I33" s="31">
        <f>IF(ROWS($A$11:I33)&gt;COUNTIF(POA!$A:$A,$B$5),"",INDEX(POA!$A$2:$O$856,_xlfn.AGGREGATE(15,6,ROW(POA!$A$2:$A$855)-ROW(POA!$A$2)+1/--(POA!$A$2:$A$855=$B$5),ROWS($A$11:I33)),10))</f>
        <v>0</v>
      </c>
      <c r="J33" s="31">
        <f>IF(ROWS($A$11:J33)&gt;COUNTIF(POA!$A:$A,$B$5),"",INDEX(POA!$A$2:$O$856,_xlfn.AGGREGATE(15,6,ROW(POA!$A$2:$A$855)-ROW(POA!$A$2)+1/--(POA!$A$2:$A$855=$B$5),ROWS($A$11:J33)),11))</f>
        <v>1</v>
      </c>
      <c r="K33" s="31">
        <f>IF(ROWS($A$11:K33)&gt;COUNTIF(POA!$A:$A,$B$5),"",INDEX(POA!$A$2:$O$856,_xlfn.AGGREGATE(15,6,ROW(POA!$A$2:$A$855)-ROW(POA!$A$2)+1/--(POA!$A$2:$A$855=$B$5),ROWS($A$11:K33)),12))</f>
        <v>0</v>
      </c>
      <c r="L33" s="31">
        <f>IF(ROWS($A$11:L33)&gt;COUNTIF(POA!$A:$A,$B$5),"",INDEX(POA!$A$2:$O$856,_xlfn.AGGREGATE(15,6,ROW(POA!$A$2:$A$855)-ROW(POA!$A$2)+1/--(POA!$A$2:$A$855=$B$5),ROWS($A$11:L33)),13))</f>
        <v>1</v>
      </c>
      <c r="M33" s="31">
        <f>IF(ROWS($A$11:M33)&gt;COUNTIF(POA!$A:$A,$B$5),"",INDEX(POA!$A$2:$O$856,_xlfn.AGGREGATE(15,6,ROW(POA!$A$2:$A$855)-ROW(POA!$A$2)+1/--(POA!$A$2:$A$855=$B$5),ROWS($A$11:M33)),14))</f>
        <v>0</v>
      </c>
      <c r="N33" s="37">
        <f t="shared" si="1"/>
        <v>1</v>
      </c>
      <c r="O33" s="41">
        <f t="shared" si="2"/>
        <v>0.25</v>
      </c>
    </row>
    <row r="34" spans="1:15" ht="52.8" x14ac:dyDescent="0.3">
      <c r="A34" s="2" t="str">
        <f>IF(ROWS($A$11:A34)&gt;COUNTIF(POA!$A:$A,$B$5),"",INDEX(POA!$A$2:$O$856,_xlfn.AGGREGATE(15,6,ROW(POA!$A$2:$A$855)-ROW(POA!$A$2)+1/--(POA!$A$2:$A$855=$B$5),ROWS($A$11:A34)),3))</f>
        <v>1.9 Infraestructura, equipamiento y seguridad</v>
      </c>
      <c r="B34" s="2" t="str">
        <f>IF(ROWS($A$11:B34)&gt;COUNTIF(POA!$A:$A,$B$5),"",INDEX(POA!$A$2:$O$856,_xlfn.AGGREGATE(15,6,ROW(POA!$A$2:$A$855)-ROW(POA!$A$2)+1/--(POA!$A$2:$A$855=$B$5),ROWS($A$11:B34)),4))</f>
        <v>1.9.1 Propiciar que la institución cuente con la infraestructura y equipamiento requeridos para el cumplimiento de sus funciones sustantivas y de gestión.</v>
      </c>
      <c r="C34" s="2" t="str">
        <f>IF(ROWS($A$11:C34)&gt;COUNTIF(POA!$A:$A,$B$5),"",INDEX(POA!$A$2:$O$856,_xlfn.AGGREGATE(15,6,ROW(POA!$A$2:$A$855)-ROW(POA!$A$2)+1/--(POA!$A$2:$A$855=$B$5),ROWS($A$11:C34)),5))</f>
        <v>1.9.1.1 Impulsar actividades orientadas a la ampliación, conservación, mejoramiento y modernización de la infraestructura física y equipamiento de que dispone la institución.</v>
      </c>
      <c r="D34" s="2" t="str">
        <f>IF(ROWS($A$11:D34)&gt;COUNTIF(POA!$A:$A,$B$5),"",INDEX(POA!$A$2:$O$856,_xlfn.AGGREGATE(15,6,ROW(POA!$A$2:$A$855)-ROW(POA!$A$2)+1/--(POA!$A$2:$A$855=$B$5),ROWS($A$11:D34)),6))</f>
        <v>Adquisición de equipo para la operación de los programas educativos(Ensenada)</v>
      </c>
      <c r="E34" s="31">
        <f t="shared" si="0"/>
        <v>0</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0</v>
      </c>
      <c r="I34" s="31">
        <f>IF(ROWS($A$11:I34)&gt;COUNTIF(POA!$A:$A,$B$5),"",INDEX(POA!$A$2:$O$856,_xlfn.AGGREGATE(15,6,ROW(POA!$A$2:$A$855)-ROW(POA!$A$2)+1/--(POA!$A$2:$A$855=$B$5),ROWS($A$11:I34)),10))</f>
        <v>0</v>
      </c>
      <c r="J34" s="31">
        <f>IF(ROWS($A$11:J34)&gt;COUNTIF(POA!$A:$A,$B$5),"",INDEX(POA!$A$2:$O$856,_xlfn.AGGREGATE(15,6,ROW(POA!$A$2:$A$855)-ROW(POA!$A$2)+1/--(POA!$A$2:$A$855=$B$5),ROWS($A$11:J34)),11))</f>
        <v>0</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5" ht="52.8" x14ac:dyDescent="0.3">
      <c r="A35" s="2" t="str">
        <f>IF(ROWS($A$11:A35)&gt;COUNTIF(POA!$A:$A,$B$5),"",INDEX(POA!$A$2:$O$856,_xlfn.AGGREGATE(15,6,ROW(POA!$A$2:$A$855)-ROW(POA!$A$2)+1/--(POA!$A$2:$A$855=$B$5),ROWS($A$11:A35)),3))</f>
        <v>1.9 Infraestructura, equipamiento y seguridad</v>
      </c>
      <c r="B35" s="2" t="str">
        <f>IF(ROWS($A$11:B35)&gt;COUNTIF(POA!$A:$A,$B$5),"",INDEX(POA!$A$2:$O$856,_xlfn.AGGREGATE(15,6,ROW(POA!$A$2:$A$855)-ROW(POA!$A$2)+1/--(POA!$A$2:$A$855=$B$5),ROWS($A$11:B35)),4))</f>
        <v>1.9.1 Propiciar que la institución cuente con la infraestructura y equipamiento requeridos para el cumplimiento de sus funciones sustantivas y de gestión.</v>
      </c>
      <c r="C35" s="2" t="str">
        <f>IF(ROWS($A$11:C35)&gt;COUNTIF(POA!$A:$A,$B$5),"",INDEX(POA!$A$2:$O$856,_xlfn.AGGREGATE(15,6,ROW(POA!$A$2:$A$855)-ROW(POA!$A$2)+1/--(POA!$A$2:$A$855=$B$5),ROWS($A$11:C35)),5))</f>
        <v>1.9.1.1 Impulsar actividades orientadas a la ampliación, conservación, mejoramiento y modernización de la infraestructura física y equipamiento de que dispone la institución.</v>
      </c>
      <c r="D35" s="2" t="str">
        <f>IF(ROWS($A$11:D35)&gt;COUNTIF(POA!$A:$A,$B$5),"",INDEX(POA!$A$2:$O$856,_xlfn.AGGREGATE(15,6,ROW(POA!$A$2:$A$855)-ROW(POA!$A$2)+1/--(POA!$A$2:$A$855=$B$5),ROWS($A$11:D35)),6))</f>
        <v>Dar mantenimiento a las instalaciones de la FA(Ensenada)</v>
      </c>
      <c r="E35" s="31">
        <f t="shared" si="0"/>
        <v>2</v>
      </c>
      <c r="F35" s="31">
        <f>IF(ROWS($A$11:F35)&gt;COUNTIF(POA!$A:$A,$B$5),"",INDEX(POA!$A$2:$O$856,_xlfn.AGGREGATE(15,6,ROW(POA!$A$2:$A$855)-ROW(POA!$A$2)+1/--(POA!$A$2:$A$855=$B$5),ROWS($A$11:F35)),7))</f>
        <v>1</v>
      </c>
      <c r="G35" s="31">
        <f>IF(ROWS($A$11:G35)&gt;COUNTIF(POA!$A:$A,$B$5),"",INDEX(POA!$A$2:$O$856,_xlfn.AGGREGATE(15,6,ROW(POA!$A$2:$A$855)-ROW(POA!$A$2)+1/--(POA!$A$2:$A$855=$B$5),ROWS($A$11:G35)),8))</f>
        <v>1</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1</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1</v>
      </c>
      <c r="O35" s="41">
        <f t="shared" si="2"/>
        <v>0.5</v>
      </c>
    </row>
    <row r="36" spans="1:15" ht="52.8" x14ac:dyDescent="0.3">
      <c r="A36" s="2" t="str">
        <f>IF(ROWS($A$11:A36)&gt;COUNTIF(POA!$A:$A,$B$5),"",INDEX(POA!$A$2:$O$856,_xlfn.AGGREGATE(15,6,ROW(POA!$A$2:$A$855)-ROW(POA!$A$2)+1/--(POA!$A$2:$A$855=$B$5),ROWS($A$11:A36)),3))</f>
        <v>1.9 Infraestructura, equipamiento y seguridad</v>
      </c>
      <c r="B36" s="2" t="str">
        <f>IF(ROWS($A$11:B36)&gt;COUNTIF(POA!$A:$A,$B$5),"",INDEX(POA!$A$2:$O$856,_xlfn.AGGREGATE(15,6,ROW(POA!$A$2:$A$855)-ROW(POA!$A$2)+1/--(POA!$A$2:$A$855=$B$5),ROWS($A$11:B36)),4))</f>
        <v>1.9.1 Propiciar que la institución cuente con la infraestructura y equipamiento requeridos para el cumplimiento de sus funciones sustantivas y de gestión.</v>
      </c>
      <c r="C36" s="2" t="str">
        <f>IF(ROWS($A$11:C36)&gt;COUNTIF(POA!$A:$A,$B$5),"",INDEX(POA!$A$2:$O$856,_xlfn.AGGREGATE(15,6,ROW(POA!$A$2:$A$855)-ROW(POA!$A$2)+1/--(POA!$A$2:$A$855=$B$5),ROWS($A$11:C36)),5))</f>
        <v>1.9.1.1 Impulsar actividades orientadas a la ampliación, conservación, mejoramiento y modernización de la infraestructura física y equipamiento de que dispone la institución.</v>
      </c>
      <c r="D36" s="2" t="str">
        <f>IF(ROWS($A$11:D36)&gt;COUNTIF(POA!$A:$A,$B$5),"",INDEX(POA!$A$2:$O$856,_xlfn.AGGREGATE(15,6,ROW(POA!$A$2:$A$855)-ROW(POA!$A$2)+1/--(POA!$A$2:$A$855=$B$5),ROWS($A$11:D36)),6))</f>
        <v>Dar mantenimiento a los equipos de la FA para la operación de los programas educativos (Ensenada)</v>
      </c>
      <c r="E36" s="31">
        <f t="shared" si="0"/>
        <v>2</v>
      </c>
      <c r="F36" s="31">
        <f>IF(ROWS($A$11:F36)&gt;COUNTIF(POA!$A:$A,$B$5),"",INDEX(POA!$A$2:$O$856,_xlfn.AGGREGATE(15,6,ROW(POA!$A$2:$A$855)-ROW(POA!$A$2)+1/--(POA!$A$2:$A$855=$B$5),ROWS($A$11:F36)),7))</f>
        <v>1</v>
      </c>
      <c r="G36" s="31">
        <f>IF(ROWS($A$11:G36)&gt;COUNTIF(POA!$A:$A,$B$5),"",INDEX(POA!$A$2:$O$856,_xlfn.AGGREGATE(15,6,ROW(POA!$A$2:$A$855)-ROW(POA!$A$2)+1/--(POA!$A$2:$A$855=$B$5),ROWS($A$11:G36)),8))</f>
        <v>1</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1</v>
      </c>
      <c r="K36" s="31">
        <f>IF(ROWS($A$11:K36)&gt;COUNTIF(POA!$A:$A,$B$5),"",INDEX(POA!$A$2:$O$856,_xlfn.AGGREGATE(15,6,ROW(POA!$A$2:$A$855)-ROW(POA!$A$2)+1/--(POA!$A$2:$A$855=$B$5),ROWS($A$11:K36)),12))</f>
        <v>0</v>
      </c>
      <c r="L36" s="31">
        <f>IF(ROWS($A$11:L36)&gt;COUNTIF(POA!$A:$A,$B$5),"",INDEX(POA!$A$2:$O$856,_xlfn.AGGREGATE(15,6,ROW(POA!$A$2:$A$855)-ROW(POA!$A$2)+1/--(POA!$A$2:$A$855=$B$5),ROWS($A$11:L36)),13))</f>
        <v>0</v>
      </c>
      <c r="M36" s="31">
        <f>IF(ROWS($A$11:M36)&gt;COUNTIF(POA!$A:$A,$B$5),"",INDEX(POA!$A$2:$O$856,_xlfn.AGGREGATE(15,6,ROW(POA!$A$2:$A$855)-ROW(POA!$A$2)+1/--(POA!$A$2:$A$855=$B$5),ROWS($A$11:M36)),14))</f>
        <v>0</v>
      </c>
      <c r="N36" s="37">
        <f t="shared" si="1"/>
        <v>1</v>
      </c>
      <c r="O36" s="41">
        <f t="shared" si="2"/>
        <v>0.5</v>
      </c>
    </row>
    <row r="37" spans="1:15" ht="66" x14ac:dyDescent="0.3">
      <c r="A37" s="2" t="str">
        <f>IF(ROWS($A$11:A37)&gt;COUNTIF(POA!$A:$A,$B$5),"",INDEX(POA!$A$2:$O$856,_xlfn.AGGREGATE(15,6,ROW(POA!$A$2:$A$855)-ROW(POA!$A$2)+1/--(POA!$A$2:$A$855=$B$5),ROWS($A$11:A37)),3))</f>
        <v>1.11 Cuidado al medio ambiente</v>
      </c>
      <c r="B37" s="2" t="str">
        <f>IF(ROWS($A$11:B37)&gt;COUNTIF(POA!$A:$A,$B$5),"",INDEX(POA!$A$2:$O$856,_xlfn.AGGREGATE(15,6,ROW(POA!$A$2:$A$855)-ROW(POA!$A$2)+1/--(POA!$A$2:$A$855=$B$5),ROWS($A$11:B37)),4))</f>
        <v>1.11.1 Fortalecer las medidas institucionales que promuevan la protección del medio ambiente y de desarrollo sostenible.</v>
      </c>
      <c r="C37" s="2" t="str">
        <f>IF(ROWS($A$11:C37)&gt;COUNTIF(POA!$A:$A,$B$5),"",INDEX(POA!$A$2:$O$856,_xlfn.AGGREGATE(15,6,ROW(POA!$A$2:$A$855)-ROW(POA!$A$2)+1/--(POA!$A$2:$A$855=$B$5),ROWS($A$11:C37)),5))</f>
        <v>1.11.1.2 Asegurar la reducción del impacto ambiental en el desarrollo, proyección, diseño y construcción de obras y edificios e instalaciones universitarias, considerando un enfoque de sustentabilidad.</v>
      </c>
      <c r="D37" s="2" t="str">
        <f>IF(ROWS($A$11:D37)&gt;COUNTIF(POA!$A:$A,$B$5),"",INDEX(POA!$A$2:$O$856,_xlfn.AGGREGATE(15,6,ROW(POA!$A$2:$A$855)-ROW(POA!$A$2)+1/--(POA!$A$2:$A$855=$B$5),ROWS($A$11:D37)),6))</f>
        <v>Operar el sistema ambiental de la FA (Ensenada)</v>
      </c>
      <c r="E37" s="31">
        <f t="shared" si="0"/>
        <v>4</v>
      </c>
      <c r="F37" s="31">
        <f>IF(ROWS($A$11:F37)&gt;COUNTIF(POA!$A:$A,$B$5),"",INDEX(POA!$A$2:$O$856,_xlfn.AGGREGATE(15,6,ROW(POA!$A$2:$A$855)-ROW(POA!$A$2)+1/--(POA!$A$2:$A$855=$B$5),ROWS($A$11:F37)),7))</f>
        <v>1</v>
      </c>
      <c r="G37" s="31">
        <f>IF(ROWS($A$11:G37)&gt;COUNTIF(POA!$A:$A,$B$5),"",INDEX(POA!$A$2:$O$856,_xlfn.AGGREGATE(15,6,ROW(POA!$A$2:$A$855)-ROW(POA!$A$2)+1/--(POA!$A$2:$A$855=$B$5),ROWS($A$11:G37)),8))</f>
        <v>1</v>
      </c>
      <c r="H37" s="31">
        <f>IF(ROWS($A$11:H37)&gt;COUNTIF(POA!$A:$A,$B$5),"",INDEX(POA!$A$2:$O$856,_xlfn.AGGREGATE(15,6,ROW(POA!$A$2:$A$855)-ROW(POA!$A$2)+1/--(POA!$A$2:$A$855=$B$5),ROWS($A$11:H37)),9))</f>
        <v>1</v>
      </c>
      <c r="I37" s="31">
        <f>IF(ROWS($A$11:I37)&gt;COUNTIF(POA!$A:$A,$B$5),"",INDEX(POA!$A$2:$O$856,_xlfn.AGGREGATE(15,6,ROW(POA!$A$2:$A$855)-ROW(POA!$A$2)+1/--(POA!$A$2:$A$855=$B$5),ROWS($A$11:I37)),10))</f>
        <v>0</v>
      </c>
      <c r="J37" s="31">
        <f>IF(ROWS($A$11:J37)&gt;COUNTIF(POA!$A:$A,$B$5),"",INDEX(POA!$A$2:$O$856,_xlfn.AGGREGATE(15,6,ROW(POA!$A$2:$A$855)-ROW(POA!$A$2)+1/--(POA!$A$2:$A$855=$B$5),ROWS($A$11:J37)),11))</f>
        <v>1</v>
      </c>
      <c r="K37" s="31">
        <f>IF(ROWS($A$11:K37)&gt;COUNTIF(POA!$A:$A,$B$5),"",INDEX(POA!$A$2:$O$856,_xlfn.AGGREGATE(15,6,ROW(POA!$A$2:$A$855)-ROW(POA!$A$2)+1/--(POA!$A$2:$A$855=$B$5),ROWS($A$11:K37)),12))</f>
        <v>0</v>
      </c>
      <c r="L37" s="31">
        <f>IF(ROWS($A$11:L37)&gt;COUNTIF(POA!$A:$A,$B$5),"",INDEX(POA!$A$2:$O$856,_xlfn.AGGREGATE(15,6,ROW(POA!$A$2:$A$855)-ROW(POA!$A$2)+1/--(POA!$A$2:$A$855=$B$5),ROWS($A$11:L37)),13))</f>
        <v>1</v>
      </c>
      <c r="M37" s="31">
        <f>IF(ROWS($A$11:M37)&gt;COUNTIF(POA!$A:$A,$B$5),"",INDEX(POA!$A$2:$O$856,_xlfn.AGGREGATE(15,6,ROW(POA!$A$2:$A$855)-ROW(POA!$A$2)+1/--(POA!$A$2:$A$855=$B$5),ROWS($A$11:M37)),14))</f>
        <v>0</v>
      </c>
      <c r="N37" s="37">
        <f t="shared" si="1"/>
        <v>1</v>
      </c>
      <c r="O37" s="41">
        <f t="shared" si="2"/>
        <v>0.25</v>
      </c>
    </row>
    <row r="38" spans="1:15" ht="52.8" x14ac:dyDescent="0.3">
      <c r="A38" s="2" t="str">
        <f>IF(ROWS($A$11:A38)&gt;COUNTIF(POA!$A:$A,$B$5),"",INDEX(POA!$A$2:$O$856,_xlfn.AGGREGATE(15,6,ROW(POA!$A$2:$A$855)-ROW(POA!$A$2)+1/--(POA!$A$2:$A$855=$B$5),ROWS($A$11:A38)),3))</f>
        <v>1.9 Infraestructura, equipamiento y seguridad</v>
      </c>
      <c r="B38" s="2" t="str">
        <f>IF(ROWS($A$11:B38)&gt;COUNTIF(POA!$A:$A,$B$5),"",INDEX(POA!$A$2:$O$856,_xlfn.AGGREGATE(15,6,ROW(POA!$A$2:$A$855)-ROW(POA!$A$2)+1/--(POA!$A$2:$A$855=$B$5),ROWS($A$11:B38)),4))</f>
        <v>1.9.1 Propiciar que la institución cuente con la infraestructura y equipamiento requeridos para el cumplimiento de sus funciones sustantivas y de gestión.</v>
      </c>
      <c r="C38" s="2" t="str">
        <f>IF(ROWS($A$11:C38)&gt;COUNTIF(POA!$A:$A,$B$5),"",INDEX(POA!$A$2:$O$856,_xlfn.AGGREGATE(15,6,ROW(POA!$A$2:$A$855)-ROW(POA!$A$2)+1/--(POA!$A$2:$A$855=$B$5),ROWS($A$11:C38)),5))</f>
        <v>1.9.1.1 Impulsar actividades orientadas a la ampliación, conservación, mejoramiento y modernización de la infraestructura física y equipamiento de que dispone la institución.</v>
      </c>
      <c r="D38" s="2" t="str">
        <f>IF(ROWS($A$11:D38)&gt;COUNTIF(POA!$A:$A,$B$5),"",INDEX(POA!$A$2:$O$856,_xlfn.AGGREGATE(15,6,ROW(POA!$A$2:$A$855)-ROW(POA!$A$2)+1/--(POA!$A$2:$A$855=$B$5),ROWS($A$11:D38)),6))</f>
        <v>Adquisición de equipo para la operación de los programas educativos(Tecate)</v>
      </c>
      <c r="E38" s="31">
        <f t="shared" si="0"/>
        <v>2</v>
      </c>
      <c r="F38" s="31">
        <f>IF(ROWS($A$11:F38)&gt;COUNTIF(POA!$A:$A,$B$5),"",INDEX(POA!$A$2:$O$856,_xlfn.AGGREGATE(15,6,ROW(POA!$A$2:$A$855)-ROW(POA!$A$2)+1/--(POA!$A$2:$A$855=$B$5),ROWS($A$11:F38)),7))</f>
        <v>0</v>
      </c>
      <c r="G38" s="31">
        <f>IF(ROWS($A$11:G38)&gt;COUNTIF(POA!$A:$A,$B$5),"",INDEX(POA!$A$2:$O$856,_xlfn.AGGREGATE(15,6,ROW(POA!$A$2:$A$855)-ROW(POA!$A$2)+1/--(POA!$A$2:$A$855=$B$5),ROWS($A$11:G38)),8))</f>
        <v>0</v>
      </c>
      <c r="H38" s="31">
        <f>IF(ROWS($A$11:H38)&gt;COUNTIF(POA!$A:$A,$B$5),"",INDEX(POA!$A$2:$O$856,_xlfn.AGGREGATE(15,6,ROW(POA!$A$2:$A$855)-ROW(POA!$A$2)+1/--(POA!$A$2:$A$855=$B$5),ROWS($A$11:H38)),9))</f>
        <v>1</v>
      </c>
      <c r="I38" s="31">
        <f>IF(ROWS($A$11:I38)&gt;COUNTIF(POA!$A:$A,$B$5),"",INDEX(POA!$A$2:$O$856,_xlfn.AGGREGATE(15,6,ROW(POA!$A$2:$A$855)-ROW(POA!$A$2)+1/--(POA!$A$2:$A$855=$B$5),ROWS($A$11:I38)),10))</f>
        <v>0</v>
      </c>
      <c r="J38" s="31">
        <f>IF(ROWS($A$11:J38)&gt;COUNTIF(POA!$A:$A,$B$5),"",INDEX(POA!$A$2:$O$856,_xlfn.AGGREGATE(15,6,ROW(POA!$A$2:$A$855)-ROW(POA!$A$2)+1/--(POA!$A$2:$A$855=$B$5),ROWS($A$11:J38)),11))</f>
        <v>0</v>
      </c>
      <c r="K38" s="31">
        <f>IF(ROWS($A$11:K38)&gt;COUNTIF(POA!$A:$A,$B$5),"",INDEX(POA!$A$2:$O$856,_xlfn.AGGREGATE(15,6,ROW(POA!$A$2:$A$855)-ROW(POA!$A$2)+1/--(POA!$A$2:$A$855=$B$5),ROWS($A$11:K38)),12))</f>
        <v>0</v>
      </c>
      <c r="L38" s="31">
        <f>IF(ROWS($A$11:L38)&gt;COUNTIF(POA!$A:$A,$B$5),"",INDEX(POA!$A$2:$O$856,_xlfn.AGGREGATE(15,6,ROW(POA!$A$2:$A$855)-ROW(POA!$A$2)+1/--(POA!$A$2:$A$855=$B$5),ROWS($A$11:L38)),13))</f>
        <v>1</v>
      </c>
      <c r="M38" s="31">
        <f>IF(ROWS($A$11:M38)&gt;COUNTIF(POA!$A:$A,$B$5),"",INDEX(POA!$A$2:$O$856,_xlfn.AGGREGATE(15,6,ROW(POA!$A$2:$A$855)-ROW(POA!$A$2)+1/--(POA!$A$2:$A$855=$B$5),ROWS($A$11:M38)),14))</f>
        <v>0</v>
      </c>
      <c r="N38" s="37">
        <f t="shared" si="1"/>
        <v>0</v>
      </c>
      <c r="O38" s="41">
        <f t="shared" si="2"/>
        <v>0</v>
      </c>
    </row>
    <row r="39" spans="1:15" ht="52.8" x14ac:dyDescent="0.3">
      <c r="A39" s="2" t="str">
        <f>IF(ROWS($A$11:A39)&gt;COUNTIF(POA!$A:$A,$B$5),"",INDEX(POA!$A$2:$O$856,_xlfn.AGGREGATE(15,6,ROW(POA!$A$2:$A$855)-ROW(POA!$A$2)+1/--(POA!$A$2:$A$855=$B$5),ROWS($A$11:A39)),3))</f>
        <v>1.9 Infraestructura, equipamiento y seguridad</v>
      </c>
      <c r="B39" s="2" t="str">
        <f>IF(ROWS($A$11:B39)&gt;COUNTIF(POA!$A:$A,$B$5),"",INDEX(POA!$A$2:$O$856,_xlfn.AGGREGATE(15,6,ROW(POA!$A$2:$A$855)-ROW(POA!$A$2)+1/--(POA!$A$2:$A$855=$B$5),ROWS($A$11:B39)),4))</f>
        <v>1.9.1 Propiciar que la institución cuente con la infraestructura y equipamiento requeridos para el cumplimiento de sus funciones sustantivas y de gestión.</v>
      </c>
      <c r="C39" s="2" t="str">
        <f>IF(ROWS($A$11:C39)&gt;COUNTIF(POA!$A:$A,$B$5),"",INDEX(POA!$A$2:$O$856,_xlfn.AGGREGATE(15,6,ROW(POA!$A$2:$A$855)-ROW(POA!$A$2)+1/--(POA!$A$2:$A$855=$B$5),ROWS($A$11:C39)),5))</f>
        <v>1.9.1.1 Impulsar actividades orientadas a la ampliación, conservación, mejoramiento y modernización de la infraestructura física y equipamiento de que dispone la institución.</v>
      </c>
      <c r="D39" s="2" t="str">
        <f>IF(ROWS($A$11:D39)&gt;COUNTIF(POA!$A:$A,$B$5),"",INDEX(POA!$A$2:$O$856,_xlfn.AGGREGATE(15,6,ROW(POA!$A$2:$A$855)-ROW(POA!$A$2)+1/--(POA!$A$2:$A$855=$B$5),ROWS($A$11:D39)),6))</f>
        <v>Dar mantenimiento a los equipos de la FA para la operación de los programas educativos (Tecate)</v>
      </c>
      <c r="E39" s="31">
        <f t="shared" si="0"/>
        <v>2</v>
      </c>
      <c r="F39" s="31">
        <f>IF(ROWS($A$11:F39)&gt;COUNTIF(POA!$A:$A,$B$5),"",INDEX(POA!$A$2:$O$856,_xlfn.AGGREGATE(15,6,ROW(POA!$A$2:$A$855)-ROW(POA!$A$2)+1/--(POA!$A$2:$A$855=$B$5),ROWS($A$11:F39)),7))</f>
        <v>0</v>
      </c>
      <c r="G39" s="31">
        <f>IF(ROWS($A$11:G39)&gt;COUNTIF(POA!$A:$A,$B$5),"",INDEX(POA!$A$2:$O$856,_xlfn.AGGREGATE(15,6,ROW(POA!$A$2:$A$855)-ROW(POA!$A$2)+1/--(POA!$A$2:$A$855=$B$5),ROWS($A$11:G39)),8))</f>
        <v>0</v>
      </c>
      <c r="H39" s="31">
        <f>IF(ROWS($A$11:H39)&gt;COUNTIF(POA!$A:$A,$B$5),"",INDEX(POA!$A$2:$O$856,_xlfn.AGGREGATE(15,6,ROW(POA!$A$2:$A$855)-ROW(POA!$A$2)+1/--(POA!$A$2:$A$855=$B$5),ROWS($A$11:H39)),9))</f>
        <v>1</v>
      </c>
      <c r="I39" s="31">
        <f>IF(ROWS($A$11:I39)&gt;COUNTIF(POA!$A:$A,$B$5),"",INDEX(POA!$A$2:$O$856,_xlfn.AGGREGATE(15,6,ROW(POA!$A$2:$A$855)-ROW(POA!$A$2)+1/--(POA!$A$2:$A$855=$B$5),ROWS($A$11:I39)),10))</f>
        <v>0</v>
      </c>
      <c r="J39" s="31">
        <f>IF(ROWS($A$11:J39)&gt;COUNTIF(POA!$A:$A,$B$5),"",INDEX(POA!$A$2:$O$856,_xlfn.AGGREGATE(15,6,ROW(POA!$A$2:$A$855)-ROW(POA!$A$2)+1/--(POA!$A$2:$A$855=$B$5),ROWS($A$11:J39)),11))</f>
        <v>0</v>
      </c>
      <c r="K39" s="31">
        <f>IF(ROWS($A$11:K39)&gt;COUNTIF(POA!$A:$A,$B$5),"",INDEX(POA!$A$2:$O$856,_xlfn.AGGREGATE(15,6,ROW(POA!$A$2:$A$855)-ROW(POA!$A$2)+1/--(POA!$A$2:$A$855=$B$5),ROWS($A$11:K39)),12))</f>
        <v>0</v>
      </c>
      <c r="L39" s="31">
        <f>IF(ROWS($A$11:L39)&gt;COUNTIF(POA!$A:$A,$B$5),"",INDEX(POA!$A$2:$O$856,_xlfn.AGGREGATE(15,6,ROW(POA!$A$2:$A$855)-ROW(POA!$A$2)+1/--(POA!$A$2:$A$855=$B$5),ROWS($A$11:L39)),13))</f>
        <v>1</v>
      </c>
      <c r="M39" s="31">
        <f>IF(ROWS($A$11:M39)&gt;COUNTIF(POA!$A:$A,$B$5),"",INDEX(POA!$A$2:$O$856,_xlfn.AGGREGATE(15,6,ROW(POA!$A$2:$A$855)-ROW(POA!$A$2)+1/--(POA!$A$2:$A$855=$B$5),ROWS($A$11:M39)),14))</f>
        <v>0</v>
      </c>
      <c r="N39" s="37">
        <f t="shared" si="1"/>
        <v>0</v>
      </c>
      <c r="O39" s="41">
        <f t="shared" si="2"/>
        <v>0</v>
      </c>
    </row>
    <row r="40" spans="1:15" ht="52.8" x14ac:dyDescent="0.3">
      <c r="A40" s="2" t="str">
        <f>IF(ROWS($A$11:A40)&gt;COUNTIF(POA!$A:$A,$B$5),"",INDEX(POA!$A$2:$O$856,_xlfn.AGGREGATE(15,6,ROW(POA!$A$2:$A$855)-ROW(POA!$A$2)+1/--(POA!$A$2:$A$855=$B$5),ROWS($A$11:A40)),3))</f>
        <v>1.1 Calidad y pertinencia de la oferta  educativa</v>
      </c>
      <c r="B40" s="2" t="str">
        <f>IF(ROWS($A$11:B40)&gt;COUNTIF(POA!$A:$A,$B$5),"",INDEX(POA!$A$2:$O$856,_xlfn.AGGREGATE(15,6,ROW(POA!$A$2:$A$855)-ROW(POA!$A$2)+1/--(POA!$A$2:$A$855=$B$5),ROWS($A$11:B40)),4))</f>
        <v>1.1.2 Garantizar que la oferta educativa sea de calidad en congruencia y coherencia con el proyecto universitario</v>
      </c>
      <c r="C40" s="2" t="str">
        <f>IF(ROWS($A$11:C40)&gt;COUNTIF(POA!$A:$A,$B$5),"",INDEX(POA!$A$2:$O$856,_xlfn.AGGREGATE(15,6,ROW(POA!$A$2:$A$855)-ROW(POA!$A$2)+1/--(POA!$A$2:$A$855=$B$5),ROWS($A$11:C40)),5))</f>
        <v>1.1.2.1 Propiciar las condiciones institucionales para la adecuada operación de los programas educativos y el mejoramiento de su calidad.</v>
      </c>
      <c r="D40" s="2" t="str">
        <f>IF(ROWS($A$11:D40)&gt;COUNTIF(POA!$A:$A,$B$5),"",INDEX(POA!$A$2:$O$856,_xlfn.AGGREGATE(15,6,ROW(POA!$A$2:$A$855)-ROW(POA!$A$2)+1/--(POA!$A$2:$A$855=$B$5),ROWS($A$11:D40)),6))</f>
        <v>Suministrar materiales diversos para la operación de los programas educativos. (Tecate)</v>
      </c>
      <c r="E40" s="31">
        <f t="shared" si="0"/>
        <v>9</v>
      </c>
      <c r="F40" s="31">
        <f>IF(ROWS($A$11:F40)&gt;COUNTIF(POA!$A:$A,$B$5),"",INDEX(POA!$A$2:$O$856,_xlfn.AGGREGATE(15,6,ROW(POA!$A$2:$A$855)-ROW(POA!$A$2)+1/--(POA!$A$2:$A$855=$B$5),ROWS($A$11:F40)),7))</f>
        <v>1</v>
      </c>
      <c r="G40" s="31">
        <f>IF(ROWS($A$11:G40)&gt;COUNTIF(POA!$A:$A,$B$5),"",INDEX(POA!$A$2:$O$856,_xlfn.AGGREGATE(15,6,ROW(POA!$A$2:$A$855)-ROW(POA!$A$2)+1/--(POA!$A$2:$A$855=$B$5),ROWS($A$11:G40)),8))</f>
        <v>0</v>
      </c>
      <c r="H40" s="31">
        <f>IF(ROWS($A$11:H40)&gt;COUNTIF(POA!$A:$A,$B$5),"",INDEX(POA!$A$2:$O$856,_xlfn.AGGREGATE(15,6,ROW(POA!$A$2:$A$855)-ROW(POA!$A$2)+1/--(POA!$A$2:$A$855=$B$5),ROWS($A$11:H40)),9))</f>
        <v>3</v>
      </c>
      <c r="I40" s="31">
        <f>IF(ROWS($A$11:I40)&gt;COUNTIF(POA!$A:$A,$B$5),"",INDEX(POA!$A$2:$O$856,_xlfn.AGGREGATE(15,6,ROW(POA!$A$2:$A$855)-ROW(POA!$A$2)+1/--(POA!$A$2:$A$855=$B$5),ROWS($A$11:I40)),10))</f>
        <v>0</v>
      </c>
      <c r="J40" s="31">
        <f>IF(ROWS($A$11:J40)&gt;COUNTIF(POA!$A:$A,$B$5),"",INDEX(POA!$A$2:$O$856,_xlfn.AGGREGATE(15,6,ROW(POA!$A$2:$A$855)-ROW(POA!$A$2)+1/--(POA!$A$2:$A$855=$B$5),ROWS($A$11:J40)),11))</f>
        <v>2</v>
      </c>
      <c r="K40" s="31">
        <f>IF(ROWS($A$11:K40)&gt;COUNTIF(POA!$A:$A,$B$5),"",INDEX(POA!$A$2:$O$856,_xlfn.AGGREGATE(15,6,ROW(POA!$A$2:$A$855)-ROW(POA!$A$2)+1/--(POA!$A$2:$A$855=$B$5),ROWS($A$11:K40)),12))</f>
        <v>0</v>
      </c>
      <c r="L40" s="31">
        <f>IF(ROWS($A$11:L40)&gt;COUNTIF(POA!$A:$A,$B$5),"",INDEX(POA!$A$2:$O$856,_xlfn.AGGREGATE(15,6,ROW(POA!$A$2:$A$855)-ROW(POA!$A$2)+1/--(POA!$A$2:$A$855=$B$5),ROWS($A$11:L40)),13))</f>
        <v>3</v>
      </c>
      <c r="M40" s="31">
        <f>IF(ROWS($A$11:M40)&gt;COUNTIF(POA!$A:$A,$B$5),"",INDEX(POA!$A$2:$O$856,_xlfn.AGGREGATE(15,6,ROW(POA!$A$2:$A$855)-ROW(POA!$A$2)+1/--(POA!$A$2:$A$855=$B$5),ROWS($A$11:M40)),14))</f>
        <v>0</v>
      </c>
      <c r="N40" s="37">
        <f t="shared" si="1"/>
        <v>0</v>
      </c>
      <c r="O40" s="41">
        <f t="shared" si="2"/>
        <v>0</v>
      </c>
    </row>
    <row r="41" spans="1:15" ht="52.8" x14ac:dyDescent="0.3">
      <c r="A41" s="2" t="str">
        <f>IF(ROWS($A$11:A41)&gt;COUNTIF(POA!$A:$A,$B$5),"",INDEX(POA!$A$2:$O$856,_xlfn.AGGREGATE(15,6,ROW(POA!$A$2:$A$855)-ROW(POA!$A$2)+1/--(POA!$A$2:$A$855=$B$5),ROWS($A$11:A41)),3))</f>
        <v>1.9 Infraestructura, equipamiento y seguridad</v>
      </c>
      <c r="B41" s="2" t="str">
        <f>IF(ROWS($A$11:B41)&gt;COUNTIF(POA!$A:$A,$B$5),"",INDEX(POA!$A$2:$O$856,_xlfn.AGGREGATE(15,6,ROW(POA!$A$2:$A$855)-ROW(POA!$A$2)+1/--(POA!$A$2:$A$855=$B$5),ROWS($A$11:B41)),4))</f>
        <v>1.9.1 Propiciar que la institución cuente con la infraestructura y equipamiento requeridos para el cumplimiento de sus funciones sustantivas y de gestión.</v>
      </c>
      <c r="C41" s="2" t="str">
        <f>IF(ROWS($A$11:C41)&gt;COUNTIF(POA!$A:$A,$B$5),"",INDEX(POA!$A$2:$O$856,_xlfn.AGGREGATE(15,6,ROW(POA!$A$2:$A$855)-ROW(POA!$A$2)+1/--(POA!$A$2:$A$855=$B$5),ROWS($A$11:C41)),5))</f>
        <v>1.9.1.1 Impulsar actividades orientadas a la ampliación, conservación, mejoramiento y modernización de la infraestructura física y equipamiento de que dispone la institución.</v>
      </c>
      <c r="D41" s="2" t="str">
        <f>IF(ROWS($A$11:D41)&gt;COUNTIF(POA!$A:$A,$B$5),"",INDEX(POA!$A$2:$O$856,_xlfn.AGGREGATE(15,6,ROW(POA!$A$2:$A$855)-ROW(POA!$A$2)+1/--(POA!$A$2:$A$855=$B$5),ROWS($A$11:D41)),6))</f>
        <v>Dar mantenimiento a las instalaciones de la FA(Tecate)</v>
      </c>
      <c r="E41" s="31">
        <f t="shared" si="0"/>
        <v>2</v>
      </c>
      <c r="F41" s="31">
        <f>IF(ROWS($A$11:F41)&gt;COUNTIF(POA!$A:$A,$B$5),"",INDEX(POA!$A$2:$O$856,_xlfn.AGGREGATE(15,6,ROW(POA!$A$2:$A$855)-ROW(POA!$A$2)+1/--(POA!$A$2:$A$855=$B$5),ROWS($A$11:F41)),7))</f>
        <v>0</v>
      </c>
      <c r="G41" s="31">
        <f>IF(ROWS($A$11:G41)&gt;COUNTIF(POA!$A:$A,$B$5),"",INDEX(POA!$A$2:$O$856,_xlfn.AGGREGATE(15,6,ROW(POA!$A$2:$A$855)-ROW(POA!$A$2)+1/--(POA!$A$2:$A$855=$B$5),ROWS($A$11:G41)),8))</f>
        <v>0</v>
      </c>
      <c r="H41" s="31">
        <f>IF(ROWS($A$11:H41)&gt;COUNTIF(POA!$A:$A,$B$5),"",INDEX(POA!$A$2:$O$856,_xlfn.AGGREGATE(15,6,ROW(POA!$A$2:$A$855)-ROW(POA!$A$2)+1/--(POA!$A$2:$A$855=$B$5),ROWS($A$11:H41)),9))</f>
        <v>1</v>
      </c>
      <c r="I41" s="31">
        <f>IF(ROWS($A$11:I41)&gt;COUNTIF(POA!$A:$A,$B$5),"",INDEX(POA!$A$2:$O$856,_xlfn.AGGREGATE(15,6,ROW(POA!$A$2:$A$855)-ROW(POA!$A$2)+1/--(POA!$A$2:$A$855=$B$5),ROWS($A$11:I41)),10))</f>
        <v>0</v>
      </c>
      <c r="J41" s="31">
        <f>IF(ROWS($A$11:J41)&gt;COUNTIF(POA!$A:$A,$B$5),"",INDEX(POA!$A$2:$O$856,_xlfn.AGGREGATE(15,6,ROW(POA!$A$2:$A$855)-ROW(POA!$A$2)+1/--(POA!$A$2:$A$855=$B$5),ROWS($A$11:J41)),11))</f>
        <v>0</v>
      </c>
      <c r="K41" s="31">
        <f>IF(ROWS($A$11:K41)&gt;COUNTIF(POA!$A:$A,$B$5),"",INDEX(POA!$A$2:$O$856,_xlfn.AGGREGATE(15,6,ROW(POA!$A$2:$A$855)-ROW(POA!$A$2)+1/--(POA!$A$2:$A$855=$B$5),ROWS($A$11:K41)),12))</f>
        <v>0</v>
      </c>
      <c r="L41" s="31">
        <f>IF(ROWS($A$11:L41)&gt;COUNTIF(POA!$A:$A,$B$5),"",INDEX(POA!$A$2:$O$856,_xlfn.AGGREGATE(15,6,ROW(POA!$A$2:$A$855)-ROW(POA!$A$2)+1/--(POA!$A$2:$A$855=$B$5),ROWS($A$11:L41)),13))</f>
        <v>1</v>
      </c>
      <c r="M41" s="31">
        <f>IF(ROWS($A$11:M41)&gt;COUNTIF(POA!$A:$A,$B$5),"",INDEX(POA!$A$2:$O$856,_xlfn.AGGREGATE(15,6,ROW(POA!$A$2:$A$855)-ROW(POA!$A$2)+1/--(POA!$A$2:$A$855=$B$5),ROWS($A$11:M41)),14))</f>
        <v>0</v>
      </c>
      <c r="N41" s="37">
        <f t="shared" si="1"/>
        <v>0</v>
      </c>
      <c r="O41" s="41">
        <f t="shared" si="2"/>
        <v>0</v>
      </c>
    </row>
    <row r="42" spans="1:15" ht="52.8" x14ac:dyDescent="0.3">
      <c r="A42" s="2" t="str">
        <f>IF(ROWS($A$11:A42)&gt;COUNTIF(POA!$A:$A,$B$5),"",INDEX(POA!$A$2:$O$856,_xlfn.AGGREGATE(15,6,ROW(POA!$A$2:$A$855)-ROW(POA!$A$2)+1/--(POA!$A$2:$A$855=$B$5),ROWS($A$11:A42)),3))</f>
        <v>1.1 Calidad y pertinencia de la oferta  educativa</v>
      </c>
      <c r="B42" s="2" t="str">
        <f>IF(ROWS($A$11:B42)&gt;COUNTIF(POA!$A:$A,$B$5),"",INDEX(POA!$A$2:$O$856,_xlfn.AGGREGATE(15,6,ROW(POA!$A$2:$A$855)-ROW(POA!$A$2)+1/--(POA!$A$2:$A$855=$B$5),ROWS($A$11:B42)),4))</f>
        <v>1.1.2 Garantizar que la oferta educativa sea de calidad en congruencia y coherencia con el proyecto universitario</v>
      </c>
      <c r="C42" s="2" t="str">
        <f>IF(ROWS($A$11:C42)&gt;COUNTIF(POA!$A:$A,$B$5),"",INDEX(POA!$A$2:$O$856,_xlfn.AGGREGATE(15,6,ROW(POA!$A$2:$A$855)-ROW(POA!$A$2)+1/--(POA!$A$2:$A$855=$B$5),ROWS($A$11:C42)),5))</f>
        <v>1.1.2.1 Propiciar las condiciones institucionales para la adecuada operación de los programas educativos y el mejoramiento de su calidad.</v>
      </c>
      <c r="D42" s="2" t="str">
        <f>IF(ROWS($A$11:D42)&gt;COUNTIF(POA!$A:$A,$B$5),"",INDEX(POA!$A$2:$O$856,_xlfn.AGGREGATE(15,6,ROW(POA!$A$2:$A$855)-ROW(POA!$A$2)+1/--(POA!$A$2:$A$855=$B$5),ROWS($A$11:D42)),6))</f>
        <v>Elaborar un plan de acción orientado a generar las condiciones necesarias para la adecuada operación de los pe en el estado (Tecate)</v>
      </c>
      <c r="E42" s="31">
        <f t="shared" si="0"/>
        <v>2</v>
      </c>
      <c r="F42" s="31">
        <f>IF(ROWS($A$11:F42)&gt;COUNTIF(POA!$A:$A,$B$5),"",INDEX(POA!$A$2:$O$856,_xlfn.AGGREGATE(15,6,ROW(POA!$A$2:$A$855)-ROW(POA!$A$2)+1/--(POA!$A$2:$A$855=$B$5),ROWS($A$11:F42)),7))</f>
        <v>0</v>
      </c>
      <c r="G42" s="31">
        <f>IF(ROWS($A$11:G42)&gt;COUNTIF(POA!$A:$A,$B$5),"",INDEX(POA!$A$2:$O$856,_xlfn.AGGREGATE(15,6,ROW(POA!$A$2:$A$855)-ROW(POA!$A$2)+1/--(POA!$A$2:$A$855=$B$5),ROWS($A$11:G42)),8))</f>
        <v>0</v>
      </c>
      <c r="H42" s="31">
        <f>IF(ROWS($A$11:H42)&gt;COUNTIF(POA!$A:$A,$B$5),"",INDEX(POA!$A$2:$O$856,_xlfn.AGGREGATE(15,6,ROW(POA!$A$2:$A$855)-ROW(POA!$A$2)+1/--(POA!$A$2:$A$855=$B$5),ROWS($A$11:H42)),9))</f>
        <v>1</v>
      </c>
      <c r="I42" s="31">
        <f>IF(ROWS($A$11:I42)&gt;COUNTIF(POA!$A:$A,$B$5),"",INDEX(POA!$A$2:$O$856,_xlfn.AGGREGATE(15,6,ROW(POA!$A$2:$A$855)-ROW(POA!$A$2)+1/--(POA!$A$2:$A$855=$B$5),ROWS($A$11:I42)),10))</f>
        <v>0</v>
      </c>
      <c r="J42" s="31">
        <f>IF(ROWS($A$11:J42)&gt;COUNTIF(POA!$A:$A,$B$5),"",INDEX(POA!$A$2:$O$856,_xlfn.AGGREGATE(15,6,ROW(POA!$A$2:$A$855)-ROW(POA!$A$2)+1/--(POA!$A$2:$A$855=$B$5),ROWS($A$11:J42)),11))</f>
        <v>0</v>
      </c>
      <c r="K42" s="31">
        <f>IF(ROWS($A$11:K42)&gt;COUNTIF(POA!$A:$A,$B$5),"",INDEX(POA!$A$2:$O$856,_xlfn.AGGREGATE(15,6,ROW(POA!$A$2:$A$855)-ROW(POA!$A$2)+1/--(POA!$A$2:$A$855=$B$5),ROWS($A$11:K42)),12))</f>
        <v>0</v>
      </c>
      <c r="L42" s="31">
        <f>IF(ROWS($A$11:L42)&gt;COUNTIF(POA!$A:$A,$B$5),"",INDEX(POA!$A$2:$O$856,_xlfn.AGGREGATE(15,6,ROW(POA!$A$2:$A$855)-ROW(POA!$A$2)+1/--(POA!$A$2:$A$855=$B$5),ROWS($A$11:L42)),13))</f>
        <v>1</v>
      </c>
      <c r="M42" s="31">
        <f>IF(ROWS($A$11:M42)&gt;COUNTIF(POA!$A:$A,$B$5),"",INDEX(POA!$A$2:$O$856,_xlfn.AGGREGATE(15,6,ROW(POA!$A$2:$A$855)-ROW(POA!$A$2)+1/--(POA!$A$2:$A$855=$B$5),ROWS($A$11:M42)),14))</f>
        <v>0</v>
      </c>
      <c r="N42" s="37">
        <f t="shared" si="1"/>
        <v>0</v>
      </c>
      <c r="O42" s="41">
        <f t="shared" si="2"/>
        <v>0</v>
      </c>
    </row>
    <row r="46" spans="1:15" ht="15.6" x14ac:dyDescent="0.3">
      <c r="A46" s="4"/>
      <c r="B46" s="82" t="s">
        <v>0</v>
      </c>
      <c r="C46" s="82"/>
      <c r="D46" s="82"/>
      <c r="E46" s="82"/>
      <c r="F46" s="82"/>
      <c r="G46" s="82"/>
      <c r="H46" s="82"/>
      <c r="I46" s="82"/>
      <c r="J46" s="82"/>
      <c r="K46" s="82"/>
      <c r="L46" s="82"/>
      <c r="M46" s="82"/>
      <c r="N46" s="82"/>
      <c r="O46" s="82"/>
    </row>
    <row r="47" spans="1:15" ht="15" x14ac:dyDescent="0.25">
      <c r="A47" s="4"/>
      <c r="B47" s="83" t="s">
        <v>1564</v>
      </c>
      <c r="C47" s="83"/>
      <c r="D47" s="83"/>
      <c r="E47" s="83"/>
      <c r="F47" s="83"/>
      <c r="G47" s="83"/>
      <c r="H47" s="83"/>
      <c r="I47" s="83"/>
      <c r="J47" s="83"/>
      <c r="K47" s="83"/>
      <c r="L47" s="83"/>
      <c r="M47" s="83"/>
      <c r="N47" s="83"/>
      <c r="O47" s="83"/>
    </row>
    <row r="48" spans="1:15" ht="15" x14ac:dyDescent="0.25">
      <c r="A48" s="4"/>
      <c r="B48" s="5"/>
      <c r="C48" s="5"/>
      <c r="D48" s="5"/>
      <c r="E48" s="5"/>
      <c r="F48" s="5"/>
      <c r="G48" s="5"/>
      <c r="H48" s="5"/>
      <c r="I48" s="5"/>
      <c r="J48" s="5"/>
      <c r="K48" s="5"/>
      <c r="L48" s="5"/>
      <c r="M48" s="5"/>
      <c r="N48" s="5"/>
      <c r="O48" s="5"/>
    </row>
    <row r="49" spans="1:16" ht="15.75" x14ac:dyDescent="0.25">
      <c r="A49" s="4"/>
      <c r="B49" s="12"/>
      <c r="C49" s="12"/>
      <c r="D49" s="12"/>
      <c r="E49" s="12"/>
      <c r="F49" s="12"/>
      <c r="G49" s="12"/>
      <c r="H49" s="12"/>
      <c r="I49" s="12"/>
      <c r="J49" s="12"/>
      <c r="K49" s="12"/>
      <c r="L49" s="12"/>
      <c r="M49" s="12"/>
      <c r="N49" s="12"/>
      <c r="O49" s="12"/>
    </row>
    <row r="50" spans="1:16" ht="15.75" x14ac:dyDescent="0.25">
      <c r="A50" s="6" t="s">
        <v>1</v>
      </c>
      <c r="B50" s="33">
        <v>202</v>
      </c>
      <c r="C50" s="84" t="s">
        <v>51</v>
      </c>
      <c r="D50" s="84"/>
      <c r="E50" s="84"/>
      <c r="F50" s="84"/>
      <c r="G50" s="84"/>
      <c r="H50" s="84"/>
      <c r="I50" s="84"/>
      <c r="J50" s="84"/>
      <c r="K50" s="84"/>
      <c r="L50" s="84"/>
      <c r="M50" s="84"/>
      <c r="N50" s="84"/>
      <c r="O50" s="7"/>
    </row>
    <row r="51" spans="1:16" x14ac:dyDescent="0.3">
      <c r="A51" s="6" t="s">
        <v>13</v>
      </c>
      <c r="B51" s="11" t="s">
        <v>2</v>
      </c>
      <c r="C51" s="84" t="s">
        <v>19</v>
      </c>
      <c r="D51" s="84"/>
      <c r="E51" s="84"/>
      <c r="F51" s="84"/>
      <c r="G51" s="84"/>
      <c r="H51" s="84"/>
      <c r="I51" s="84"/>
      <c r="J51" s="84"/>
      <c r="K51" s="84"/>
      <c r="L51" s="84"/>
      <c r="M51" s="84"/>
      <c r="N51" s="84"/>
      <c r="O51" s="8"/>
      <c r="P51" s="4"/>
    </row>
    <row r="52" spans="1:16" ht="15" x14ac:dyDescent="0.25">
      <c r="B52" s="9"/>
      <c r="C52" s="9"/>
      <c r="D52" s="9"/>
      <c r="E52" s="9"/>
      <c r="F52" s="9"/>
      <c r="G52" s="9"/>
      <c r="H52" s="9"/>
      <c r="I52" s="9"/>
      <c r="J52" s="9"/>
      <c r="K52" s="9"/>
      <c r="L52" s="9"/>
      <c r="M52" s="9"/>
      <c r="N52" s="9"/>
    </row>
    <row r="53" spans="1:16" x14ac:dyDescent="0.3">
      <c r="A53" s="85" t="s">
        <v>21</v>
      </c>
      <c r="B53" s="85" t="s">
        <v>22</v>
      </c>
      <c r="C53" s="85" t="s">
        <v>23</v>
      </c>
      <c r="D53" s="85" t="s">
        <v>24</v>
      </c>
      <c r="E53" s="85" t="s">
        <v>5</v>
      </c>
      <c r="F53" s="86" t="s">
        <v>25</v>
      </c>
      <c r="G53" s="86"/>
      <c r="H53" s="86"/>
      <c r="I53" s="86"/>
      <c r="J53" s="86"/>
      <c r="K53" s="86"/>
      <c r="L53" s="86"/>
      <c r="M53" s="86"/>
      <c r="N53" s="87" t="s">
        <v>16</v>
      </c>
      <c r="O53" s="85" t="s">
        <v>17</v>
      </c>
    </row>
    <row r="54" spans="1:16" x14ac:dyDescent="0.3">
      <c r="A54" s="85"/>
      <c r="B54" s="85"/>
      <c r="C54" s="85"/>
      <c r="D54" s="85"/>
      <c r="E54" s="85"/>
      <c r="F54" s="86" t="s">
        <v>6</v>
      </c>
      <c r="G54" s="86"/>
      <c r="H54" s="86" t="s">
        <v>7</v>
      </c>
      <c r="I54" s="86"/>
      <c r="J54" s="86" t="s">
        <v>8</v>
      </c>
      <c r="K54" s="86"/>
      <c r="L54" s="86" t="s">
        <v>9</v>
      </c>
      <c r="M54" s="86"/>
      <c r="N54" s="87"/>
      <c r="O54" s="85"/>
    </row>
    <row r="55" spans="1:16" x14ac:dyDescent="0.3">
      <c r="A55" s="85"/>
      <c r="B55" s="85"/>
      <c r="C55" s="85"/>
      <c r="D55" s="85"/>
      <c r="E55" s="85"/>
      <c r="F55" s="10" t="s">
        <v>10</v>
      </c>
      <c r="G55" s="10" t="s">
        <v>11</v>
      </c>
      <c r="H55" s="10" t="s">
        <v>10</v>
      </c>
      <c r="I55" s="10" t="s">
        <v>11</v>
      </c>
      <c r="J55" s="10" t="s">
        <v>10</v>
      </c>
      <c r="K55" s="10" t="s">
        <v>12</v>
      </c>
      <c r="L55" s="10" t="s">
        <v>10</v>
      </c>
      <c r="M55" s="10" t="s">
        <v>12</v>
      </c>
      <c r="N55" s="87"/>
      <c r="O55" s="85"/>
    </row>
    <row r="56" spans="1:16" ht="79.2" x14ac:dyDescent="0.3">
      <c r="A56" s="2" t="str">
        <f>INDEX('POA2'!$A$2:$O$152,_xlfn.AGGREGATE(15,6,ROW('POA2'!$A$2:$A$152)-ROW('POA2'!$A$2)+1/--('POA2'!$A$2:$A$152=$B$50),ROWS($A$56:A56)),3)</f>
        <v>2.3 Investigación, desarrollo tecnológico e Innovación</v>
      </c>
      <c r="B56" s="2" t="str">
        <f>INDEX('POA2'!$A$2:$O$152,_xlfn.AGGREGATE(15,6,ROW('POA2'!$A$2:$A$152)-ROW('POA2'!$A$2)+1/--('POA2'!$A$2:$A$152=$B$50),ROWS($A$56:B56)),4)</f>
        <v>2.3.1 Fortalecer la investigación, el desarrollo tecnológico y la innovación para contribuir al desarrollo regional, nacional e internacional.</v>
      </c>
      <c r="C56" s="2" t="str">
        <f>INDEX('POA2'!$A$2:$O$152,_xlfn.AGGREGATE(15,6,ROW('POA2'!$A$2:$A$152)-ROW('POA2'!$A$2)+1/--('POA2'!$A$2:$A$152=$B$50),ROWS($A$56:C56)),5)</f>
        <v>2.3.1.1 Asegurar la pertinencia de la investigación, el desarrollo tecnológico y la innovación que se realiza en la institución, a fin de contribuir a la resolución de problemas y al mejoramiento de la calidad de vida de la población.</v>
      </c>
      <c r="D56" s="2" t="str">
        <f>INDEX('POA2'!$A$2:$O$152,_xlfn.AGGREGATE(15,6,ROW('POA2'!$A$2:$A$152)-ROW('POA2'!$A$2)+1/--('POA2'!$A$2:$A$152=$B$50),ROWS($A$56:D56)),6)</f>
        <v>Realizar proyectos de investigación alineados con las LGAC y disciplinas de los PE(Mexicali)</v>
      </c>
      <c r="E56" s="37">
        <f t="shared" ref="E56" si="3">+F56+H56+J56+L56</f>
        <v>6</v>
      </c>
      <c r="F56" s="31">
        <f>INDEX('POA2'!$A$2:$O$152,_xlfn.AGGREGATE(15,6,ROW('POA2'!$A$2:$A$152)-ROW('POA2'!$A$2)+1/--('POA2'!$A$2:$A$152=$B$50),ROWS($A$56:F56)),7)</f>
        <v>0</v>
      </c>
      <c r="G56" s="31">
        <f>INDEX('POA2'!$A$2:$O$152,_xlfn.AGGREGATE(15,6,ROW('POA2'!$A$2:$A$152)-ROW('POA2'!$A$2)+1/--('POA2'!$A$2:$A$152=$B$50),ROWS($A$56:G56)),8)</f>
        <v>0</v>
      </c>
      <c r="H56" s="31">
        <f>INDEX('POA2'!$A$2:$O$152,_xlfn.AGGREGATE(15,6,ROW('POA2'!$A$2:$A$152)-ROW('POA2'!$A$2)+1/--('POA2'!$A$2:$A$152=$B$50),ROWS($A$56:H56)),9)</f>
        <v>0</v>
      </c>
      <c r="I56" s="31">
        <f>INDEX('POA2'!$A$2:$O$152,_xlfn.AGGREGATE(15,6,ROW('POA2'!$A$2:$A$152)-ROW('POA2'!$A$2)+1/--('POA2'!$A$2:$A$152=$B$50),ROWS($A$56:I56)),10)</f>
        <v>0</v>
      </c>
      <c r="J56" s="31">
        <f>INDEX('POA2'!$A$2:$O$152,_xlfn.AGGREGATE(15,6,ROW('POA2'!$A$2:$A$152)-ROW('POA2'!$A$2)+1/--('POA2'!$A$2:$A$152=$B$50),ROWS($A$56:J56)),11)</f>
        <v>6</v>
      </c>
      <c r="K56" s="31">
        <f>INDEX('POA2'!$A$2:$O$152,_xlfn.AGGREGATE(15,6,ROW('POA2'!$A$2:$A$152)-ROW('POA2'!$A$2)+1/--('POA2'!$A$2:$A$152=$B$50),ROWS($A$56:K56)),12)</f>
        <v>0</v>
      </c>
      <c r="L56" s="31">
        <f>INDEX('POA2'!$A$2:$O$152,_xlfn.AGGREGATE(15,6,ROW('POA2'!$A$2:$A$152)-ROW('POA2'!$A$2)+1/--('POA2'!$A$2:$A$152=$B$50),ROWS($A$56:L56)),13)</f>
        <v>0</v>
      </c>
      <c r="M56" s="31">
        <f>INDEX('POA2'!$A$2:$O$152,_xlfn.AGGREGATE(15,6,ROW('POA2'!$A$2:$A$152)-ROW('POA2'!$A$2)+1/--('POA2'!$A$2:$A$152=$B$50),ROWS($A$56:M56)),14)</f>
        <v>0</v>
      </c>
      <c r="N56" s="37">
        <f t="shared" ref="N56" si="4">+G56+I56+K56+M56</f>
        <v>0</v>
      </c>
      <c r="O56" s="41">
        <f>IFERROR(N56/E56,0%)</f>
        <v>0</v>
      </c>
    </row>
    <row r="57" spans="1:16" ht="79.2" x14ac:dyDescent="0.3">
      <c r="A57" s="2" t="str">
        <f>INDEX('POA2'!$A$2:$O$152,_xlfn.AGGREGATE(15,6,ROW('POA2'!$A$2:$A$152)-ROW('POA2'!$A$2)+1/--('POA2'!$A$2:$A$152=$B$50),ROWS($A$56:A57)),3)</f>
        <v>2.3 Investigación, desarrollo tecnológico e Innovación</v>
      </c>
      <c r="B57" s="2" t="str">
        <f>INDEX('POA2'!$A$2:$O$152,_xlfn.AGGREGATE(15,6,ROW('POA2'!$A$2:$A$152)-ROW('POA2'!$A$2)+1/--('POA2'!$A$2:$A$152=$B$50),ROWS($A$56:B57)),4)</f>
        <v>2.3.1 Fortalecer la investigación, el desarrollo tecnológico y la innovación para contribuir al desarrollo regional, nacional e internacional.</v>
      </c>
      <c r="C57" s="2" t="str">
        <f>INDEX('POA2'!$A$2:$O$152,_xlfn.AGGREGATE(15,6,ROW('POA2'!$A$2:$A$152)-ROW('POA2'!$A$2)+1/--('POA2'!$A$2:$A$152=$B$50),ROWS($A$56:C57)),5)</f>
        <v>2.3.1.1 Asegurar la pertinencia de la investigación, el desarrollo tecnológico y la innovación que se realiza en la institución, a fin de contribuir a la resolución de problemas y al mejoramiento de la calidad de vida de la población.</v>
      </c>
      <c r="D57" s="2" t="str">
        <f>INDEX('POA2'!$A$2:$O$152,_xlfn.AGGREGATE(15,6,ROW('POA2'!$A$2:$A$152)-ROW('POA2'!$A$2)+1/--('POA2'!$A$2:$A$152=$B$50),ROWS($A$56:D57)),6)</f>
        <v>Realizar proyectos de investigación alineados con las LGAC y disciplinas de los PE(Tijuana)</v>
      </c>
      <c r="E57" s="37">
        <f t="shared" ref="E57:E58" si="5">+F57+H57+J57+L57</f>
        <v>4</v>
      </c>
      <c r="F57" s="31">
        <f>INDEX('POA2'!$A$2:$O$152,_xlfn.AGGREGATE(15,6,ROW('POA2'!$A$2:$A$152)-ROW('POA2'!$A$2)+1/--('POA2'!$A$2:$A$152=$B$50),ROWS($A$56:F57)),7)</f>
        <v>1</v>
      </c>
      <c r="G57" s="31">
        <f>INDEX('POA2'!$A$2:$O$152,_xlfn.AGGREGATE(15,6,ROW('POA2'!$A$2:$A$152)-ROW('POA2'!$A$2)+1/--('POA2'!$A$2:$A$152=$B$50),ROWS($A$56:G57)),8)</f>
        <v>7</v>
      </c>
      <c r="H57" s="31">
        <f>INDEX('POA2'!$A$2:$O$152,_xlfn.AGGREGATE(15,6,ROW('POA2'!$A$2:$A$152)-ROW('POA2'!$A$2)+1/--('POA2'!$A$2:$A$152=$B$50),ROWS($A$56:H57)),9)</f>
        <v>1</v>
      </c>
      <c r="I57" s="31">
        <f>INDEX('POA2'!$A$2:$O$152,_xlfn.AGGREGATE(15,6,ROW('POA2'!$A$2:$A$152)-ROW('POA2'!$A$2)+1/--('POA2'!$A$2:$A$152=$B$50),ROWS($A$56:I57)),10)</f>
        <v>0</v>
      </c>
      <c r="J57" s="31">
        <f>INDEX('POA2'!$A$2:$O$152,_xlfn.AGGREGATE(15,6,ROW('POA2'!$A$2:$A$152)-ROW('POA2'!$A$2)+1/--('POA2'!$A$2:$A$152=$B$50),ROWS($A$56:J57)),11)</f>
        <v>1</v>
      </c>
      <c r="K57" s="31">
        <f>INDEX('POA2'!$A$2:$O$152,_xlfn.AGGREGATE(15,6,ROW('POA2'!$A$2:$A$152)-ROW('POA2'!$A$2)+1/--('POA2'!$A$2:$A$152=$B$50),ROWS($A$56:K57)),12)</f>
        <v>0</v>
      </c>
      <c r="L57" s="31">
        <f>INDEX('POA2'!$A$2:$O$152,_xlfn.AGGREGATE(15,6,ROW('POA2'!$A$2:$A$152)-ROW('POA2'!$A$2)+1/--('POA2'!$A$2:$A$152=$B$50),ROWS($A$56:L57)),13)</f>
        <v>1</v>
      </c>
      <c r="M57" s="31">
        <f>INDEX('POA2'!$A$2:$O$152,_xlfn.AGGREGATE(15,6,ROW('POA2'!$A$2:$A$152)-ROW('POA2'!$A$2)+1/--('POA2'!$A$2:$A$152=$B$50),ROWS($A$56:M57)),14)</f>
        <v>0</v>
      </c>
      <c r="N57" s="37">
        <f t="shared" ref="N57:N58" si="6">+G57+I57+K57+M57</f>
        <v>7</v>
      </c>
      <c r="O57" s="41">
        <f t="shared" ref="O57:O58" si="7">IFERROR(N57/E57,0%)</f>
        <v>1.75</v>
      </c>
    </row>
    <row r="58" spans="1:16" ht="79.2" x14ac:dyDescent="0.3">
      <c r="A58" s="2" t="str">
        <f>INDEX('POA2'!$A$2:$O$152,_xlfn.AGGREGATE(15,6,ROW('POA2'!$A$2:$A$152)-ROW('POA2'!$A$2)+1/--('POA2'!$A$2:$A$152=$B$50),ROWS($A$56:A58)),3)</f>
        <v>2.3 Investigación, desarrollo tecnológico e Innovación</v>
      </c>
      <c r="B58" s="2" t="str">
        <f>INDEX('POA2'!$A$2:$O$152,_xlfn.AGGREGATE(15,6,ROW('POA2'!$A$2:$A$152)-ROW('POA2'!$A$2)+1/--('POA2'!$A$2:$A$152=$B$50),ROWS($A$56:B58)),4)</f>
        <v>2.3.1 Fortalecer la investigación, el desarrollo tecnológico y la innovación para contribuir al desarrollo regional, nacional e internacional.</v>
      </c>
      <c r="C58" s="2" t="str">
        <f>INDEX('POA2'!$A$2:$O$152,_xlfn.AGGREGATE(15,6,ROW('POA2'!$A$2:$A$152)-ROW('POA2'!$A$2)+1/--('POA2'!$A$2:$A$152=$B$50),ROWS($A$56:C58)),5)</f>
        <v>2.3.1.1 Asegurar la pertinencia de la investigación, el desarrollo tecnológico y la innovación que se realiza en la institución, a fin de contribuir a la resolución de problemas y al mejoramiento de la calidad de vida de la población.</v>
      </c>
      <c r="D58" s="2" t="str">
        <f>INDEX('POA2'!$A$2:$O$152,_xlfn.AGGREGATE(15,6,ROW('POA2'!$A$2:$A$152)-ROW('POA2'!$A$2)+1/--('POA2'!$A$2:$A$152=$B$50),ROWS($A$56:D58)),6)</f>
        <v>Realizar proyectos de investigación alineados con las LGAC y disciplinas de los PE(Ensenada)</v>
      </c>
      <c r="E58" s="37">
        <f t="shared" si="5"/>
        <v>0</v>
      </c>
      <c r="F58" s="31">
        <f>INDEX('POA2'!$A$2:$O$152,_xlfn.AGGREGATE(15,6,ROW('POA2'!$A$2:$A$152)-ROW('POA2'!$A$2)+1/--('POA2'!$A$2:$A$152=$B$50),ROWS($A$56:F58)),7)</f>
        <v>0</v>
      </c>
      <c r="G58" s="31">
        <f>INDEX('POA2'!$A$2:$O$152,_xlfn.AGGREGATE(15,6,ROW('POA2'!$A$2:$A$152)-ROW('POA2'!$A$2)+1/--('POA2'!$A$2:$A$152=$B$50),ROWS($A$56:G58)),8)</f>
        <v>0</v>
      </c>
      <c r="H58" s="31">
        <f>INDEX('POA2'!$A$2:$O$152,_xlfn.AGGREGATE(15,6,ROW('POA2'!$A$2:$A$152)-ROW('POA2'!$A$2)+1/--('POA2'!$A$2:$A$152=$B$50),ROWS($A$56:H58)),9)</f>
        <v>0</v>
      </c>
      <c r="I58" s="31">
        <f>INDEX('POA2'!$A$2:$O$152,_xlfn.AGGREGATE(15,6,ROW('POA2'!$A$2:$A$152)-ROW('POA2'!$A$2)+1/--('POA2'!$A$2:$A$152=$B$50),ROWS($A$56:I58)),10)</f>
        <v>0</v>
      </c>
      <c r="J58" s="31">
        <f>INDEX('POA2'!$A$2:$O$152,_xlfn.AGGREGATE(15,6,ROW('POA2'!$A$2:$A$152)-ROW('POA2'!$A$2)+1/--('POA2'!$A$2:$A$152=$B$50),ROWS($A$56:J58)),11)</f>
        <v>0</v>
      </c>
      <c r="K58" s="31">
        <f>INDEX('POA2'!$A$2:$O$152,_xlfn.AGGREGATE(15,6,ROW('POA2'!$A$2:$A$152)-ROW('POA2'!$A$2)+1/--('POA2'!$A$2:$A$152=$B$50),ROWS($A$56:K58)),12)</f>
        <v>0</v>
      </c>
      <c r="L58" s="31">
        <f>INDEX('POA2'!$A$2:$O$152,_xlfn.AGGREGATE(15,6,ROW('POA2'!$A$2:$A$152)-ROW('POA2'!$A$2)+1/--('POA2'!$A$2:$A$152=$B$50),ROWS($A$56:L58)),13)</f>
        <v>0</v>
      </c>
      <c r="M58" s="31">
        <f>INDEX('POA2'!$A$2:$O$152,_xlfn.AGGREGATE(15,6,ROW('POA2'!$A$2:$A$152)-ROW('POA2'!$A$2)+1/--('POA2'!$A$2:$A$152=$B$50),ROWS($A$56:M58)),14)</f>
        <v>0</v>
      </c>
      <c r="N58" s="37">
        <f t="shared" si="6"/>
        <v>0</v>
      </c>
      <c r="O58" s="41">
        <f t="shared" si="7"/>
        <v>0</v>
      </c>
    </row>
    <row r="61" spans="1:16" ht="15.6" x14ac:dyDescent="0.3">
      <c r="A61" s="4"/>
      <c r="B61" s="82" t="s">
        <v>0</v>
      </c>
      <c r="C61" s="82"/>
      <c r="D61" s="82"/>
      <c r="E61" s="82"/>
      <c r="F61" s="82"/>
      <c r="G61" s="82"/>
      <c r="H61" s="82"/>
      <c r="I61" s="82"/>
      <c r="J61" s="82"/>
      <c r="K61" s="82"/>
      <c r="L61" s="82"/>
      <c r="M61" s="82"/>
      <c r="N61" s="82"/>
      <c r="O61" s="82"/>
    </row>
    <row r="62" spans="1:16" x14ac:dyDescent="0.3">
      <c r="A62" s="4"/>
      <c r="B62" s="83" t="s">
        <v>1564</v>
      </c>
      <c r="C62" s="83"/>
      <c r="D62" s="83"/>
      <c r="E62" s="83"/>
      <c r="F62" s="83"/>
      <c r="G62" s="83"/>
      <c r="H62" s="83"/>
      <c r="I62" s="83"/>
      <c r="J62" s="83"/>
      <c r="K62" s="83"/>
      <c r="L62" s="83"/>
      <c r="M62" s="83"/>
      <c r="N62" s="83"/>
      <c r="O62" s="83"/>
    </row>
    <row r="63" spans="1:16" x14ac:dyDescent="0.3">
      <c r="A63" s="4"/>
      <c r="B63" s="5"/>
      <c r="C63" s="5"/>
      <c r="D63" s="5"/>
      <c r="E63" s="5"/>
      <c r="F63" s="5"/>
      <c r="G63" s="5"/>
      <c r="H63" s="5"/>
      <c r="I63" s="5"/>
      <c r="J63" s="5"/>
      <c r="K63" s="5"/>
      <c r="L63" s="5"/>
      <c r="M63" s="5"/>
      <c r="N63" s="5"/>
      <c r="O63" s="5"/>
    </row>
    <row r="64" spans="1:16" ht="15.6" x14ac:dyDescent="0.3">
      <c r="A64" s="4"/>
      <c r="B64" s="12"/>
      <c r="C64" s="12"/>
      <c r="D64" s="12"/>
      <c r="E64" s="12"/>
      <c r="F64" s="12"/>
      <c r="G64" s="12"/>
      <c r="H64" s="12"/>
      <c r="I64" s="12"/>
      <c r="J64" s="12"/>
      <c r="K64" s="12"/>
      <c r="L64" s="12"/>
      <c r="M64" s="12"/>
      <c r="N64" s="12"/>
      <c r="O64" s="12"/>
    </row>
    <row r="65" spans="1:16" ht="15.6" x14ac:dyDescent="0.3">
      <c r="A65" s="6" t="s">
        <v>1</v>
      </c>
      <c r="B65" s="33">
        <v>202</v>
      </c>
      <c r="C65" s="84" t="s">
        <v>51</v>
      </c>
      <c r="D65" s="84"/>
      <c r="E65" s="84"/>
      <c r="F65" s="84"/>
      <c r="G65" s="84"/>
      <c r="H65" s="84"/>
      <c r="I65" s="84"/>
      <c r="J65" s="84"/>
      <c r="K65" s="84"/>
      <c r="L65" s="84"/>
      <c r="M65" s="84"/>
      <c r="N65" s="84"/>
      <c r="O65" s="7"/>
    </row>
    <row r="66" spans="1:16" x14ac:dyDescent="0.3">
      <c r="A66" s="6" t="s">
        <v>13</v>
      </c>
      <c r="B66" s="11" t="s">
        <v>3</v>
      </c>
      <c r="C66" s="84" t="s">
        <v>26</v>
      </c>
      <c r="D66" s="84"/>
      <c r="E66" s="84"/>
      <c r="F66" s="84"/>
      <c r="G66" s="84"/>
      <c r="H66" s="84"/>
      <c r="I66" s="84"/>
      <c r="J66" s="84"/>
      <c r="K66" s="84"/>
      <c r="L66" s="84"/>
      <c r="M66" s="84"/>
      <c r="N66" s="84"/>
      <c r="O66" s="8"/>
      <c r="P66" s="4"/>
    </row>
    <row r="67" spans="1:16" x14ac:dyDescent="0.3">
      <c r="B67" s="9"/>
      <c r="C67" s="9"/>
      <c r="D67" s="9"/>
      <c r="E67" s="9"/>
      <c r="F67" s="9"/>
      <c r="G67" s="9"/>
      <c r="H67" s="9"/>
      <c r="I67" s="9"/>
      <c r="J67" s="9"/>
      <c r="K67" s="9"/>
      <c r="L67" s="9"/>
      <c r="M67" s="9"/>
      <c r="N67" s="9"/>
    </row>
    <row r="68" spans="1:16" x14ac:dyDescent="0.3">
      <c r="A68" s="85" t="s">
        <v>21</v>
      </c>
      <c r="B68" s="85" t="s">
        <v>22</v>
      </c>
      <c r="C68" s="85" t="s">
        <v>23</v>
      </c>
      <c r="D68" s="85" t="s">
        <v>24</v>
      </c>
      <c r="E68" s="85" t="s">
        <v>5</v>
      </c>
      <c r="F68" s="86" t="s">
        <v>25</v>
      </c>
      <c r="G68" s="86"/>
      <c r="H68" s="86"/>
      <c r="I68" s="86"/>
      <c r="J68" s="86"/>
      <c r="K68" s="86"/>
      <c r="L68" s="86"/>
      <c r="M68" s="86"/>
      <c r="N68" s="87" t="s">
        <v>16</v>
      </c>
      <c r="O68" s="85" t="s">
        <v>17</v>
      </c>
    </row>
    <row r="69" spans="1:16" x14ac:dyDescent="0.3">
      <c r="A69" s="85"/>
      <c r="B69" s="85"/>
      <c r="C69" s="85"/>
      <c r="D69" s="85"/>
      <c r="E69" s="85"/>
      <c r="F69" s="86" t="s">
        <v>6</v>
      </c>
      <c r="G69" s="86"/>
      <c r="H69" s="86" t="s">
        <v>7</v>
      </c>
      <c r="I69" s="86"/>
      <c r="J69" s="86" t="s">
        <v>8</v>
      </c>
      <c r="K69" s="86"/>
      <c r="L69" s="86" t="s">
        <v>9</v>
      </c>
      <c r="M69" s="86"/>
      <c r="N69" s="87"/>
      <c r="O69" s="85"/>
    </row>
    <row r="70" spans="1:16" x14ac:dyDescent="0.3">
      <c r="A70" s="85"/>
      <c r="B70" s="85"/>
      <c r="C70" s="85"/>
      <c r="D70" s="85"/>
      <c r="E70" s="85"/>
      <c r="F70" s="10" t="s">
        <v>10</v>
      </c>
      <c r="G70" s="10" t="s">
        <v>11</v>
      </c>
      <c r="H70" s="10" t="s">
        <v>10</v>
      </c>
      <c r="I70" s="10" t="s">
        <v>11</v>
      </c>
      <c r="J70" s="10" t="s">
        <v>10</v>
      </c>
      <c r="K70" s="10" t="s">
        <v>12</v>
      </c>
      <c r="L70" s="10" t="s">
        <v>10</v>
      </c>
      <c r="M70" s="10" t="s">
        <v>12</v>
      </c>
      <c r="N70" s="87"/>
      <c r="O70" s="85"/>
    </row>
    <row r="71" spans="1:16" ht="39.6" x14ac:dyDescent="0.3">
      <c r="A71" s="2" t="str">
        <f>INDEX('POA3'!$A$2:$O$152,_xlfn.AGGREGATE(15,6,ROW('POA3'!$A$2:$A$152)-ROW('POA3'!$A$2)+1/--('POA3'!$A$2:$A$152=$B$65),ROWS($A$71:A71)),3)</f>
        <v>3.4 Extensión y vinculación</v>
      </c>
      <c r="B71" s="2" t="str">
        <f>INDEX('POA3'!$A$2:$O$152,_xlfn.AGGREGATE(15,6,ROW('POA3'!$A$2:$A$152)-ROW('POA3'!$A$2)+1/--('POA3'!$A$2:$A$152=$B$65),ROWS($A$71:B71)),4)</f>
        <v>3.4.3 Impulsar mecanismos para la generación de ingresos propios a través de la vinculación con el entorno social y productivo.</v>
      </c>
      <c r="C71" s="2" t="str">
        <f>INDEX('POA3'!$A$2:$O$152,_xlfn.AGGREGATE(15,6,ROW('POA3'!$A$2:$A$152)-ROW('POA3'!$A$2)+1/--('POA3'!$A$2:$A$152=$B$65),ROWS($A$71:C71)),5)</f>
        <v>3.4.3.1 Ampliar y diversificar la oferta de productos y servicios que ofrece la institución hacia los sectores público, social y privado.</v>
      </c>
      <c r="D71" s="2" t="str">
        <f>INDEX('POA3'!$A$2:$O$152,_xlfn.AGGREGATE(15,6,ROW('POA3'!$A$2:$A$152)-ROW('POA3'!$A$2)+1/--('POA3'!$A$2:$A$152=$B$65),ROWS($A$71:D71)),6)</f>
        <v>Prestar servicios de producción audiovisual a terceros para obtener recursos propios(Mexicali)</v>
      </c>
      <c r="E71" s="37">
        <f t="shared" ref="E71" si="8">+F71+H71+J71+L71</f>
        <v>20</v>
      </c>
      <c r="F71" s="31">
        <f>INDEX('POA3'!$A$2:$O$152,_xlfn.AGGREGATE(15,6,ROW('POA3'!$A$2:$A$152)-ROW('POA3'!$A$2)+1/--('POA3'!$A$2:$A$152=$B$65),ROWS($A$71:F71)),7)</f>
        <v>4</v>
      </c>
      <c r="G71" s="31">
        <f>INDEX('POA3'!$A$2:$O$152,_xlfn.AGGREGATE(15,6,ROW('POA3'!$A$2:$A$152)-ROW('POA3'!$A$2)+1/--('POA3'!$A$2:$A$152=$B$65),ROWS($A$71:G71)),8)</f>
        <v>4</v>
      </c>
      <c r="H71" s="31">
        <f>INDEX('POA3'!$A$2:$O$152,_xlfn.AGGREGATE(15,6,ROW('POA3'!$A$2:$A$152)-ROW('POA3'!$A$2)+1/--('POA3'!$A$2:$A$152=$B$65),ROWS($A$71:H71)),9)</f>
        <v>6</v>
      </c>
      <c r="I71" s="31">
        <f>INDEX('POA3'!$A$2:$O$152,_xlfn.AGGREGATE(15,6,ROW('POA3'!$A$2:$A$152)-ROW('POA3'!$A$2)+1/--('POA3'!$A$2:$A$152=$B$65),ROWS($A$71:I71)),10)</f>
        <v>0</v>
      </c>
      <c r="J71" s="31">
        <f>INDEX('POA3'!$A$2:$O$152,_xlfn.AGGREGATE(15,6,ROW('POA3'!$A$2:$A$152)-ROW('POA3'!$A$2)+1/--('POA3'!$A$2:$A$152=$B$65),ROWS($A$71:J71)),11)</f>
        <v>5</v>
      </c>
      <c r="K71" s="31">
        <f>INDEX('POA3'!$A$2:$O$152,_xlfn.AGGREGATE(15,6,ROW('POA3'!$A$2:$A$152)-ROW('POA3'!$A$2)+1/--('POA3'!$A$2:$A$152=$B$65),ROWS($A$71:K71)),12)</f>
        <v>0</v>
      </c>
      <c r="L71" s="31">
        <f>INDEX('POA3'!$A$2:$O$152,_xlfn.AGGREGATE(15,6,ROW('POA3'!$A$2:$A$152)-ROW('POA3'!$A$2)+1/--('POA3'!$A$2:$A$152=$B$65),ROWS($A$71:L71)),13)</f>
        <v>5</v>
      </c>
      <c r="M71" s="31">
        <f>INDEX('POA3'!$A$2:$O$152,_xlfn.AGGREGATE(15,6,ROW('POA3'!$A$2:$A$152)-ROW('POA3'!$A$2)+1/--('POA3'!$A$2:$A$152=$B$65),ROWS($A$71:M71)),14)</f>
        <v>0</v>
      </c>
      <c r="N71" s="37">
        <f t="shared" ref="N71" si="9">+G71+I71+K71+M71</f>
        <v>4</v>
      </c>
      <c r="O71" s="41">
        <f t="shared" ref="O71" si="10">IFERROR(N71/E71,0%)</f>
        <v>0.2</v>
      </c>
    </row>
    <row r="72" spans="1:16" ht="52.8" x14ac:dyDescent="0.3">
      <c r="A72" s="2" t="str">
        <f>INDEX('POA3'!$A$2:$O$152,_xlfn.AGGREGATE(15,6,ROW('POA3'!$A$2:$A$152)-ROW('POA3'!$A$2)+1/--('POA3'!$A$2:$A$152=$B$65),ROWS($A$71:A72)),3)</f>
        <v>3.4 Extensión y vinculación</v>
      </c>
      <c r="B72" s="2" t="str">
        <f>INDEX('POA3'!$A$2:$O$152,_xlfn.AGGREGATE(15,6,ROW('POA3'!$A$2:$A$152)-ROW('POA3'!$A$2)+1/--('POA3'!$A$2:$A$152=$B$65),ROWS($A$71:B72)),4)</f>
        <v>3.4.3 Impulsar mecanismos para la generación de ingresos propios a través de la vinculación con el entorno social y productivo.</v>
      </c>
      <c r="C72" s="2" t="str">
        <f>INDEX('POA3'!$A$2:$O$152,_xlfn.AGGREGATE(15,6,ROW('POA3'!$A$2:$A$152)-ROW('POA3'!$A$2)+1/--('POA3'!$A$2:$A$152=$B$65),ROWS($A$71:C72)),5)</f>
        <v>3.4.3.3 Reformular los esquemas institucionales de educación continua a fin de que representen una fuente significativa de ingresos propios para la universidad.</v>
      </c>
      <c r="D72" s="2" t="str">
        <f>INDEX('POA3'!$A$2:$O$152,_xlfn.AGGREGATE(15,6,ROW('POA3'!$A$2:$A$152)-ROW('POA3'!$A$2)+1/--('POA3'!$A$2:$A$152=$B$65),ROWS($A$71:D72)),6)</f>
        <v>Ofrecer Cursos de Educación Continua (Tecate)</v>
      </c>
      <c r="E72" s="37">
        <f t="shared" ref="E72:E73" si="11">+F72+H72+J72+L72</f>
        <v>4</v>
      </c>
      <c r="F72" s="31">
        <f>INDEX('POA3'!$A$2:$O$152,_xlfn.AGGREGATE(15,6,ROW('POA3'!$A$2:$A$152)-ROW('POA3'!$A$2)+1/--('POA3'!$A$2:$A$152=$B$65),ROWS($A$71:F72)),7)</f>
        <v>0</v>
      </c>
      <c r="G72" s="31">
        <f>INDEX('POA3'!$A$2:$O$152,_xlfn.AGGREGATE(15,6,ROW('POA3'!$A$2:$A$152)-ROW('POA3'!$A$2)+1/--('POA3'!$A$2:$A$152=$B$65),ROWS($A$71:G72)),8)</f>
        <v>0</v>
      </c>
      <c r="H72" s="31">
        <f>INDEX('POA3'!$A$2:$O$152,_xlfn.AGGREGATE(15,6,ROW('POA3'!$A$2:$A$152)-ROW('POA3'!$A$2)+1/--('POA3'!$A$2:$A$152=$B$65),ROWS($A$71:H72)),9)</f>
        <v>2</v>
      </c>
      <c r="I72" s="31">
        <f>INDEX('POA3'!$A$2:$O$152,_xlfn.AGGREGATE(15,6,ROW('POA3'!$A$2:$A$152)-ROW('POA3'!$A$2)+1/--('POA3'!$A$2:$A$152=$B$65),ROWS($A$71:I72)),10)</f>
        <v>0</v>
      </c>
      <c r="J72" s="31">
        <f>INDEX('POA3'!$A$2:$O$152,_xlfn.AGGREGATE(15,6,ROW('POA3'!$A$2:$A$152)-ROW('POA3'!$A$2)+1/--('POA3'!$A$2:$A$152=$B$65),ROWS($A$71:J72)),11)</f>
        <v>0</v>
      </c>
      <c r="K72" s="31">
        <f>INDEX('POA3'!$A$2:$O$152,_xlfn.AGGREGATE(15,6,ROW('POA3'!$A$2:$A$152)-ROW('POA3'!$A$2)+1/--('POA3'!$A$2:$A$152=$B$65),ROWS($A$71:K72)),12)</f>
        <v>0</v>
      </c>
      <c r="L72" s="31">
        <f>INDEX('POA3'!$A$2:$O$152,_xlfn.AGGREGATE(15,6,ROW('POA3'!$A$2:$A$152)-ROW('POA3'!$A$2)+1/--('POA3'!$A$2:$A$152=$B$65),ROWS($A$71:L72)),13)</f>
        <v>2</v>
      </c>
      <c r="M72" s="31">
        <f>INDEX('POA3'!$A$2:$O$152,_xlfn.AGGREGATE(15,6,ROW('POA3'!$A$2:$A$152)-ROW('POA3'!$A$2)+1/--('POA3'!$A$2:$A$152=$B$65),ROWS($A$71:M72)),14)</f>
        <v>0</v>
      </c>
      <c r="N72" s="37">
        <f t="shared" ref="N72:N73" si="12">+G72+I72+K72+M72</f>
        <v>0</v>
      </c>
      <c r="O72" s="41">
        <f t="shared" ref="O72:O73" si="13">IFERROR(N72/E72,0%)</f>
        <v>0</v>
      </c>
    </row>
    <row r="73" spans="1:16" ht="52.8" x14ac:dyDescent="0.3">
      <c r="A73" s="2" t="str">
        <f>INDEX('POA3'!$A$2:$O$152,_xlfn.AGGREGATE(15,6,ROW('POA3'!$A$2:$A$152)-ROW('POA3'!$A$2)+1/--('POA3'!$A$2:$A$152=$B$65),ROWS($A$71:A73)),3)</f>
        <v>3.4 Extensión y vinculación</v>
      </c>
      <c r="B73" s="2" t="str">
        <f>INDEX('POA3'!$A$2:$O$152,_xlfn.AGGREGATE(15,6,ROW('POA3'!$A$2:$A$152)-ROW('POA3'!$A$2)+1/--('POA3'!$A$2:$A$152=$B$65),ROWS($A$71:B73)),4)</f>
        <v>3.4.1 Fortalecer la presencia de la universidad en la sociedad a través de la divulgación del conocimiento y la promoción de la cultura y el deporte.</v>
      </c>
      <c r="C73" s="2" t="str">
        <f>INDEX('POA3'!$A$2:$O$152,_xlfn.AGGREGATE(15,6,ROW('POA3'!$A$2:$A$152)-ROW('POA3'!$A$2)+1/--('POA3'!$A$2:$A$152=$B$65),ROWS($A$71:C73)),5)</f>
        <v>3.4.1.3 Promover la formación de públicos para el arte, la ciencia y las humanidades, tanto entre los universitarios como entre la comunidad en general.</v>
      </c>
      <c r="D73" s="2" t="str">
        <f>INDEX('POA3'!$A$2:$O$152,_xlfn.AGGREGATE(15,6,ROW('POA3'!$A$2:$A$152)-ROW('POA3'!$A$2)+1/--('POA3'!$A$2:$A$152=$B$65),ROWS($A$71:D73)),6)</f>
        <v>Realizar y Difundir Eventos Artísticos y culturales (Tecate) orientados a promover la formación de públicos para el arte</v>
      </c>
      <c r="E73" s="37">
        <f t="shared" si="11"/>
        <v>22</v>
      </c>
      <c r="F73" s="31">
        <f>INDEX('POA3'!$A$2:$O$152,_xlfn.AGGREGATE(15,6,ROW('POA3'!$A$2:$A$152)-ROW('POA3'!$A$2)+1/--('POA3'!$A$2:$A$152=$B$65),ROWS($A$71:F73)),7)</f>
        <v>4</v>
      </c>
      <c r="G73" s="31">
        <f>INDEX('POA3'!$A$2:$O$152,_xlfn.AGGREGATE(15,6,ROW('POA3'!$A$2:$A$152)-ROW('POA3'!$A$2)+1/--('POA3'!$A$2:$A$152=$B$65),ROWS($A$71:G73)),8)</f>
        <v>0</v>
      </c>
      <c r="H73" s="31">
        <f>INDEX('POA3'!$A$2:$O$152,_xlfn.AGGREGATE(15,6,ROW('POA3'!$A$2:$A$152)-ROW('POA3'!$A$2)+1/--('POA3'!$A$2:$A$152=$B$65),ROWS($A$71:H73)),9)</f>
        <v>6</v>
      </c>
      <c r="I73" s="31">
        <f>INDEX('POA3'!$A$2:$O$152,_xlfn.AGGREGATE(15,6,ROW('POA3'!$A$2:$A$152)-ROW('POA3'!$A$2)+1/--('POA3'!$A$2:$A$152=$B$65),ROWS($A$71:I73)),10)</f>
        <v>0</v>
      </c>
      <c r="J73" s="31">
        <f>INDEX('POA3'!$A$2:$O$152,_xlfn.AGGREGATE(15,6,ROW('POA3'!$A$2:$A$152)-ROW('POA3'!$A$2)+1/--('POA3'!$A$2:$A$152=$B$65),ROWS($A$71:J73)),11)</f>
        <v>6</v>
      </c>
      <c r="K73" s="31">
        <f>INDEX('POA3'!$A$2:$O$152,_xlfn.AGGREGATE(15,6,ROW('POA3'!$A$2:$A$152)-ROW('POA3'!$A$2)+1/--('POA3'!$A$2:$A$152=$B$65),ROWS($A$71:K73)),12)</f>
        <v>0</v>
      </c>
      <c r="L73" s="31">
        <f>INDEX('POA3'!$A$2:$O$152,_xlfn.AGGREGATE(15,6,ROW('POA3'!$A$2:$A$152)-ROW('POA3'!$A$2)+1/--('POA3'!$A$2:$A$152=$B$65),ROWS($A$71:L73)),13)</f>
        <v>6</v>
      </c>
      <c r="M73" s="31">
        <f>INDEX('POA3'!$A$2:$O$152,_xlfn.AGGREGATE(15,6,ROW('POA3'!$A$2:$A$152)-ROW('POA3'!$A$2)+1/--('POA3'!$A$2:$A$152=$B$65),ROWS($A$71:M73)),14)</f>
        <v>0</v>
      </c>
      <c r="N73" s="37">
        <f t="shared" si="12"/>
        <v>0</v>
      </c>
      <c r="O73" s="41">
        <f t="shared" si="13"/>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46:O46"/>
    <mergeCell ref="B47:O47"/>
    <mergeCell ref="C50:N50"/>
    <mergeCell ref="C51:N51"/>
    <mergeCell ref="A53:A55"/>
    <mergeCell ref="B53:B55"/>
    <mergeCell ref="C53:C55"/>
    <mergeCell ref="D53:D55"/>
    <mergeCell ref="E53:E55"/>
    <mergeCell ref="F53:M53"/>
    <mergeCell ref="N53:N55"/>
    <mergeCell ref="O53:O55"/>
    <mergeCell ref="F54:G54"/>
    <mergeCell ref="H54:I54"/>
    <mergeCell ref="J54:K54"/>
    <mergeCell ref="L54:M54"/>
    <mergeCell ref="B61:O61"/>
    <mergeCell ref="B62:O62"/>
    <mergeCell ref="C65:N65"/>
    <mergeCell ref="C66:N66"/>
    <mergeCell ref="A68:A70"/>
    <mergeCell ref="B68:B70"/>
    <mergeCell ref="C68:C70"/>
    <mergeCell ref="D68:D70"/>
    <mergeCell ref="E68:E70"/>
    <mergeCell ref="F68:M68"/>
    <mergeCell ref="N68:N70"/>
    <mergeCell ref="O68:O70"/>
    <mergeCell ref="F69:G69"/>
    <mergeCell ref="H69:I69"/>
    <mergeCell ref="J69:K69"/>
    <mergeCell ref="L69:M69"/>
  </mergeCells>
  <pageMargins left="0.7" right="0.7" top="0.75" bottom="0.75" header="0.3" footer="0.3"/>
  <pageSetup scale="25" orientation="landscape" r:id="rId1"/>
  <rowBreaks count="1" manualBreakCount="1">
    <brk id="4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view="pageBreakPreview" topLeftCell="A40"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203</v>
      </c>
      <c r="C5" s="84" t="s">
        <v>1573</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1.1.2.2 Participar en los procesos de evaluación y acreditación nacional e internacional que contribuyan al mejoramiento de la calidad de oferta educativa.</v>
      </c>
      <c r="D11" s="2" t="str">
        <f>IF(ROWS($A$11:D11)&gt;COUNTIF(POA!$A:$A,$B$5),"",INDEX(POA!$A$2:$O$856,_xlfn.AGGREGATE(15,6,ROW(POA!$A$2:$A$855)-ROW(POA!$A$2)+1/--(POA!$A$2:$A$855=$B$5),ROWS($A$11:D11)),6))</f>
        <v>Ofertar Programa educativo de posgrado de calidad en PNPC</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Evaluar el programa de licenciatura ante organismos acreditadores Tijuana</v>
      </c>
      <c r="E12" s="31">
        <f t="shared" ref="E12:E32" si="0">+F12+H12+J12+L12</f>
        <v>1</v>
      </c>
      <c r="F12" s="31">
        <f>IF(ROWS($A$11:F12)&gt;COUNTIF(POA!$A:$A,$B$5),"",INDEX(POA!$A$2:$O$856,_xlfn.AGGREGATE(15,6,ROW(POA!$A$2:$A$855)-ROW(POA!$A$2)+1/--(POA!$A$2:$A$855=$B$5),ROWS($A$11:F12)),7))</f>
        <v>1</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32" si="1">+G12+I12+K12+M12</f>
        <v>0</v>
      </c>
      <c r="O12" s="41">
        <f t="shared" ref="O12:O32"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1.1.2.2 Participar en los procesos de evaluación y acreditación nacional e internacional que contribuyan al mejoramiento de la calidad de oferta educativa.</v>
      </c>
      <c r="D13" s="2" t="str">
        <f>IF(ROWS($A$11:D13)&gt;COUNTIF(POA!$A:$A,$B$5),"",INDEX(POA!$A$2:$O$856,_xlfn.AGGREGATE(15,6,ROW(POA!$A$2:$A$855)-ROW(POA!$A$2)+1/--(POA!$A$2:$A$855=$B$5),ROWS($A$11:D13)),6))</f>
        <v>Evaluar el programa de licenciatura ante organismos acreditadores  Mexicali</v>
      </c>
      <c r="E13" s="31">
        <f t="shared" si="0"/>
        <v>1</v>
      </c>
      <c r="F13" s="31">
        <f>IF(ROWS($A$11:F13)&gt;COUNTIF(POA!$A:$A,$B$5),"",INDEX(POA!$A$2:$O$856,_xlfn.AGGREGATE(15,6,ROW(POA!$A$2:$A$855)-ROW(POA!$A$2)+1/--(POA!$A$2:$A$855=$B$5),ROWS($A$11:F13)),7))</f>
        <v>1</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1.1.3 Asegurar la pertinencia de la oferta educativa.</v>
      </c>
      <c r="C14" s="2" t="str">
        <f>IF(ROWS($A$11:C14)&gt;COUNTIF(POA!$A:$A,$B$5),"",INDEX(POA!$A$2:$O$856,_xlfn.AGGREGATE(15,6,ROW(POA!$A$2:$A$855)-ROW(POA!$A$2)+1/--(POA!$A$2:$A$855=$B$5),ROWS($A$11:C14)),5))</f>
        <v>1.1.3.3 Elaborar estudios institucionales que orienten la toma de decisiones en materia de diversificación y pertinencia de la oferta educativa.</v>
      </c>
      <c r="D14" s="2" t="str">
        <f>IF(ROWS($A$11:D14)&gt;COUNTIF(POA!$A:$A,$B$5),"",INDEX(POA!$A$2:$O$856,_xlfn.AGGREGATE(15,6,ROW(POA!$A$2:$A$855)-ROW(POA!$A$2)+1/--(POA!$A$2:$A$855=$B$5),ROWS($A$11:D14)),6))</f>
        <v>Evaluar la pertinencia de impartir cursos semipresenciales y en linea.</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1.11 Cuidado al medio ambiente</v>
      </c>
      <c r="B15" s="2" t="str">
        <f>IF(ROWS($A$11:B15)&gt;COUNTIF(POA!$A:$A,$B$5),"",INDEX(POA!$A$2:$O$856,_xlfn.AGGREGATE(15,6,ROW(POA!$A$2:$A$855)-ROW(POA!$A$2)+1/--(POA!$A$2:$A$855=$B$5),ROWS($A$11:B15)),4))</f>
        <v>1.11.1 Fortalecer las medidas institucionales que promuevan la protección del medio ambiente y de desarrollo sostenible.</v>
      </c>
      <c r="C15" s="2" t="str">
        <f>IF(ROWS($A$11:C15)&gt;COUNTIF(POA!$A:$A,$B$5),"",INDEX(POA!$A$2:$O$856,_xlfn.AGGREGATE(15,6,ROW(POA!$A$2:$A$855)-ROW(POA!$A$2)+1/--(POA!$A$2:$A$855=$B$5),ROWS($A$11:C15)),5))</f>
        <v>1.11.1.3 Fomentar una cultura de prevención de accidentes y eliminación de riesgos en las actividades cotidianas de la institución.</v>
      </c>
      <c r="D15" s="2" t="str">
        <f>IF(ROWS($A$11:D15)&gt;COUNTIF(POA!$A:$A,$B$5),"",INDEX(POA!$A$2:$O$856,_xlfn.AGGREGATE(15,6,ROW(POA!$A$2:$A$855)-ROW(POA!$A$2)+1/--(POA!$A$2:$A$855=$B$5),ROWS($A$11:D15)),6))</f>
        <v>Promover e Instalar señalamientos de prevención de accidentes para evitar riesgos cotidianos dentro de la UA</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1</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63.75" x14ac:dyDescent="0.25">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1.2.1.2 Promover experiencias de aprendizaje para los estudiantes en entornos reales.</v>
      </c>
      <c r="D16" s="2" t="str">
        <f>IF(ROWS($A$11:D16)&gt;COUNTIF(POA!$A:$A,$B$5),"",INDEX(POA!$A$2:$O$856,_xlfn.AGGREGATE(15,6,ROW(POA!$A$2:$A$855)-ROW(POA!$A$2)+1/--(POA!$A$2:$A$855=$B$5),ROWS($A$11:D16)),6))</f>
        <v>Llevar a cabo eventos informativos de los procesos de PP y SSP, asi como con las UR</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1.2.1.4 Promover el emprendimiento, la innovación y las habilidades de liderazgo en los estudiantes a lo largo del proceso formativo.</v>
      </c>
      <c r="D17" s="2" t="str">
        <f>IF(ROWS($A$11:D17)&gt;COUNTIF(POA!$A:$A,$B$5),"",INDEX(POA!$A$2:$O$856,_xlfn.AGGREGATE(15,6,ROW(POA!$A$2:$A$855)-ROW(POA!$A$2)+1/--(POA!$A$2:$A$855=$B$5),ROWS($A$11:D17)),6))</f>
        <v>Promover la cultura emprendedora en los alumnos en vinculación con evaluadores externos del sector empresarial</v>
      </c>
      <c r="E17" s="31">
        <f t="shared" si="0"/>
        <v>2</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5" ht="66"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1.2.2.8 Establecer mecanismos que permitan conocer el nivel de dominio de las competencias comprometidas en los planes y programas de estudio durante las etapas de formación y en el egreso de los estudiantes.</v>
      </c>
      <c r="D18" s="2" t="str">
        <f>IF(ROWS($A$11:D18)&gt;COUNTIF(POA!$A:$A,$B$5),"",INDEX(POA!$A$2:$O$856,_xlfn.AGGREGATE(15,6,ROW(POA!$A$2:$A$855)-ROW(POA!$A$2)+1/--(POA!$A$2:$A$855=$B$5),ROWS($A$11:D18)),6))</f>
        <v>Aplicar examen de evaluación de egreso a los alumnos que están próximos a egresar</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1.2.2.4 Fortalecer los servicios institucionales de tutoría, orientación psicopedagógica y asesoría académica.</v>
      </c>
      <c r="D19" s="2" t="str">
        <f>IF(ROWS($A$11:D19)&gt;COUNTIF(POA!$A:$A,$B$5),"",INDEX(POA!$A$2:$O$856,_xlfn.AGGREGATE(15,6,ROW(POA!$A$2:$A$855)-ROW(POA!$A$2)+1/--(POA!$A$2:$A$855=$B$5),ROWS($A$11:D19)),6))</f>
        <v>Elaborar la planeación psicopedagógica de tutorias para la asesoría académica y estudiantil</v>
      </c>
      <c r="E19" s="31">
        <f t="shared" si="0"/>
        <v>2</v>
      </c>
      <c r="F19" s="31">
        <f>IF(ROWS($A$11:F19)&gt;COUNTIF(POA!$A:$A,$B$5),"",INDEX(POA!$A$2:$O$856,_xlfn.AGGREGATE(15,6,ROW(POA!$A$2:$A$855)-ROW(POA!$A$2)+1/--(POA!$A$2:$A$855=$B$5),ROWS($A$11:F19)),7))</f>
        <v>1</v>
      </c>
      <c r="G19" s="31">
        <f>IF(ROWS($A$11:G19)&gt;COUNTIF(POA!$A:$A,$B$5),"",INDEX(POA!$A$2:$O$856,_xlfn.AGGREGATE(15,6,ROW(POA!$A$2:$A$855)-ROW(POA!$A$2)+1/--(POA!$A$2:$A$855=$B$5),ROWS($A$11:G19)),8))</f>
        <v>1</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1</v>
      </c>
      <c r="O19" s="41">
        <f t="shared" si="2"/>
        <v>0.5</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1.2.2 Fortalecer las trayectorias escolares de los alumnos para asegurar la conclusión exitosa de sus estudios.</v>
      </c>
      <c r="C20" s="2" t="str">
        <f>IF(ROWS($A$11:C20)&gt;COUNTIF(POA!$A:$A,$B$5),"",INDEX(POA!$A$2:$O$856,_xlfn.AGGREGATE(15,6,ROW(POA!$A$2:$A$855)-ROW(POA!$A$2)+1/--(POA!$A$2:$A$855=$B$5),ROWS($A$11:C20)),5))</f>
        <v>1.2.2.2 Canalizar becas y apoyos específicos a estudiantes en condiciones de vulnerabilidad que estimule su ingreso, tránsito y egreso de la institución.</v>
      </c>
      <c r="D20" s="2" t="str">
        <f>IF(ROWS($A$11:D20)&gt;COUNTIF(POA!$A:$A,$B$5),"",INDEX(POA!$A$2:$O$856,_xlfn.AGGREGATE(15,6,ROW(POA!$A$2:$A$855)-ROW(POA!$A$2)+1/--(POA!$A$2:$A$855=$B$5),ROWS($A$11:D20)),6))</f>
        <v>Promover becas y apoyos específicos a estudiantes en condiciones vulnerables</v>
      </c>
      <c r="E20" s="31">
        <f t="shared" si="0"/>
        <v>2</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39.6"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1.2.2 Fortalecer las trayectorias escolares de los alumnos para asegurar la conclusión exitosa de sus estudios.</v>
      </c>
      <c r="C21" s="2" t="str">
        <f>IF(ROWS($A$11:C21)&gt;COUNTIF(POA!$A:$A,$B$5),"",INDEX(POA!$A$2:$O$856,_xlfn.AGGREGATE(15,6,ROW(POA!$A$2:$A$855)-ROW(POA!$A$2)+1/--(POA!$A$2:$A$855=$B$5),ROWS($A$11:C21)),5))</f>
        <v>1.2.2.5 Formalizar la oferta de servicios psicológicos para la atención de estudiantes en riesgo psicosocial.</v>
      </c>
      <c r="D21" s="2" t="str">
        <f>IF(ROWS($A$11:D21)&gt;COUNTIF(POA!$A:$A,$B$5),"",INDEX(POA!$A$2:$O$856,_xlfn.AGGREGATE(15,6,ROW(POA!$A$2:$A$855)-ROW(POA!$A$2)+1/--(POA!$A$2:$A$855=$B$5),ROWS($A$11:D21)),6))</f>
        <v>Promover y difundir la oferta de servicios psicológicos a la comunidad estudiantil</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1.2.2 Fortalecer las trayectorias escolares de los alumnos para asegurar la conclusión exitosa de sus estudios.</v>
      </c>
      <c r="C22" s="2" t="str">
        <f>IF(ROWS($A$11:C22)&gt;COUNTIF(POA!$A:$A,$B$5),"",INDEX(POA!$A$2:$O$856,_xlfn.AGGREGATE(15,6,ROW(POA!$A$2:$A$855)-ROW(POA!$A$2)+1/--(POA!$A$2:$A$855=$B$5),ROWS($A$11:C22)),5))</f>
        <v>1.2.2.9 Realizar estudios de seguimiento de egresados que permitan conocer la contribución de la formación recibida al ejercicio de su profesión.</v>
      </c>
      <c r="D22" s="2" t="str">
        <f>IF(ROWS($A$11:D22)&gt;COUNTIF(POA!$A:$A,$B$5),"",INDEX(POA!$A$2:$O$856,_xlfn.AGGREGATE(15,6,ROW(POA!$A$2:$A$855)-ROW(POA!$A$2)+1/--(POA!$A$2:$A$855=$B$5),ROWS($A$11:D22)),6))</f>
        <v>Realizar encuesta de seguimiento a egresados</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52.8"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1.2.3 Promover el respeto y el reconocimiento de la diversidad y la diferencia en todas sus expresiones y los ámbitos de la vida universitaria.</v>
      </c>
      <c r="C23" s="2" t="str">
        <f>IF(ROWS($A$11:C23)&gt;COUNTIF(POA!$A:$A,$B$5),"",INDEX(POA!$A$2:$O$856,_xlfn.AGGREGATE(15,6,ROW(POA!$A$2:$A$855)-ROW(POA!$A$2)+1/--(POA!$A$2:$A$855=$B$5),ROWS($A$11:C23)),5))</f>
        <v>1.2.3.3 Adoptar e instrumentar protocolos para casos de hostigamiento, acoso sexual y discriminación, así como para la violencia de género.</v>
      </c>
      <c r="D23" s="2" t="str">
        <f>IF(ROWS($A$11:D23)&gt;COUNTIF(POA!$A:$A,$B$5),"",INDEX(POA!$A$2:$O$856,_xlfn.AGGREGATE(15,6,ROW(POA!$A$2:$A$855)-ROW(POA!$A$2)+1/--(POA!$A$2:$A$855=$B$5),ROWS($A$11:D23)),6))</f>
        <v>Conformar el comité de prevención y atención de la violencia de género</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1</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66" x14ac:dyDescent="0.3">
      <c r="A24" s="2" t="str">
        <f>IF(ROWS($A$11:A24)&gt;COUNTIF(POA!$A:$A,$B$5),"",INDEX(POA!$A$2:$O$856,_xlfn.AGGREGATE(15,6,ROW(POA!$A$2:$A$855)-ROW(POA!$A$2)+1/--(POA!$A$2:$A$855=$B$5),ROWS($A$11:A24)),3))</f>
        <v>1.5 Internacionalización</v>
      </c>
      <c r="B24" s="2" t="str">
        <f>IF(ROWS($A$11:B24)&gt;COUNTIF(POA!$A:$A,$B$5),"",INDEX(POA!$A$2:$O$856,_xlfn.AGGREGATE(15,6,ROW(POA!$A$2:$A$855)-ROW(POA!$A$2)+1/--(POA!$A$2:$A$855=$B$5),ROWS($A$11:B24)),4))</f>
        <v>1.5.1 Fortalecer la internacionalización de la universidad mediante una mayor vinculación y cooperación académica con instituciones de educación superior de reconocido prestigio.</v>
      </c>
      <c r="C24" s="2" t="str">
        <f>IF(ROWS($A$11:C24)&gt;COUNTIF(POA!$A:$A,$B$5),"",INDEX(POA!$A$2:$O$856,_xlfn.AGGREGATE(15,6,ROW(POA!$A$2:$A$855)-ROW(POA!$A$2)+1/--(POA!$A$2:$A$855=$B$5),ROWS($A$11:C24)),5))</f>
        <v>1.5.1.3 Promover programas de doble titulación y doble grado, en asociación con instituciones educativas del extranjero de reconocido prestigio, que proporcionen ventajas competitivas a nuestros egresados.</v>
      </c>
      <c r="D24" s="2" t="str">
        <f>IF(ROWS($A$11:D24)&gt;COUNTIF(POA!$A:$A,$B$5),"",INDEX(POA!$A$2:$O$856,_xlfn.AGGREGATE(15,6,ROW(POA!$A$2:$A$855)-ROW(POA!$A$2)+1/--(POA!$A$2:$A$855=$B$5),ROWS($A$11:D24)),6))</f>
        <v>Promover e incentivar los estudiantes la participación en el convenio de doble titulación celebrado con la Universidad de Santo Thomas en Colombia</v>
      </c>
      <c r="E24" s="31">
        <f t="shared" si="0"/>
        <v>2</v>
      </c>
      <c r="F24" s="31">
        <f>IF(ROWS($A$11:F24)&gt;COUNTIF(POA!$A:$A,$B$5),"",INDEX(POA!$A$2:$O$856,_xlfn.AGGREGATE(15,6,ROW(POA!$A$2:$A$855)-ROW(POA!$A$2)+1/--(POA!$A$2:$A$855=$B$5),ROWS($A$11:F24)),7))</f>
        <v>1</v>
      </c>
      <c r="G24" s="31">
        <f>IF(ROWS($A$11:G24)&gt;COUNTIF(POA!$A:$A,$B$5),"",INDEX(POA!$A$2:$O$856,_xlfn.AGGREGATE(15,6,ROW(POA!$A$2:$A$855)-ROW(POA!$A$2)+1/--(POA!$A$2:$A$855=$B$5),ROWS($A$11:G24)),8))</f>
        <v>1</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1</v>
      </c>
      <c r="O24" s="41">
        <f t="shared" si="2"/>
        <v>0.5</v>
      </c>
    </row>
    <row r="25" spans="1:15" ht="39.6" x14ac:dyDescent="0.3">
      <c r="A25" s="2" t="str">
        <f>IF(ROWS($A$11:A25)&gt;COUNTIF(POA!$A:$A,$B$5),"",INDEX(POA!$A$2:$O$856,_xlfn.AGGREGATE(15,6,ROW(POA!$A$2:$A$855)-ROW(POA!$A$2)+1/--(POA!$A$2:$A$855=$B$5),ROWS($A$11:A25)),3))</f>
        <v>1.6 Desarrollo académico</v>
      </c>
      <c r="B25" s="2" t="str">
        <f>IF(ROWS($A$11:B25)&gt;COUNTIF(POA!$A:$A,$B$5),"",INDEX(POA!$A$2:$O$856,_xlfn.AGGREGATE(15,6,ROW(POA!$A$2:$A$855)-ROW(POA!$A$2)+1/--(POA!$A$2:$A$855=$B$5),ROWS($A$11:B25)),4))</f>
        <v>1.6.1 Fortalecer las trayectorias académicas y docentes para el ingreso, promoción, permanencia, retiro y relevo generacional.</v>
      </c>
      <c r="C25" s="2" t="str">
        <f>IF(ROWS($A$11:C25)&gt;COUNTIF(POA!$A:$A,$B$5),"",INDEX(POA!$A$2:$O$856,_xlfn.AGGREGATE(15,6,ROW(POA!$A$2:$A$855)-ROW(POA!$A$2)+1/--(POA!$A$2:$A$855=$B$5),ROWS($A$11:C25)),5))</f>
        <v>1.6.1.2 Actualizar la normatividad relacionada con las funciones y atribuciones del personal académico de la institución.</v>
      </c>
      <c r="D25" s="2" t="str">
        <f>IF(ROWS($A$11:D25)&gt;COUNTIF(POA!$A:$A,$B$5),"",INDEX(POA!$A$2:$O$856,_xlfn.AGGREGATE(15,6,ROW(POA!$A$2:$A$855)-ROW(POA!$A$2)+1/--(POA!$A$2:$A$855=$B$5),ROWS($A$11:D25)),6))</f>
        <v>Actualizar el manual de organización y de procedimientos, así como el reglamento de la Facultad de Deportes</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1.8 Comunicación e identidad universitaria</v>
      </c>
      <c r="B26" s="2" t="str">
        <f>IF(ROWS($A$11:B26)&gt;COUNTIF(POA!$A:$A,$B$5),"",INDEX(POA!$A$2:$O$856,_xlfn.AGGREGATE(15,6,ROW(POA!$A$2:$A$855)-ROW(POA!$A$2)+1/--(POA!$A$2:$A$855=$B$5),ROWS($A$11:B26)),4))</f>
        <v>1.8.2 Fomentar el sentido de pertenencia e identidad en la comunidad universitaria.</v>
      </c>
      <c r="C26" s="2" t="str">
        <f>IF(ROWS($A$11:C26)&gt;COUNTIF(POA!$A:$A,$B$5),"",INDEX(POA!$A$2:$O$856,_xlfn.AGGREGATE(15,6,ROW(POA!$A$2:$A$855)-ROW(POA!$A$2)+1/--(POA!$A$2:$A$855=$B$5),ROWS($A$11:C26)),5))</f>
        <v>1.8.2.1 Realizar actividades que propicien la convivencia de la comunidad universitaria en un marco donde se privilegien los principios, valores y logros institucionales.</v>
      </c>
      <c r="D26" s="2" t="str">
        <f>IF(ROWS($A$11:D26)&gt;COUNTIF(POA!$A:$A,$B$5),"",INDEX(POA!$A$2:$O$856,_xlfn.AGGREGATE(15,6,ROW(POA!$A$2:$A$855)-ROW(POA!$A$2)+1/--(POA!$A$2:$A$855=$B$5),ROWS($A$11:D26)),6))</f>
        <v>Evento deportivo y recreativo de integración para docentes y administrativos que permita fomentar los valores, identidad  y logros institucionales Tijuana</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0</v>
      </c>
      <c r="O26" s="41">
        <f t="shared" si="2"/>
        <v>0</v>
      </c>
    </row>
    <row r="27" spans="1:15" ht="66" x14ac:dyDescent="0.3">
      <c r="A27" s="2" t="str">
        <f>IF(ROWS($A$11:A27)&gt;COUNTIF(POA!$A:$A,$B$5),"",INDEX(POA!$A$2:$O$856,_xlfn.AGGREGATE(15,6,ROW(POA!$A$2:$A$855)-ROW(POA!$A$2)+1/--(POA!$A$2:$A$855=$B$5),ROWS($A$11:A27)),3))</f>
        <v>1.9 Infraestructura, equipamiento y seguridad</v>
      </c>
      <c r="B27" s="2" t="str">
        <f>IF(ROWS($A$11:B27)&gt;COUNTIF(POA!$A:$A,$B$5),"",INDEX(POA!$A$2:$O$856,_xlfn.AGGREGATE(15,6,ROW(POA!$A$2:$A$855)-ROW(POA!$A$2)+1/--(POA!$A$2:$A$855=$B$5),ROWS($A$11:B27)),4))</f>
        <v>1.9.1 Propiciar que la institución cuente con la infraestructura y equipamiento requeridos para el cumplimiento de sus funciones sustantivas y de gestión.</v>
      </c>
      <c r="C27" s="2" t="str">
        <f>IF(ROWS($A$11:C27)&gt;COUNTIF(POA!$A:$A,$B$5),"",INDEX(POA!$A$2:$O$856,_xlfn.AGGREGATE(15,6,ROW(POA!$A$2:$A$855)-ROW(POA!$A$2)+1/--(POA!$A$2:$A$855=$B$5),ROWS($A$11:C27)),5))</f>
        <v>1.9.1.2 Vigilar el cumplimiento de las normas y estándares de calidad vigentes para la ampliación, conservación, mejoramiento y modernización de la infraestructura física y equipamiento.</v>
      </c>
      <c r="D27" s="2" t="str">
        <f>IF(ROWS($A$11:D27)&gt;COUNTIF(POA!$A:$A,$B$5),"",INDEX(POA!$A$2:$O$856,_xlfn.AGGREGATE(15,6,ROW(POA!$A$2:$A$855)-ROW(POA!$A$2)+1/--(POA!$A$2:$A$855=$B$5),ROWS($A$11:D27)),6))</f>
        <v>Atender las necesidades de la infraestructura de las instalaciones y equipamiento de la UA</v>
      </c>
      <c r="E27" s="31">
        <f t="shared" si="0"/>
        <v>1</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66" x14ac:dyDescent="0.3">
      <c r="A28" s="2" t="str">
        <f>IF(ROWS($A$11:A28)&gt;COUNTIF(POA!$A:$A,$B$5),"",INDEX(POA!$A$2:$O$856,_xlfn.AGGREGATE(15,6,ROW(POA!$A$2:$A$855)-ROW(POA!$A$2)+1/--(POA!$A$2:$A$855=$B$5),ROWS($A$11:A28)),3))</f>
        <v>1.9 Infraestructura, equipamiento y seguridad</v>
      </c>
      <c r="B28" s="2" t="str">
        <f>IF(ROWS($A$11:B28)&gt;COUNTIF(POA!$A:$A,$B$5),"",INDEX(POA!$A$2:$O$856,_xlfn.AGGREGATE(15,6,ROW(POA!$A$2:$A$855)-ROW(POA!$A$2)+1/--(POA!$A$2:$A$855=$B$5),ROWS($A$11:B28)),4))</f>
        <v>1.9.1 Propiciar que la institución cuente con la infraestructura y equipamiento requeridos para el cumplimiento de sus funciones sustantivas y de gestión.</v>
      </c>
      <c r="C28" s="2" t="str">
        <f>IF(ROWS($A$11:C28)&gt;COUNTIF(POA!$A:$A,$B$5),"",INDEX(POA!$A$2:$O$856,_xlfn.AGGREGATE(15,6,ROW(POA!$A$2:$A$855)-ROW(POA!$A$2)+1/--(POA!$A$2:$A$855=$B$5),ROWS($A$11:C28)),5))</f>
        <v>1.9.1.3 Atender los requerimientos institucionales específicos asociados con el mantenimiento de edificios, aulas, espacios comunes, laboratorios, instalaciones deportivas y recintos culturales.</v>
      </c>
      <c r="D28" s="2" t="str">
        <f>IF(ROWS($A$11:D28)&gt;COUNTIF(POA!$A:$A,$B$5),"",INDEX(POA!$A$2:$O$856,_xlfn.AGGREGATE(15,6,ROW(POA!$A$2:$A$855)-ROW(POA!$A$2)+1/--(POA!$A$2:$A$855=$B$5),ROWS($A$11:D28)),6))</f>
        <v>Prever y atender daños o deterioro de la infraestructura de la UA</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1.9 Infraestructura, equipamiento y seguridad</v>
      </c>
      <c r="B29" s="2" t="str">
        <f>IF(ROWS($A$11:B29)&gt;COUNTIF(POA!$A:$A,$B$5),"",INDEX(POA!$A$2:$O$856,_xlfn.AGGREGATE(15,6,ROW(POA!$A$2:$A$855)-ROW(POA!$A$2)+1/--(POA!$A$2:$A$855=$B$5),ROWS($A$11:B29)),4))</f>
        <v>1.9.3 Establecer y aplicar reglamentos, lineamientos y protocolos orientados a preservar la integridad física, psicológica y material de la comunidad universitaria.</v>
      </c>
      <c r="C29" s="2" t="str">
        <f>IF(ROWS($A$11:C29)&gt;COUNTIF(POA!$A:$A,$B$5),"",INDEX(POA!$A$2:$O$856,_xlfn.AGGREGATE(15,6,ROW(POA!$A$2:$A$855)-ROW(POA!$A$2)+1/--(POA!$A$2:$A$855=$B$5),ROWS($A$11:C29)),5))</f>
        <v>1.9.3.1 Promover la emisión de reglamentos y lineamientos en materia de seguridad y establecer protocolos específicos de actuación.</v>
      </c>
      <c r="D29" s="2" t="str">
        <f>IF(ROWS($A$11:D29)&gt;COUNTIF(POA!$A:$A,$B$5),"",INDEX(POA!$A$2:$O$856,_xlfn.AGGREGATE(15,6,ROW(POA!$A$2:$A$855)-ROW(POA!$A$2)+1/--(POA!$A$2:$A$855=$B$5),ROWS($A$11:D29)),6))</f>
        <v>Promover e instalar el reglamento del uso de instalaciones y campos deportivos</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1.7 Cultura digital</v>
      </c>
      <c r="B30" s="2" t="str">
        <f>IF(ROWS($A$11:B30)&gt;COUNTIF(POA!$A:$A,$B$5),"",INDEX(POA!$A$2:$O$856,_xlfn.AGGREGATE(15,6,ROW(POA!$A$2:$A$855)-ROW(POA!$A$2)+1/--(POA!$A$2:$A$855=$B$5),ROWS($A$11:B30)),4))</f>
        <v>1.7.2 Propiciar la formación y actualización de la comunidad universitaria en el uso de las tecnologías digitales.</v>
      </c>
      <c r="C30" s="2" t="str">
        <f>IF(ROWS($A$11:C30)&gt;COUNTIF(POA!$A:$A,$B$5),"",INDEX(POA!$A$2:$O$856,_xlfn.AGGREGATE(15,6,ROW(POA!$A$2:$A$855)-ROW(POA!$A$2)+1/--(POA!$A$2:$A$855=$B$5),ROWS($A$11:C30)),5))</f>
        <v>1.7.2.2 Fortalecer los programas de formación y actualización dirigidos al personal académico, administrativo y de servicios en materia de cultura digital.</v>
      </c>
      <c r="D30" s="2" t="str">
        <f>IF(ROWS($A$11:D30)&gt;COUNTIF(POA!$A:$A,$B$5),"",INDEX(POA!$A$2:$O$856,_xlfn.AGGREGATE(15,6,ROW(POA!$A$2:$A$855)-ROW(POA!$A$2)+1/--(POA!$A$2:$A$855=$B$5),ROWS($A$11:D30)),6))</f>
        <v>Capacitar al personal docente en competencias para la participación de cursos semipresenciales y en linea Ensenada</v>
      </c>
      <c r="E30" s="31">
        <f t="shared" si="0"/>
        <v>1</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52.8" x14ac:dyDescent="0.3">
      <c r="A31" s="2" t="str">
        <f>IF(ROWS($A$11:A31)&gt;COUNTIF(POA!$A:$A,$B$5),"",INDEX(POA!$A$2:$O$856,_xlfn.AGGREGATE(15,6,ROW(POA!$A$2:$A$855)-ROW(POA!$A$2)+1/--(POA!$A$2:$A$855=$B$5),ROWS($A$11:A31)),3))</f>
        <v>1.7 Cultura digital</v>
      </c>
      <c r="B31" s="2" t="str">
        <f>IF(ROWS($A$11:B31)&gt;COUNTIF(POA!$A:$A,$B$5),"",INDEX(POA!$A$2:$O$856,_xlfn.AGGREGATE(15,6,ROW(POA!$A$2:$A$855)-ROW(POA!$A$2)+1/--(POA!$A$2:$A$855=$B$5),ROWS($A$11:B31)),4))</f>
        <v>1.7.2 Propiciar la formación y actualización de la comunidad universitaria en el uso de las tecnologías digitales.</v>
      </c>
      <c r="C31" s="2" t="str">
        <f>IF(ROWS($A$11:C31)&gt;COUNTIF(POA!$A:$A,$B$5),"",INDEX(POA!$A$2:$O$856,_xlfn.AGGREGATE(15,6,ROW(POA!$A$2:$A$855)-ROW(POA!$A$2)+1/--(POA!$A$2:$A$855=$B$5),ROWS($A$11:C31)),5))</f>
        <v>1.7.2.2 Fortalecer los programas de formación y actualización dirigidos al personal académico, administrativo y de servicios en materia de cultura digital.</v>
      </c>
      <c r="D31" s="2" t="str">
        <f>IF(ROWS($A$11:D31)&gt;COUNTIF(POA!$A:$A,$B$5),"",INDEX(POA!$A$2:$O$856,_xlfn.AGGREGATE(15,6,ROW(POA!$A$2:$A$855)-ROW(POA!$A$2)+1/--(POA!$A$2:$A$855=$B$5),ROWS($A$11:D31)),6))</f>
        <v>Capacitar al personal docente en competencias para la participación de cursos semipresenciales y en linea Mexicali</v>
      </c>
      <c r="E31" s="31">
        <f t="shared" si="0"/>
        <v>1</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1</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0</v>
      </c>
      <c r="O31" s="41">
        <f t="shared" si="2"/>
        <v>0</v>
      </c>
    </row>
    <row r="32" spans="1:15" ht="52.8" x14ac:dyDescent="0.3">
      <c r="A32" s="2" t="str">
        <f>IF(ROWS($A$11:A32)&gt;COUNTIF(POA!$A:$A,$B$5),"",INDEX(POA!$A$2:$O$856,_xlfn.AGGREGATE(15,6,ROW(POA!$A$2:$A$855)-ROW(POA!$A$2)+1/--(POA!$A$2:$A$855=$B$5),ROWS($A$11:A32)),3))</f>
        <v>1.7 Cultura digital</v>
      </c>
      <c r="B32" s="2" t="str">
        <f>IF(ROWS($A$11:B32)&gt;COUNTIF(POA!$A:$A,$B$5),"",INDEX(POA!$A$2:$O$856,_xlfn.AGGREGATE(15,6,ROW(POA!$A$2:$A$855)-ROW(POA!$A$2)+1/--(POA!$A$2:$A$855=$B$5),ROWS($A$11:B32)),4))</f>
        <v>1.7.2 Propiciar la formación y actualización de la comunidad universitaria en el uso de las tecnologías digitales.</v>
      </c>
      <c r="C32" s="2" t="str">
        <f>IF(ROWS($A$11:C32)&gt;COUNTIF(POA!$A:$A,$B$5),"",INDEX(POA!$A$2:$O$856,_xlfn.AGGREGATE(15,6,ROW(POA!$A$2:$A$855)-ROW(POA!$A$2)+1/--(POA!$A$2:$A$855=$B$5),ROWS($A$11:C32)),5))</f>
        <v>1.7.2.2 Fortalecer los programas de formación y actualización dirigidos al personal académico, administrativo y de servicios en materia de cultura digital.</v>
      </c>
      <c r="D32" s="2" t="str">
        <f>IF(ROWS($A$11:D32)&gt;COUNTIF(POA!$A:$A,$B$5),"",INDEX(POA!$A$2:$O$856,_xlfn.AGGREGATE(15,6,ROW(POA!$A$2:$A$855)-ROW(POA!$A$2)+1/--(POA!$A$2:$A$855=$B$5),ROWS($A$11:D32)),6))</f>
        <v>Capacitar al personal docente en competencias para la participación de cursos semipresenciales y en linea Tijuana</v>
      </c>
      <c r="E32" s="31">
        <f t="shared" si="0"/>
        <v>1</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1</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41">
        <f t="shared" si="2"/>
        <v>0</v>
      </c>
    </row>
    <row r="36" spans="1:16" ht="15.6" x14ac:dyDescent="0.3">
      <c r="A36" s="4"/>
      <c r="B36" s="82" t="s">
        <v>0</v>
      </c>
      <c r="C36" s="82"/>
      <c r="D36" s="82"/>
      <c r="E36" s="82"/>
      <c r="F36" s="82"/>
      <c r="G36" s="82"/>
      <c r="H36" s="82"/>
      <c r="I36" s="82"/>
      <c r="J36" s="82"/>
      <c r="K36" s="82"/>
      <c r="L36" s="82"/>
      <c r="M36" s="82"/>
      <c r="N36" s="82"/>
      <c r="O36" s="82"/>
    </row>
    <row r="37" spans="1:16" x14ac:dyDescent="0.3">
      <c r="A37" s="4"/>
      <c r="B37" s="83" t="s">
        <v>1564</v>
      </c>
      <c r="C37" s="83"/>
      <c r="D37" s="83"/>
      <c r="E37" s="83"/>
      <c r="F37" s="83"/>
      <c r="G37" s="83"/>
      <c r="H37" s="83"/>
      <c r="I37" s="83"/>
      <c r="J37" s="83"/>
      <c r="K37" s="83"/>
      <c r="L37" s="83"/>
      <c r="M37" s="83"/>
      <c r="N37" s="83"/>
      <c r="O37" s="83"/>
    </row>
    <row r="38" spans="1:16" x14ac:dyDescent="0.3">
      <c r="A38" s="4"/>
      <c r="B38" s="5"/>
      <c r="C38" s="5"/>
      <c r="D38" s="5"/>
      <c r="E38" s="5"/>
      <c r="F38" s="5"/>
      <c r="G38" s="5"/>
      <c r="H38" s="5"/>
      <c r="I38" s="5"/>
      <c r="J38" s="5"/>
      <c r="K38" s="5"/>
      <c r="L38" s="5"/>
      <c r="M38" s="5"/>
      <c r="N38" s="5"/>
      <c r="O38" s="5"/>
    </row>
    <row r="39" spans="1:16" ht="15.6" x14ac:dyDescent="0.3">
      <c r="A39" s="4"/>
      <c r="B39" s="12"/>
      <c r="C39" s="12"/>
      <c r="D39" s="12"/>
      <c r="E39" s="12"/>
      <c r="F39" s="12"/>
      <c r="G39" s="12"/>
      <c r="H39" s="12"/>
      <c r="I39" s="12"/>
      <c r="J39" s="12"/>
      <c r="K39" s="12"/>
      <c r="L39" s="12"/>
      <c r="M39" s="12"/>
      <c r="N39" s="12"/>
      <c r="O39" s="12"/>
    </row>
    <row r="40" spans="1:16" ht="15.6" x14ac:dyDescent="0.3">
      <c r="A40" s="6" t="s">
        <v>1</v>
      </c>
      <c r="B40" s="33">
        <v>203</v>
      </c>
      <c r="C40" s="84" t="s">
        <v>1573</v>
      </c>
      <c r="D40" s="84"/>
      <c r="E40" s="84"/>
      <c r="F40" s="84"/>
      <c r="G40" s="84"/>
      <c r="H40" s="84"/>
      <c r="I40" s="84"/>
      <c r="J40" s="84"/>
      <c r="K40" s="84"/>
      <c r="L40" s="84"/>
      <c r="M40" s="84"/>
      <c r="N40" s="84"/>
      <c r="O40" s="7"/>
    </row>
    <row r="41" spans="1:16" x14ac:dyDescent="0.3">
      <c r="A41" s="6" t="s">
        <v>13</v>
      </c>
      <c r="B41" s="11" t="s">
        <v>2</v>
      </c>
      <c r="C41" s="84" t="s">
        <v>19</v>
      </c>
      <c r="D41" s="84"/>
      <c r="E41" s="84"/>
      <c r="F41" s="84"/>
      <c r="G41" s="84"/>
      <c r="H41" s="84"/>
      <c r="I41" s="84"/>
      <c r="J41" s="84"/>
      <c r="K41" s="84"/>
      <c r="L41" s="84"/>
      <c r="M41" s="84"/>
      <c r="N41" s="84"/>
      <c r="O41" s="8"/>
      <c r="P41" s="4"/>
    </row>
    <row r="42" spans="1:16" x14ac:dyDescent="0.3">
      <c r="B42" s="9"/>
      <c r="C42" s="9"/>
      <c r="D42" s="9"/>
      <c r="E42" s="9"/>
      <c r="F42" s="9"/>
      <c r="G42" s="9"/>
      <c r="H42" s="9"/>
      <c r="I42" s="9"/>
      <c r="J42" s="9"/>
      <c r="K42" s="9"/>
      <c r="L42" s="9"/>
      <c r="M42" s="9"/>
      <c r="N42" s="9"/>
    </row>
    <row r="43" spans="1:16" x14ac:dyDescent="0.3">
      <c r="A43" s="85" t="s">
        <v>21</v>
      </c>
      <c r="B43" s="85" t="s">
        <v>22</v>
      </c>
      <c r="C43" s="85" t="s">
        <v>23</v>
      </c>
      <c r="D43" s="85" t="s">
        <v>24</v>
      </c>
      <c r="E43" s="85" t="s">
        <v>5</v>
      </c>
      <c r="F43" s="86" t="s">
        <v>25</v>
      </c>
      <c r="G43" s="86"/>
      <c r="H43" s="86"/>
      <c r="I43" s="86"/>
      <c r="J43" s="86"/>
      <c r="K43" s="86"/>
      <c r="L43" s="86"/>
      <c r="M43" s="86"/>
      <c r="N43" s="87" t="s">
        <v>16</v>
      </c>
      <c r="O43" s="85" t="s">
        <v>17</v>
      </c>
    </row>
    <row r="44" spans="1:16" x14ac:dyDescent="0.3">
      <c r="A44" s="85"/>
      <c r="B44" s="85"/>
      <c r="C44" s="85"/>
      <c r="D44" s="85"/>
      <c r="E44" s="85"/>
      <c r="F44" s="86" t="s">
        <v>6</v>
      </c>
      <c r="G44" s="86"/>
      <c r="H44" s="86" t="s">
        <v>7</v>
      </c>
      <c r="I44" s="86"/>
      <c r="J44" s="86" t="s">
        <v>8</v>
      </c>
      <c r="K44" s="86"/>
      <c r="L44" s="86" t="s">
        <v>9</v>
      </c>
      <c r="M44" s="86"/>
      <c r="N44" s="87"/>
      <c r="O44" s="85"/>
    </row>
    <row r="45" spans="1:16" x14ac:dyDescent="0.3">
      <c r="A45" s="85"/>
      <c r="B45" s="85"/>
      <c r="C45" s="85"/>
      <c r="D45" s="85"/>
      <c r="E45" s="85"/>
      <c r="F45" s="10" t="s">
        <v>10</v>
      </c>
      <c r="G45" s="10" t="s">
        <v>11</v>
      </c>
      <c r="H45" s="10" t="s">
        <v>10</v>
      </c>
      <c r="I45" s="10" t="s">
        <v>11</v>
      </c>
      <c r="J45" s="10" t="s">
        <v>10</v>
      </c>
      <c r="K45" s="10" t="s">
        <v>12</v>
      </c>
      <c r="L45" s="10" t="s">
        <v>10</v>
      </c>
      <c r="M45" s="10" t="s">
        <v>12</v>
      </c>
      <c r="N45" s="87"/>
      <c r="O45" s="85"/>
    </row>
    <row r="46" spans="1:16" ht="79.2" x14ac:dyDescent="0.3">
      <c r="A46" s="2" t="str">
        <f>INDEX('POA2'!$A$2:$O$152,_xlfn.AGGREGATE(15,6,ROW('POA2'!$A$2:$A$152)-ROW('POA2'!$A$2)+1/--('POA2'!$A$2:$A$152=$B$40),ROWS($A46:A$46)),3)</f>
        <v>2.3 Investigación, desarrollo tecnológico e Innovación</v>
      </c>
      <c r="B46" s="2" t="str">
        <f>INDEX('POA2'!$A$2:$O$152,_xlfn.AGGREGATE(15,6,ROW('POA2'!$A$2:$A$152)-ROW('POA2'!$A$2)+1/--('POA2'!$A$2:$A$152=$B$40),ROWS($A46:B$46)),4)</f>
        <v>2.3.1 Fortalecer la investigación, el desarrollo tecnológico y la innovación para contribuir al desarrollo regional, nacional e internacional.</v>
      </c>
      <c r="C46" s="2" t="str">
        <f>INDEX('POA2'!$A$2:$O$152,_xlfn.AGGREGATE(15,6,ROW('POA2'!$A$2:$A$152)-ROW('POA2'!$A$2)+1/--('POA2'!$A$2:$A$152=$B$40),ROWS($A46:C$46)),5)</f>
        <v>2.3.1.3 Fortalecer y consolidar las redes de colaboración en materia de investigación con académicos de otras instituciones de educación superior y centros de investigación de los ámbitos regional, nacional e internacional.</v>
      </c>
      <c r="D46" s="2" t="str">
        <f>INDEX('POA2'!$A$2:$O$152,_xlfn.AGGREGATE(15,6,ROW('POA2'!$A$2:$A$152)-ROW('POA2'!$A$2)+1/--('POA2'!$A$2:$A$152=$B$40),ROWS($A46:D$46)),6)</f>
        <v>Promover reuniones con el CA para para el desarrollo de proyectos de investigación para mejorar la calidad de vida saludable en la sociedad</v>
      </c>
      <c r="E46" s="37">
        <f t="shared" ref="E46" si="3">+F46+H46+J46+L46</f>
        <v>1</v>
      </c>
      <c r="F46" s="31">
        <f>INDEX('POA2'!$A$2:$O$152,_xlfn.AGGREGATE(15,6,ROW('POA2'!$A$2:$A$152)-ROW('POA2'!$A$2)+1/--('POA2'!$A$2:$A$152=$B$40),ROWS($A46:F$46)),7)</f>
        <v>0</v>
      </c>
      <c r="G46" s="31">
        <f>INDEX('POA2'!$A$2:$O$152,_xlfn.AGGREGATE(15,6,ROW('POA2'!$A$2:$A$152)-ROW('POA2'!$A$2)+1/--('POA2'!$A$2:$A$152=$B$40),ROWS($A46:G$46)),8)</f>
        <v>0</v>
      </c>
      <c r="H46" s="31">
        <f>INDEX('POA2'!$A$2:$O$152,_xlfn.AGGREGATE(15,6,ROW('POA2'!$A$2:$A$152)-ROW('POA2'!$A$2)+1/--('POA2'!$A$2:$A$152=$B$40),ROWS($A46:H$46)),9)</f>
        <v>0</v>
      </c>
      <c r="I46" s="31">
        <f>INDEX('POA2'!$A$2:$O$152,_xlfn.AGGREGATE(15,6,ROW('POA2'!$A$2:$A$152)-ROW('POA2'!$A$2)+1/--('POA2'!$A$2:$A$152=$B$40),ROWS($A46:I$46)),10)</f>
        <v>0</v>
      </c>
      <c r="J46" s="31">
        <f>INDEX('POA2'!$A$2:$O$152,_xlfn.AGGREGATE(15,6,ROW('POA2'!$A$2:$A$152)-ROW('POA2'!$A$2)+1/--('POA2'!$A$2:$A$152=$B$40),ROWS($A46:J$46)),11)</f>
        <v>1</v>
      </c>
      <c r="K46" s="31">
        <f>INDEX('POA2'!$A$2:$O$152,_xlfn.AGGREGATE(15,6,ROW('POA2'!$A$2:$A$152)-ROW('POA2'!$A$2)+1/--('POA2'!$A$2:$A$152=$B$40),ROWS($A46:K$46)),12)</f>
        <v>0</v>
      </c>
      <c r="L46" s="31">
        <f>INDEX('POA2'!$A$2:$O$152,_xlfn.AGGREGATE(15,6,ROW('POA2'!$A$2:$A$152)-ROW('POA2'!$A$2)+1/--('POA2'!$A$2:$A$152=$B$40),ROWS($A46:L$46)),13)</f>
        <v>0</v>
      </c>
      <c r="M46" s="31">
        <f>INDEX('POA2'!$A$2:$O$152,_xlfn.AGGREGATE(15,6,ROW('POA2'!$A$2:$A$152)-ROW('POA2'!$A$2)+1/--('POA2'!$A$2:$A$152=$B$40),ROWS($A46:M$46)),14)</f>
        <v>0</v>
      </c>
      <c r="N46" s="37">
        <f t="shared" ref="N46" si="4">+G46+I46+K46+M46</f>
        <v>0</v>
      </c>
      <c r="O46" s="41">
        <f>IFERROR(N46/E46,0%)</f>
        <v>0</v>
      </c>
    </row>
    <row r="47" spans="1:16" ht="52.8" x14ac:dyDescent="0.3">
      <c r="A47" s="2" t="str">
        <f>INDEX('POA2'!$A$2:$O$152,_xlfn.AGGREGATE(15,6,ROW('POA2'!$A$2:$A$152)-ROW('POA2'!$A$2)+1/--('POA2'!$A$2:$A$152=$B$40),ROWS($A$46:A47)),3)</f>
        <v>2.3 Investigación, desarrollo tecnológico e Innovación</v>
      </c>
      <c r="B47" s="2" t="str">
        <f>INDEX('POA2'!$A$2:$O$152,_xlfn.AGGREGATE(15,6,ROW('POA2'!$A$2:$A$152)-ROW('POA2'!$A$2)+1/--('POA2'!$A$2:$A$152=$B$40),ROWS($A$46:B47)),4)</f>
        <v>2.3.2 Difundir y divulgar los resultados de la investigación a través de los diferentes formatos y canales que permitan consolidar la capacidad académica de la institución.</v>
      </c>
      <c r="C47" s="2" t="str">
        <f>INDEX('POA2'!$A$2:$O$152,_xlfn.AGGREGATE(15,6,ROW('POA2'!$A$2:$A$152)-ROW('POA2'!$A$2)+1/--('POA2'!$A$2:$A$152=$B$40),ROWS($A$46:C47)),5)</f>
        <v>2.3.2.1 Fortalecer la difusión y divulgación de los resultados de la investigación.</v>
      </c>
      <c r="D47" s="2" t="str">
        <f>INDEX('POA2'!$A$2:$O$152,_xlfn.AGGREGATE(15,6,ROW('POA2'!$A$2:$A$152)-ROW('POA2'!$A$2)+1/--('POA2'!$A$2:$A$152=$B$40),ROWS($A$46:D47)),6)</f>
        <v>Apoyar la participación de los académicos para la difusión de proyectos de investigación</v>
      </c>
      <c r="E47" s="37">
        <f t="shared" ref="E47" si="5">+F47+H47+J47+L47</f>
        <v>2</v>
      </c>
      <c r="F47" s="31">
        <f>INDEX('POA2'!$A$2:$O$152,_xlfn.AGGREGATE(15,6,ROW('POA2'!$A$2:$A$152)-ROW('POA2'!$A$2)+1/--('POA2'!$A$2:$A$152=$B$40),ROWS($A$46:F47)),7)</f>
        <v>0</v>
      </c>
      <c r="G47" s="31">
        <f>INDEX('POA2'!$A$2:$O$152,_xlfn.AGGREGATE(15,6,ROW('POA2'!$A$2:$A$152)-ROW('POA2'!$A$2)+1/--('POA2'!$A$2:$A$152=$B$40),ROWS($A$46:G47)),8)</f>
        <v>0</v>
      </c>
      <c r="H47" s="31">
        <f>INDEX('POA2'!$A$2:$O$152,_xlfn.AGGREGATE(15,6,ROW('POA2'!$A$2:$A$152)-ROW('POA2'!$A$2)+1/--('POA2'!$A$2:$A$152=$B$40),ROWS($A$46:H47)),9)</f>
        <v>1</v>
      </c>
      <c r="I47" s="31">
        <f>INDEX('POA2'!$A$2:$O$152,_xlfn.AGGREGATE(15,6,ROW('POA2'!$A$2:$A$152)-ROW('POA2'!$A$2)+1/--('POA2'!$A$2:$A$152=$B$40),ROWS($A$46:I47)),10)</f>
        <v>0</v>
      </c>
      <c r="J47" s="31">
        <f>INDEX('POA2'!$A$2:$O$152,_xlfn.AGGREGATE(15,6,ROW('POA2'!$A$2:$A$152)-ROW('POA2'!$A$2)+1/--('POA2'!$A$2:$A$152=$B$40),ROWS($A$46:J47)),11)</f>
        <v>1</v>
      </c>
      <c r="K47" s="31">
        <f>INDEX('POA2'!$A$2:$O$152,_xlfn.AGGREGATE(15,6,ROW('POA2'!$A$2:$A$152)-ROW('POA2'!$A$2)+1/--('POA2'!$A$2:$A$152=$B$40),ROWS($A$46:K47)),12)</f>
        <v>0</v>
      </c>
      <c r="L47" s="31">
        <f>INDEX('POA2'!$A$2:$O$152,_xlfn.AGGREGATE(15,6,ROW('POA2'!$A$2:$A$152)-ROW('POA2'!$A$2)+1/--('POA2'!$A$2:$A$152=$B$40),ROWS($A$46:L47)),13)</f>
        <v>0</v>
      </c>
      <c r="M47" s="31">
        <f>INDEX('POA2'!$A$2:$O$152,_xlfn.AGGREGATE(15,6,ROW('POA2'!$A$2:$A$152)-ROW('POA2'!$A$2)+1/--('POA2'!$A$2:$A$152=$B$40),ROWS($A$46:M47)),14)</f>
        <v>0</v>
      </c>
      <c r="N47" s="37">
        <f t="shared" ref="N47" si="6">+G47+I47+K47+M47</f>
        <v>0</v>
      </c>
      <c r="O47" s="41">
        <f t="shared" ref="O47" si="7">IFERROR(N47/E47,0%)</f>
        <v>0</v>
      </c>
    </row>
    <row r="49" spans="1:16" ht="15.6" x14ac:dyDescent="0.3">
      <c r="A49" s="4"/>
      <c r="B49" s="82" t="s">
        <v>0</v>
      </c>
      <c r="C49" s="82"/>
      <c r="D49" s="82"/>
      <c r="E49" s="82"/>
      <c r="F49" s="82"/>
      <c r="G49" s="82"/>
      <c r="H49" s="82"/>
      <c r="I49" s="82"/>
      <c r="J49" s="82"/>
      <c r="K49" s="82"/>
      <c r="L49" s="82"/>
      <c r="M49" s="82"/>
      <c r="N49" s="82"/>
      <c r="O49" s="82"/>
    </row>
    <row r="50" spans="1:16" x14ac:dyDescent="0.3">
      <c r="A50" s="4"/>
      <c r="B50" s="83" t="s">
        <v>1564</v>
      </c>
      <c r="C50" s="83"/>
      <c r="D50" s="83"/>
      <c r="E50" s="83"/>
      <c r="F50" s="83"/>
      <c r="G50" s="83"/>
      <c r="H50" s="83"/>
      <c r="I50" s="83"/>
      <c r="J50" s="83"/>
      <c r="K50" s="83"/>
      <c r="L50" s="83"/>
      <c r="M50" s="83"/>
      <c r="N50" s="83"/>
      <c r="O50" s="83"/>
    </row>
    <row r="51" spans="1:16" x14ac:dyDescent="0.3">
      <c r="A51" s="4"/>
      <c r="B51" s="5"/>
      <c r="C51" s="5"/>
      <c r="D51" s="5"/>
      <c r="E51" s="5"/>
      <c r="F51" s="5"/>
      <c r="G51" s="5"/>
      <c r="H51" s="5"/>
      <c r="I51" s="5"/>
      <c r="J51" s="5"/>
      <c r="K51" s="5"/>
      <c r="L51" s="5"/>
      <c r="M51" s="5"/>
      <c r="N51" s="5"/>
      <c r="O51" s="5"/>
    </row>
    <row r="52" spans="1:16" ht="15.6" x14ac:dyDescent="0.3">
      <c r="A52" s="4"/>
      <c r="B52" s="12"/>
      <c r="C52" s="12"/>
      <c r="D52" s="12"/>
      <c r="E52" s="12"/>
      <c r="F52" s="12"/>
      <c r="G52" s="12"/>
      <c r="H52" s="12"/>
      <c r="I52" s="12"/>
      <c r="J52" s="12"/>
      <c r="K52" s="12"/>
      <c r="L52" s="12"/>
      <c r="M52" s="12"/>
      <c r="N52" s="12"/>
      <c r="O52" s="12"/>
    </row>
    <row r="53" spans="1:16" ht="15.6" x14ac:dyDescent="0.3">
      <c r="A53" s="6" t="s">
        <v>1</v>
      </c>
      <c r="B53" s="33">
        <v>203</v>
      </c>
      <c r="C53" s="84" t="s">
        <v>1573</v>
      </c>
      <c r="D53" s="84"/>
      <c r="E53" s="84"/>
      <c r="F53" s="84"/>
      <c r="G53" s="84"/>
      <c r="H53" s="84"/>
      <c r="I53" s="84"/>
      <c r="J53" s="84"/>
      <c r="K53" s="84"/>
      <c r="L53" s="84"/>
      <c r="M53" s="84"/>
      <c r="N53" s="84"/>
      <c r="O53" s="7"/>
    </row>
    <row r="54" spans="1:16" x14ac:dyDescent="0.3">
      <c r="A54" s="6" t="s">
        <v>13</v>
      </c>
      <c r="B54" s="11" t="s">
        <v>3</v>
      </c>
      <c r="C54" s="84" t="s">
        <v>26</v>
      </c>
      <c r="D54" s="84"/>
      <c r="E54" s="84"/>
      <c r="F54" s="84"/>
      <c r="G54" s="84"/>
      <c r="H54" s="84"/>
      <c r="I54" s="84"/>
      <c r="J54" s="84"/>
      <c r="K54" s="84"/>
      <c r="L54" s="84"/>
      <c r="M54" s="84"/>
      <c r="N54" s="84"/>
      <c r="O54" s="8"/>
      <c r="P54" s="4"/>
    </row>
    <row r="55" spans="1:16" x14ac:dyDescent="0.3">
      <c r="B55" s="9"/>
      <c r="C55" s="9"/>
      <c r="D55" s="9"/>
      <c r="E55" s="9"/>
      <c r="F55" s="9"/>
      <c r="G55" s="9"/>
      <c r="H55" s="9"/>
      <c r="I55" s="9"/>
      <c r="J55" s="9"/>
      <c r="K55" s="9"/>
      <c r="L55" s="9"/>
      <c r="M55" s="9"/>
      <c r="N55" s="9"/>
    </row>
    <row r="56" spans="1:16" x14ac:dyDescent="0.3">
      <c r="A56" s="85" t="s">
        <v>21</v>
      </c>
      <c r="B56" s="85" t="s">
        <v>22</v>
      </c>
      <c r="C56" s="85" t="s">
        <v>23</v>
      </c>
      <c r="D56" s="85" t="s">
        <v>24</v>
      </c>
      <c r="E56" s="85" t="s">
        <v>5</v>
      </c>
      <c r="F56" s="86" t="s">
        <v>25</v>
      </c>
      <c r="G56" s="86"/>
      <c r="H56" s="86"/>
      <c r="I56" s="86"/>
      <c r="J56" s="86"/>
      <c r="K56" s="86"/>
      <c r="L56" s="86"/>
      <c r="M56" s="86"/>
      <c r="N56" s="87" t="s">
        <v>16</v>
      </c>
      <c r="O56" s="85" t="s">
        <v>17</v>
      </c>
    </row>
    <row r="57" spans="1:16" x14ac:dyDescent="0.3">
      <c r="A57" s="85"/>
      <c r="B57" s="85"/>
      <c r="C57" s="85"/>
      <c r="D57" s="85"/>
      <c r="E57" s="85"/>
      <c r="F57" s="86" t="s">
        <v>6</v>
      </c>
      <c r="G57" s="86"/>
      <c r="H57" s="86" t="s">
        <v>7</v>
      </c>
      <c r="I57" s="86"/>
      <c r="J57" s="86" t="s">
        <v>8</v>
      </c>
      <c r="K57" s="86"/>
      <c r="L57" s="86" t="s">
        <v>9</v>
      </c>
      <c r="M57" s="86"/>
      <c r="N57" s="87"/>
      <c r="O57" s="85"/>
    </row>
    <row r="58" spans="1:16" x14ac:dyDescent="0.3">
      <c r="A58" s="85"/>
      <c r="B58" s="85"/>
      <c r="C58" s="85"/>
      <c r="D58" s="85"/>
      <c r="E58" s="85"/>
      <c r="F58" s="10" t="s">
        <v>10</v>
      </c>
      <c r="G58" s="10" t="s">
        <v>11</v>
      </c>
      <c r="H58" s="10" t="s">
        <v>10</v>
      </c>
      <c r="I58" s="10" t="s">
        <v>11</v>
      </c>
      <c r="J58" s="10" t="s">
        <v>10</v>
      </c>
      <c r="K58" s="10" t="s">
        <v>12</v>
      </c>
      <c r="L58" s="10" t="s">
        <v>10</v>
      </c>
      <c r="M58" s="10" t="s">
        <v>12</v>
      </c>
      <c r="N58" s="87"/>
      <c r="O58" s="85"/>
    </row>
    <row r="59" spans="1:16" ht="52.8" x14ac:dyDescent="0.3">
      <c r="A59" s="2" t="str">
        <f>INDEX('POA3'!$A$2:$O$152,_xlfn.AGGREGATE(15,6,ROW('POA3'!$A$2:$A$152)-ROW('POA3'!$A$2)+1/--('POA3'!$A$2:$A$152=$B$53),ROWS($A59:A$59)),3)</f>
        <v>3.4 Extensión y vinculación</v>
      </c>
      <c r="B59" s="2" t="str">
        <f>INDEX('POA3'!$A$2:$O$152,_xlfn.AGGREGATE(15,6,ROW('POA3'!$A$2:$A$152)-ROW('POA3'!$A$2)+1/--('POA3'!$A$2:$A$152=$B$53),ROWS($A59:B$59)),4)</f>
        <v>3.4.1 Fortalecer la presencia de la universidad en la sociedad a través de la divulgación del conocimiento y la promoción de la cultura y el deporte.</v>
      </c>
      <c r="C59" s="2" t="str">
        <f>INDEX('POA3'!$A$2:$O$152,_xlfn.AGGREGATE(15,6,ROW('POA3'!$A$2:$A$152)-ROW('POA3'!$A$2)+1/--('POA3'!$A$2:$A$152=$B$53),ROWS($A59:C$59)),5)</f>
        <v>3.4.1.4 Promover el deporte y la adopción de estilos de vida saludable en la comunidad universitaria y la sociedad bajacaliforniana.</v>
      </c>
      <c r="D59" s="2" t="str">
        <f>INDEX('POA3'!$A$2:$O$152,_xlfn.AGGREGATE(15,6,ROW('POA3'!$A$2:$A$152)-ROW('POA3'!$A$2)+1/--('POA3'!$A$2:$A$152=$B$53),ROWS($A59:D$59)),6)</f>
        <v>Promover la participación de los alumnos en actividades culturales, artísticas, deportivas y de investigación que contribuyan a fortalecer su formación integral.</v>
      </c>
      <c r="E59" s="37">
        <f t="shared" ref="E59" si="8">+F59+H59+J59+L59</f>
        <v>2</v>
      </c>
      <c r="F59" s="31">
        <f>INDEX('POA3'!$A$2:$O$152,_xlfn.AGGREGATE(15,6,ROW('POA3'!$A$2:$A$152)-ROW('POA3'!$A$2)+1/--('POA3'!$A$2:$A$152=$B$53),ROWS($A59:E$59)),7)</f>
        <v>0</v>
      </c>
      <c r="G59" s="31">
        <f>INDEX('POA3'!$A$2:$O$152,_xlfn.AGGREGATE(15,6,ROW('POA3'!$A$2:$A$152)-ROW('POA3'!$A$2)+1/--('POA3'!$A$2:$A$152=$B$53),ROWS($A59:F$59)),8)</f>
        <v>0</v>
      </c>
      <c r="H59" s="31">
        <f>INDEX('POA3'!$A$2:$O$152,_xlfn.AGGREGATE(15,6,ROW('POA3'!$A$2:$A$152)-ROW('POA3'!$A$2)+1/--('POA3'!$A$2:$A$152=$B$53),ROWS($A59:G$59)),9)</f>
        <v>1</v>
      </c>
      <c r="I59" s="31">
        <f>INDEX('POA3'!$A$2:$O$152,_xlfn.AGGREGATE(15,6,ROW('POA3'!$A$2:$A$152)-ROW('POA3'!$A$2)+1/--('POA3'!$A$2:$A$152=$B$53),ROWS($A59:H$59)),10)</f>
        <v>0</v>
      </c>
      <c r="J59" s="31">
        <f>INDEX('POA3'!$A$2:$O$152,_xlfn.AGGREGATE(15,6,ROW('POA3'!$A$2:$A$152)-ROW('POA3'!$A$2)+1/--('POA3'!$A$2:$A$152=$B$53),ROWS($A59:I$59)),11)</f>
        <v>1</v>
      </c>
      <c r="K59" s="31">
        <f>INDEX('POA3'!$A$2:$O$152,_xlfn.AGGREGATE(15,6,ROW('POA3'!$A$2:$A$152)-ROW('POA3'!$A$2)+1/--('POA3'!$A$2:$A$152=$B$53),ROWS($A59:J$59)),12)</f>
        <v>0</v>
      </c>
      <c r="L59" s="31">
        <f>INDEX('POA3'!$A$2:$O$152,_xlfn.AGGREGATE(15,6,ROW('POA3'!$A$2:$A$152)-ROW('POA3'!$A$2)+1/--('POA3'!$A$2:$A$152=$B$53),ROWS($A59:K$59)),13)</f>
        <v>0</v>
      </c>
      <c r="M59" s="31">
        <f>INDEX('POA3'!$A$2:$O$152,_xlfn.AGGREGATE(15,6,ROW('POA3'!$A$2:$A$152)-ROW('POA3'!$A$2)+1/--('POA3'!$A$2:$A$152=$B$53),ROWS($A59:L$59)),14)</f>
        <v>0</v>
      </c>
      <c r="N59" s="37">
        <f t="shared" ref="N59" si="9">+G59+I59+K59+M59</f>
        <v>0</v>
      </c>
      <c r="O59" s="41">
        <f t="shared" ref="O59" si="10">IFERROR(N59/E59,0%)</f>
        <v>0</v>
      </c>
    </row>
    <row r="60" spans="1:16" ht="52.8" x14ac:dyDescent="0.3">
      <c r="A60" s="2" t="str">
        <f>INDEX('POA3'!$A$2:$O$152,_xlfn.AGGREGATE(15,6,ROW('POA3'!$A$2:$A$152)-ROW('POA3'!$A$2)+1/--('POA3'!$A$2:$A$152=$B$53),ROWS($A$59:A60)),3)</f>
        <v>3.4 Extensión y vinculación</v>
      </c>
      <c r="B60" s="2" t="str">
        <f>INDEX('POA3'!$A$2:$O$152,_xlfn.AGGREGATE(15,6,ROW('POA3'!$A$2:$A$152)-ROW('POA3'!$A$2)+1/--('POA3'!$A$2:$A$152=$B$53),ROWS($A$59:B60)),4)</f>
        <v>3.4.1 Fortalecer la presencia de la universidad en la sociedad a través de la divulgación del conocimiento y la promoción de la cultura y el deporte.</v>
      </c>
      <c r="C60" s="2" t="str">
        <f>INDEX('POA3'!$A$2:$O$152,_xlfn.AGGREGATE(15,6,ROW('POA3'!$A$2:$A$152)-ROW('POA3'!$A$2)+1/--('POA3'!$A$2:$A$152=$B$53),ROWS($A$59:C60)),5)</f>
        <v>3.4.1.5 Fortalecer el deporte representativo universitario en sus diversas modalidades mediante apoyos específicos que contribuyan a su desarrollo.</v>
      </c>
      <c r="D60" s="2" t="str">
        <f>INDEX('POA3'!$A$2:$O$152,_xlfn.AGGREGATE(15,6,ROW('POA3'!$A$2:$A$152)-ROW('POA3'!$A$2)+1/--('POA3'!$A$2:$A$152=$B$53),ROWS($A$59:D60)),6)</f>
        <v>Atender la planificación del deporte universitario para la participación en eventos representativos estatales, nacionales e internacionales</v>
      </c>
      <c r="E60" s="37">
        <f t="shared" ref="E60:E65" si="11">+F60+H60+J60+L60</f>
        <v>3</v>
      </c>
      <c r="F60" s="31">
        <f>INDEX('POA3'!$A$2:$O$152,_xlfn.AGGREGATE(15,6,ROW('POA3'!$A$2:$A$152)-ROW('POA3'!$A$2)+1/--('POA3'!$A$2:$A$152=$B$53),ROWS($A$59:E60)),7)</f>
        <v>1</v>
      </c>
      <c r="G60" s="31">
        <f>INDEX('POA3'!$A$2:$O$152,_xlfn.AGGREGATE(15,6,ROW('POA3'!$A$2:$A$152)-ROW('POA3'!$A$2)+1/--('POA3'!$A$2:$A$152=$B$53),ROWS($A$59:F60)),8)</f>
        <v>1</v>
      </c>
      <c r="H60" s="31">
        <f>INDEX('POA3'!$A$2:$O$152,_xlfn.AGGREGATE(15,6,ROW('POA3'!$A$2:$A$152)-ROW('POA3'!$A$2)+1/--('POA3'!$A$2:$A$152=$B$53),ROWS($A$59:G60)),9)</f>
        <v>1</v>
      </c>
      <c r="I60" s="31">
        <f>INDEX('POA3'!$A$2:$O$152,_xlfn.AGGREGATE(15,6,ROW('POA3'!$A$2:$A$152)-ROW('POA3'!$A$2)+1/--('POA3'!$A$2:$A$152=$B$53),ROWS($A$59:H60)),10)</f>
        <v>0</v>
      </c>
      <c r="J60" s="31">
        <f>INDEX('POA3'!$A$2:$O$152,_xlfn.AGGREGATE(15,6,ROW('POA3'!$A$2:$A$152)-ROW('POA3'!$A$2)+1/--('POA3'!$A$2:$A$152=$B$53),ROWS($A$59:I60)),11)</f>
        <v>0</v>
      </c>
      <c r="K60" s="31">
        <f>INDEX('POA3'!$A$2:$O$152,_xlfn.AGGREGATE(15,6,ROW('POA3'!$A$2:$A$152)-ROW('POA3'!$A$2)+1/--('POA3'!$A$2:$A$152=$B$53),ROWS($A$59:J60)),12)</f>
        <v>0</v>
      </c>
      <c r="L60" s="31">
        <f>INDEX('POA3'!$A$2:$O$152,_xlfn.AGGREGATE(15,6,ROW('POA3'!$A$2:$A$152)-ROW('POA3'!$A$2)+1/--('POA3'!$A$2:$A$152=$B$53),ROWS($A$59:K60)),13)</f>
        <v>1</v>
      </c>
      <c r="M60" s="31">
        <f>INDEX('POA3'!$A$2:$O$152,_xlfn.AGGREGATE(15,6,ROW('POA3'!$A$2:$A$152)-ROW('POA3'!$A$2)+1/--('POA3'!$A$2:$A$152=$B$53),ROWS($A$59:L60)),14)</f>
        <v>0</v>
      </c>
      <c r="N60" s="37">
        <f t="shared" ref="N60:N65" si="12">+G60+I60+K60+M60</f>
        <v>1</v>
      </c>
      <c r="O60" s="41">
        <f t="shared" ref="O60:O65" si="13">IFERROR(N60/E60,0%)</f>
        <v>0.33333333333333331</v>
      </c>
    </row>
    <row r="61" spans="1:16" ht="52.8" x14ac:dyDescent="0.3">
      <c r="A61" s="2" t="str">
        <f>INDEX('POA3'!$A$2:$O$152,_xlfn.AGGREGATE(15,6,ROW('POA3'!$A$2:$A$152)-ROW('POA3'!$A$2)+1/--('POA3'!$A$2:$A$152=$B$53),ROWS($A$59:A61)),3)</f>
        <v>3.4 Extensión y vinculación</v>
      </c>
      <c r="B61" s="2" t="str">
        <f>INDEX('POA3'!$A$2:$O$152,_xlfn.AGGREGATE(15,6,ROW('POA3'!$A$2:$A$152)-ROW('POA3'!$A$2)+1/--('POA3'!$A$2:$A$152=$B$53),ROWS($A$59:B61)),4)</f>
        <v>3.4.1 Fortalecer la presencia de la universidad en la sociedad a través de la divulgación del conocimiento y la promoción de la cultura y el deporte.</v>
      </c>
      <c r="C61" s="2" t="str">
        <f>INDEX('POA3'!$A$2:$O$152,_xlfn.AGGREGATE(15,6,ROW('POA3'!$A$2:$A$152)-ROW('POA3'!$A$2)+1/--('POA3'!$A$2:$A$152=$B$53),ROWS($A$59:C61)),5)</f>
        <v>3.4.1.6 Promover y reconocer a los talentos artísticos, culturales y deportivos entre la comunidad universitaria.</v>
      </c>
      <c r="D61" s="2" t="str">
        <f>INDEX('POA3'!$A$2:$O$152,_xlfn.AGGREGATE(15,6,ROW('POA3'!$A$2:$A$152)-ROW('POA3'!$A$2)+1/--('POA3'!$A$2:$A$152=$B$53),ROWS($A$59:D61)),6)</f>
        <v>Evento de reconocimiento de talentos deportivos de Universiada Nacional</v>
      </c>
      <c r="E61" s="37">
        <f t="shared" si="11"/>
        <v>1</v>
      </c>
      <c r="F61" s="31">
        <f>INDEX('POA3'!$A$2:$O$152,_xlfn.AGGREGATE(15,6,ROW('POA3'!$A$2:$A$152)-ROW('POA3'!$A$2)+1/--('POA3'!$A$2:$A$152=$B$53),ROWS($A$59:E61)),7)</f>
        <v>0</v>
      </c>
      <c r="G61" s="31">
        <f>INDEX('POA3'!$A$2:$O$152,_xlfn.AGGREGATE(15,6,ROW('POA3'!$A$2:$A$152)-ROW('POA3'!$A$2)+1/--('POA3'!$A$2:$A$152=$B$53),ROWS($A$59:F61)),8)</f>
        <v>0</v>
      </c>
      <c r="H61" s="31">
        <f>INDEX('POA3'!$A$2:$O$152,_xlfn.AGGREGATE(15,6,ROW('POA3'!$A$2:$A$152)-ROW('POA3'!$A$2)+1/--('POA3'!$A$2:$A$152=$B$53),ROWS($A$59:G61)),9)</f>
        <v>0</v>
      </c>
      <c r="I61" s="31">
        <f>INDEX('POA3'!$A$2:$O$152,_xlfn.AGGREGATE(15,6,ROW('POA3'!$A$2:$A$152)-ROW('POA3'!$A$2)+1/--('POA3'!$A$2:$A$152=$B$53),ROWS($A$59:H61)),10)</f>
        <v>0</v>
      </c>
      <c r="J61" s="31">
        <f>INDEX('POA3'!$A$2:$O$152,_xlfn.AGGREGATE(15,6,ROW('POA3'!$A$2:$A$152)-ROW('POA3'!$A$2)+1/--('POA3'!$A$2:$A$152=$B$53),ROWS($A$59:I61)),11)</f>
        <v>1</v>
      </c>
      <c r="K61" s="31">
        <f>INDEX('POA3'!$A$2:$O$152,_xlfn.AGGREGATE(15,6,ROW('POA3'!$A$2:$A$152)-ROW('POA3'!$A$2)+1/--('POA3'!$A$2:$A$152=$B$53),ROWS($A$59:J61)),12)</f>
        <v>0</v>
      </c>
      <c r="L61" s="31">
        <f>INDEX('POA3'!$A$2:$O$152,_xlfn.AGGREGATE(15,6,ROW('POA3'!$A$2:$A$152)-ROW('POA3'!$A$2)+1/--('POA3'!$A$2:$A$152=$B$53),ROWS($A$59:K61)),13)</f>
        <v>0</v>
      </c>
      <c r="M61" s="31">
        <f>INDEX('POA3'!$A$2:$O$152,_xlfn.AGGREGATE(15,6,ROW('POA3'!$A$2:$A$152)-ROW('POA3'!$A$2)+1/--('POA3'!$A$2:$A$152=$B$53),ROWS($A$59:L61)),14)</f>
        <v>0</v>
      </c>
      <c r="N61" s="37">
        <f t="shared" si="12"/>
        <v>0</v>
      </c>
      <c r="O61" s="41">
        <f t="shared" si="13"/>
        <v>0</v>
      </c>
    </row>
    <row r="62" spans="1:16" ht="52.8" x14ac:dyDescent="0.3">
      <c r="A62" s="2" t="str">
        <f>INDEX('POA3'!$A$2:$O$152,_xlfn.AGGREGATE(15,6,ROW('POA3'!$A$2:$A$152)-ROW('POA3'!$A$2)+1/--('POA3'!$A$2:$A$152=$B$53),ROWS($A$59:A62)),3)</f>
        <v>3.4 Extensión y vinculación</v>
      </c>
      <c r="B62" s="2" t="str">
        <f>INDEX('POA3'!$A$2:$O$152,_xlfn.AGGREGATE(15,6,ROW('POA3'!$A$2:$A$152)-ROW('POA3'!$A$2)+1/--('POA3'!$A$2:$A$152=$B$53),ROWS($A$59:B62)),4)</f>
        <v>3.4.1 Fortalecer la presencia de la universidad en la sociedad a través de la divulgación del conocimiento y la promoción de la cultura y el deporte.</v>
      </c>
      <c r="C62" s="2" t="str">
        <f>INDEX('POA3'!$A$2:$O$152,_xlfn.AGGREGATE(15,6,ROW('POA3'!$A$2:$A$152)-ROW('POA3'!$A$2)+1/--('POA3'!$A$2:$A$152=$B$53),ROWS($A$59:C62)),5)</f>
        <v>3.4.1.6 Promover y reconocer a los talentos artísticos, culturales y deportivos entre la comunidad universitaria.</v>
      </c>
      <c r="D62" s="2" t="str">
        <f>INDEX('POA3'!$A$2:$O$152,_xlfn.AGGREGATE(15,6,ROW('POA3'!$A$2:$A$152)-ROW('POA3'!$A$2)+1/--('POA3'!$A$2:$A$152=$B$53),ROWS($A$59:D62)),6)</f>
        <v>Promoción y difusión de talentos deportivos a través de medios de comunicación</v>
      </c>
      <c r="E62" s="37">
        <f t="shared" si="11"/>
        <v>1</v>
      </c>
      <c r="F62" s="31">
        <f>INDEX('POA3'!$A$2:$O$152,_xlfn.AGGREGATE(15,6,ROW('POA3'!$A$2:$A$152)-ROW('POA3'!$A$2)+1/--('POA3'!$A$2:$A$152=$B$53),ROWS($A$59:E62)),7)</f>
        <v>0</v>
      </c>
      <c r="G62" s="31">
        <f>INDEX('POA3'!$A$2:$O$152,_xlfn.AGGREGATE(15,6,ROW('POA3'!$A$2:$A$152)-ROW('POA3'!$A$2)+1/--('POA3'!$A$2:$A$152=$B$53),ROWS($A$59:F62)),8)</f>
        <v>0</v>
      </c>
      <c r="H62" s="31">
        <f>INDEX('POA3'!$A$2:$O$152,_xlfn.AGGREGATE(15,6,ROW('POA3'!$A$2:$A$152)-ROW('POA3'!$A$2)+1/--('POA3'!$A$2:$A$152=$B$53),ROWS($A$59:G62)),9)</f>
        <v>0</v>
      </c>
      <c r="I62" s="31">
        <f>INDEX('POA3'!$A$2:$O$152,_xlfn.AGGREGATE(15,6,ROW('POA3'!$A$2:$A$152)-ROW('POA3'!$A$2)+1/--('POA3'!$A$2:$A$152=$B$53),ROWS($A$59:H62)),10)</f>
        <v>0</v>
      </c>
      <c r="J62" s="31">
        <f>INDEX('POA3'!$A$2:$O$152,_xlfn.AGGREGATE(15,6,ROW('POA3'!$A$2:$A$152)-ROW('POA3'!$A$2)+1/--('POA3'!$A$2:$A$152=$B$53),ROWS($A$59:I62)),11)</f>
        <v>0</v>
      </c>
      <c r="K62" s="31">
        <f>INDEX('POA3'!$A$2:$O$152,_xlfn.AGGREGATE(15,6,ROW('POA3'!$A$2:$A$152)-ROW('POA3'!$A$2)+1/--('POA3'!$A$2:$A$152=$B$53),ROWS($A$59:J62)),12)</f>
        <v>0</v>
      </c>
      <c r="L62" s="31">
        <f>INDEX('POA3'!$A$2:$O$152,_xlfn.AGGREGATE(15,6,ROW('POA3'!$A$2:$A$152)-ROW('POA3'!$A$2)+1/--('POA3'!$A$2:$A$152=$B$53),ROWS($A$59:K62)),13)</f>
        <v>1</v>
      </c>
      <c r="M62" s="31">
        <f>INDEX('POA3'!$A$2:$O$152,_xlfn.AGGREGATE(15,6,ROW('POA3'!$A$2:$A$152)-ROW('POA3'!$A$2)+1/--('POA3'!$A$2:$A$152=$B$53),ROWS($A$59:L62)),14)</f>
        <v>0</v>
      </c>
      <c r="N62" s="37">
        <f t="shared" si="12"/>
        <v>0</v>
      </c>
      <c r="O62" s="41">
        <f t="shared" si="13"/>
        <v>0</v>
      </c>
    </row>
    <row r="63" spans="1:16" ht="66" x14ac:dyDescent="0.3">
      <c r="A63" s="2" t="str">
        <f>INDEX('POA3'!$A$2:$O$152,_xlfn.AGGREGATE(15,6,ROW('POA3'!$A$2:$A$152)-ROW('POA3'!$A$2)+1/--('POA3'!$A$2:$A$152=$B$53),ROWS($A$59:A63)),3)</f>
        <v>3.4 Extensión y vinculación</v>
      </c>
      <c r="B63" s="2" t="str">
        <f>INDEX('POA3'!$A$2:$O$152,_xlfn.AGGREGATE(15,6,ROW('POA3'!$A$2:$A$152)-ROW('POA3'!$A$2)+1/--('POA3'!$A$2:$A$152=$B$53),ROWS($A$59:B63)),4)</f>
        <v>3.4.1 Fortalecer la presencia de la universidad en la sociedad a través de la divulgación del conocimiento y la promoción de la cultura y el deporte.</v>
      </c>
      <c r="C63" s="2" t="str">
        <f>INDEX('POA3'!$A$2:$O$152,_xlfn.AGGREGATE(15,6,ROW('POA3'!$A$2:$A$152)-ROW('POA3'!$A$2)+1/--('POA3'!$A$2:$A$152=$B$53),ROWS($A$59:C63)),5)</f>
        <v>3.4.1.7 Promover la participación de los universitarios en actividades de extensión de los servicios que brinda la uabc, y de intervención comunitaria orientadas a sectores sociales en condiciones de vulnerabilidad.</v>
      </c>
      <c r="D63" s="2" t="str">
        <f>INDEX('POA3'!$A$2:$O$152,_xlfn.AGGREGATE(15,6,ROW('POA3'!$A$2:$A$152)-ROW('POA3'!$A$2)+1/--('POA3'!$A$2:$A$152=$B$53),ROWS($A$59:D63)),6)</f>
        <v>Promover en los alumnos realizar actividades de servicio comunitario en el área de medicina deportiva para brindar atención al publico en general</v>
      </c>
      <c r="E63" s="37">
        <f t="shared" si="11"/>
        <v>1</v>
      </c>
      <c r="F63" s="31">
        <f>INDEX('POA3'!$A$2:$O$152,_xlfn.AGGREGATE(15,6,ROW('POA3'!$A$2:$A$152)-ROW('POA3'!$A$2)+1/--('POA3'!$A$2:$A$152=$B$53),ROWS($A$59:E63)),7)</f>
        <v>1</v>
      </c>
      <c r="G63" s="31">
        <f>INDEX('POA3'!$A$2:$O$152,_xlfn.AGGREGATE(15,6,ROW('POA3'!$A$2:$A$152)-ROW('POA3'!$A$2)+1/--('POA3'!$A$2:$A$152=$B$53),ROWS($A$59:F63)),8)</f>
        <v>1</v>
      </c>
      <c r="H63" s="31">
        <f>INDEX('POA3'!$A$2:$O$152,_xlfn.AGGREGATE(15,6,ROW('POA3'!$A$2:$A$152)-ROW('POA3'!$A$2)+1/--('POA3'!$A$2:$A$152=$B$53),ROWS($A$59:G63)),9)</f>
        <v>0</v>
      </c>
      <c r="I63" s="31">
        <f>INDEX('POA3'!$A$2:$O$152,_xlfn.AGGREGATE(15,6,ROW('POA3'!$A$2:$A$152)-ROW('POA3'!$A$2)+1/--('POA3'!$A$2:$A$152=$B$53),ROWS($A$59:H63)),10)</f>
        <v>0</v>
      </c>
      <c r="J63" s="31">
        <f>INDEX('POA3'!$A$2:$O$152,_xlfn.AGGREGATE(15,6,ROW('POA3'!$A$2:$A$152)-ROW('POA3'!$A$2)+1/--('POA3'!$A$2:$A$152=$B$53),ROWS($A$59:I63)),11)</f>
        <v>0</v>
      </c>
      <c r="K63" s="31">
        <f>INDEX('POA3'!$A$2:$O$152,_xlfn.AGGREGATE(15,6,ROW('POA3'!$A$2:$A$152)-ROW('POA3'!$A$2)+1/--('POA3'!$A$2:$A$152=$B$53),ROWS($A$59:J63)),12)</f>
        <v>0</v>
      </c>
      <c r="L63" s="31">
        <f>INDEX('POA3'!$A$2:$O$152,_xlfn.AGGREGATE(15,6,ROW('POA3'!$A$2:$A$152)-ROW('POA3'!$A$2)+1/--('POA3'!$A$2:$A$152=$B$53),ROWS($A$59:K63)),13)</f>
        <v>0</v>
      </c>
      <c r="M63" s="31">
        <f>INDEX('POA3'!$A$2:$O$152,_xlfn.AGGREGATE(15,6,ROW('POA3'!$A$2:$A$152)-ROW('POA3'!$A$2)+1/--('POA3'!$A$2:$A$152=$B$53),ROWS($A$59:L63)),14)</f>
        <v>0</v>
      </c>
      <c r="N63" s="37">
        <f t="shared" si="12"/>
        <v>1</v>
      </c>
      <c r="O63" s="41">
        <f t="shared" si="13"/>
        <v>1</v>
      </c>
    </row>
    <row r="64" spans="1:16" ht="52.8" x14ac:dyDescent="0.3">
      <c r="A64" s="2" t="str">
        <f>INDEX('POA3'!$A$2:$O$152,_xlfn.AGGREGATE(15,6,ROW('POA3'!$A$2:$A$152)-ROW('POA3'!$A$2)+1/--('POA3'!$A$2:$A$152=$B$53),ROWS($A$59:A64)),3)</f>
        <v>3.4 Extensión y vinculación</v>
      </c>
      <c r="B64" s="2" t="str">
        <f>INDEX('POA3'!$A$2:$O$152,_xlfn.AGGREGATE(15,6,ROW('POA3'!$A$2:$A$152)-ROW('POA3'!$A$2)+1/--('POA3'!$A$2:$A$152=$B$53),ROWS($A$59:B64)),4)</f>
        <v>3.4.2 Consolidar los esquemas de vinculación institucional con los sectores público, privado y social.</v>
      </c>
      <c r="C64" s="2" t="str">
        <f>INDEX('POA3'!$A$2:$O$152,_xlfn.AGGREGATE(15,6,ROW('POA3'!$A$2:$A$152)-ROW('POA3'!$A$2)+1/--('POA3'!$A$2:$A$152=$B$53),ROWS($A$59:C64)),5)</f>
        <v>3.4.2.1 Establecer convenios que promuevan la relación con los sectores público, priva- do y social, y supervisar su adecuado funcionamiento.</v>
      </c>
      <c r="D64" s="2" t="str">
        <f>INDEX('POA3'!$A$2:$O$152,_xlfn.AGGREGATE(15,6,ROW('POA3'!$A$2:$A$152)-ROW('POA3'!$A$2)+1/--('POA3'!$A$2:$A$152=$B$53),ROWS($A$59:D64)),6)</f>
        <v>Promover convenios en colaboración con sector publico, social y privado, para contribuir a un bien común por la sociedad</v>
      </c>
      <c r="E64" s="37">
        <f t="shared" si="11"/>
        <v>1</v>
      </c>
      <c r="F64" s="31">
        <f>INDEX('POA3'!$A$2:$O$152,_xlfn.AGGREGATE(15,6,ROW('POA3'!$A$2:$A$152)-ROW('POA3'!$A$2)+1/--('POA3'!$A$2:$A$152=$B$53),ROWS($A$59:E64)),7)</f>
        <v>0</v>
      </c>
      <c r="G64" s="31">
        <f>INDEX('POA3'!$A$2:$O$152,_xlfn.AGGREGATE(15,6,ROW('POA3'!$A$2:$A$152)-ROW('POA3'!$A$2)+1/--('POA3'!$A$2:$A$152=$B$53),ROWS($A$59:F64)),8)</f>
        <v>0</v>
      </c>
      <c r="H64" s="31">
        <f>INDEX('POA3'!$A$2:$O$152,_xlfn.AGGREGATE(15,6,ROW('POA3'!$A$2:$A$152)-ROW('POA3'!$A$2)+1/--('POA3'!$A$2:$A$152=$B$53),ROWS($A$59:G64)),9)</f>
        <v>0</v>
      </c>
      <c r="I64" s="31">
        <f>INDEX('POA3'!$A$2:$O$152,_xlfn.AGGREGATE(15,6,ROW('POA3'!$A$2:$A$152)-ROW('POA3'!$A$2)+1/--('POA3'!$A$2:$A$152=$B$53),ROWS($A$59:H64)),10)</f>
        <v>0</v>
      </c>
      <c r="J64" s="31">
        <f>INDEX('POA3'!$A$2:$O$152,_xlfn.AGGREGATE(15,6,ROW('POA3'!$A$2:$A$152)-ROW('POA3'!$A$2)+1/--('POA3'!$A$2:$A$152=$B$53),ROWS($A$59:I64)),11)</f>
        <v>1</v>
      </c>
      <c r="K64" s="31">
        <f>INDEX('POA3'!$A$2:$O$152,_xlfn.AGGREGATE(15,6,ROW('POA3'!$A$2:$A$152)-ROW('POA3'!$A$2)+1/--('POA3'!$A$2:$A$152=$B$53),ROWS($A$59:J64)),12)</f>
        <v>0</v>
      </c>
      <c r="L64" s="31">
        <f>INDEX('POA3'!$A$2:$O$152,_xlfn.AGGREGATE(15,6,ROW('POA3'!$A$2:$A$152)-ROW('POA3'!$A$2)+1/--('POA3'!$A$2:$A$152=$B$53),ROWS($A$59:K64)),13)</f>
        <v>0</v>
      </c>
      <c r="M64" s="31">
        <f>INDEX('POA3'!$A$2:$O$152,_xlfn.AGGREGATE(15,6,ROW('POA3'!$A$2:$A$152)-ROW('POA3'!$A$2)+1/--('POA3'!$A$2:$A$152=$B$53),ROWS($A$59:L64)),14)</f>
        <v>0</v>
      </c>
      <c r="N64" s="37">
        <f t="shared" si="12"/>
        <v>0</v>
      </c>
      <c r="O64" s="41">
        <f t="shared" si="13"/>
        <v>0</v>
      </c>
    </row>
    <row r="65" spans="1:15" ht="39.6" x14ac:dyDescent="0.3">
      <c r="A65" s="2" t="str">
        <f>INDEX('POA3'!$A$2:$O$152,_xlfn.AGGREGATE(15,6,ROW('POA3'!$A$2:$A$152)-ROW('POA3'!$A$2)+1/--('POA3'!$A$2:$A$152=$B$53),ROWS($A$59:A65)),3)</f>
        <v>3.4 Extensión y vinculación</v>
      </c>
      <c r="B65" s="2" t="str">
        <f>INDEX('POA3'!$A$2:$O$152,_xlfn.AGGREGATE(15,6,ROW('POA3'!$A$2:$A$152)-ROW('POA3'!$A$2)+1/--('POA3'!$A$2:$A$152=$B$53),ROWS($A$59:B65)),4)</f>
        <v>3.4.3 Impulsar mecanismos para la generación de ingresos propios a través de la vinculación con el entorno social y productivo.</v>
      </c>
      <c r="C65" s="2" t="str">
        <f>INDEX('POA3'!$A$2:$O$152,_xlfn.AGGREGATE(15,6,ROW('POA3'!$A$2:$A$152)-ROW('POA3'!$A$2)+1/--('POA3'!$A$2:$A$152=$B$53),ROWS($A$59:C65)),5)</f>
        <v>3.4.3.1 Ampliar y diversificar la oferta de productos y servicios que ofrece la institución hacia los sectores público, social y privado.</v>
      </c>
      <c r="D65" s="2" t="str">
        <f>INDEX('POA3'!$A$2:$O$152,_xlfn.AGGREGATE(15,6,ROW('POA3'!$A$2:$A$152)-ROW('POA3'!$A$2)+1/--('POA3'!$A$2:$A$152=$B$53),ROWS($A$59:D65)),6)</f>
        <v>Adquisición de materiales y equipo de laboratorio para  ampliar la atención a la ciudadanía en terapia física y rehabilitación</v>
      </c>
      <c r="E65" s="37">
        <f t="shared" si="11"/>
        <v>1</v>
      </c>
      <c r="F65" s="31">
        <f>INDEX('POA3'!$A$2:$O$152,_xlfn.AGGREGATE(15,6,ROW('POA3'!$A$2:$A$152)-ROW('POA3'!$A$2)+1/--('POA3'!$A$2:$A$152=$B$53),ROWS($A$59:E65)),7)</f>
        <v>1</v>
      </c>
      <c r="G65" s="31">
        <f>INDEX('POA3'!$A$2:$O$152,_xlfn.AGGREGATE(15,6,ROW('POA3'!$A$2:$A$152)-ROW('POA3'!$A$2)+1/--('POA3'!$A$2:$A$152=$B$53),ROWS($A$59:F65)),8)</f>
        <v>1</v>
      </c>
      <c r="H65" s="31">
        <f>INDEX('POA3'!$A$2:$O$152,_xlfn.AGGREGATE(15,6,ROW('POA3'!$A$2:$A$152)-ROW('POA3'!$A$2)+1/--('POA3'!$A$2:$A$152=$B$53),ROWS($A$59:G65)),9)</f>
        <v>0</v>
      </c>
      <c r="I65" s="31">
        <f>INDEX('POA3'!$A$2:$O$152,_xlfn.AGGREGATE(15,6,ROW('POA3'!$A$2:$A$152)-ROW('POA3'!$A$2)+1/--('POA3'!$A$2:$A$152=$B$53),ROWS($A$59:H65)),10)</f>
        <v>0</v>
      </c>
      <c r="J65" s="31">
        <f>INDEX('POA3'!$A$2:$O$152,_xlfn.AGGREGATE(15,6,ROW('POA3'!$A$2:$A$152)-ROW('POA3'!$A$2)+1/--('POA3'!$A$2:$A$152=$B$53),ROWS($A$59:I65)),11)</f>
        <v>0</v>
      </c>
      <c r="K65" s="31">
        <f>INDEX('POA3'!$A$2:$O$152,_xlfn.AGGREGATE(15,6,ROW('POA3'!$A$2:$A$152)-ROW('POA3'!$A$2)+1/--('POA3'!$A$2:$A$152=$B$53),ROWS($A$59:J65)),12)</f>
        <v>0</v>
      </c>
      <c r="L65" s="31">
        <f>INDEX('POA3'!$A$2:$O$152,_xlfn.AGGREGATE(15,6,ROW('POA3'!$A$2:$A$152)-ROW('POA3'!$A$2)+1/--('POA3'!$A$2:$A$152=$B$53),ROWS($A$59:K65)),13)</f>
        <v>0</v>
      </c>
      <c r="M65" s="31">
        <f>INDEX('POA3'!$A$2:$O$152,_xlfn.AGGREGATE(15,6,ROW('POA3'!$A$2:$A$152)-ROW('POA3'!$A$2)+1/--('POA3'!$A$2:$A$152=$B$53),ROWS($A$59:L65)),14)</f>
        <v>0</v>
      </c>
      <c r="N65" s="37">
        <f t="shared" si="12"/>
        <v>1</v>
      </c>
      <c r="O65" s="41">
        <f t="shared" si="13"/>
        <v>1</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6:O36"/>
    <mergeCell ref="B37:O37"/>
    <mergeCell ref="C40:N40"/>
    <mergeCell ref="C41:N41"/>
    <mergeCell ref="A43:A45"/>
    <mergeCell ref="B43:B45"/>
    <mergeCell ref="C43:C45"/>
    <mergeCell ref="D43:D45"/>
    <mergeCell ref="E43:E45"/>
    <mergeCell ref="F43:M43"/>
    <mergeCell ref="N43:N45"/>
    <mergeCell ref="O43:O45"/>
    <mergeCell ref="F44:G44"/>
    <mergeCell ref="H44:I44"/>
    <mergeCell ref="J44:K44"/>
    <mergeCell ref="L44:M44"/>
    <mergeCell ref="B49:O49"/>
    <mergeCell ref="B50:O50"/>
    <mergeCell ref="C53:N53"/>
    <mergeCell ref="C54:N54"/>
    <mergeCell ref="A56:A58"/>
    <mergeCell ref="B56:B58"/>
    <mergeCell ref="C56:C58"/>
    <mergeCell ref="D56:D58"/>
    <mergeCell ref="E56:E58"/>
    <mergeCell ref="F56:M56"/>
    <mergeCell ref="N56:N58"/>
    <mergeCell ref="O56:O58"/>
    <mergeCell ref="F57:G57"/>
    <mergeCell ref="H57:I57"/>
    <mergeCell ref="J57:K57"/>
    <mergeCell ref="L57:M57"/>
  </mergeCells>
  <pageMargins left="0.7" right="0.7" top="0.75" bottom="0.75" header="0.3" footer="0.3"/>
  <pageSetup scale="3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view="pageBreakPreview" topLeftCell="B31" zoomScale="60" zoomScaleNormal="60" workbookViewId="0">
      <selection activeCell="D15" sqref="D15"/>
    </sheetView>
  </sheetViews>
  <sheetFormatPr baseColWidth="10" defaultColWidth="11.44140625" defaultRowHeight="14.4" x14ac:dyDescent="0.3"/>
  <cols>
    <col min="1" max="2" width="39.44140625" customWidth="1"/>
    <col min="3" max="3" width="59.4414062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204</v>
      </c>
      <c r="C5" s="84" t="s">
        <v>68</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Llevar a cabo estudio de factibilidad para identificar la pertinencia de la apertura de programa(s) de especialidad en el ámbito de la enfermería.</v>
      </c>
      <c r="E11" s="31">
        <f>+F11+H11+J11+L11</f>
        <v>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Someter a evaluación por parte del organismo acreditador nacional  el Plan de estudios licenciado en enfermería, asegurando la calidad educativa.</v>
      </c>
      <c r="E12" s="31">
        <f t="shared" ref="E12:E32"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32" si="1">+G12+I12+K12+M12</f>
        <v>0</v>
      </c>
      <c r="O12" s="41">
        <f t="shared" ref="O12:O32" si="2">IFERROR(N12/E12,0%)</f>
        <v>0</v>
      </c>
    </row>
    <row r="13" spans="1:16" ht="39.6"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1.1.3.1 Modificar y actualizar los planes y programas de estudio de licenciatura y posgrado que respondan a los requerimientos del entorno regional, nacional e internacional.</v>
      </c>
      <c r="D13" s="2" t="str">
        <f>IF(ROWS($A$11:D13)&gt;COUNTIF(POA!$A:$A,$B$5),"",INDEX(POA!$A$2:$O$856,_xlfn.AGGREGATE(15,6,ROW(POA!$A$2:$A$855)-ROW(POA!$A$2)+1/--(POA!$A$2:$A$855=$B$5),ROWS($A$11:D13)),6))</f>
        <v>Realizar actividades para la evaluación de la etapa básica del plan de estudios licenciado en enfermería 2019-2.</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1.2.1.1 Estimular la participación de los estudiantes en las diversas modalidades de aprendizaje consideradas en el modelo educativo.</v>
      </c>
      <c r="D14" s="2" t="str">
        <f>IF(ROWS($A$11:D14)&gt;COUNTIF(POA!$A:$A,$B$5),"",INDEX(POA!$A$2:$O$856,_xlfn.AGGREGATE(15,6,ROW(POA!$A$2:$A$855)-ROW(POA!$A$2)+1/--(POA!$A$2:$A$855=$B$5),ROWS($A$11:D14)),6))</f>
        <v>Fomentar la participación de alumnos en actividades de emprendimiento, culturales, artísticas y deportivas, otorgando créditos optativos.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1.2.1.2 Promover experiencias de aprendizaje para los estudiantes en entornos reales.</v>
      </c>
      <c r="D15" s="2" t="str">
        <f>IF(ROWS($A$11:D15)&gt;COUNTIF(POA!$A:$A,$B$5),"",INDEX(POA!$A$2:$O$856,_xlfn.AGGREGATE(15,6,ROW(POA!$A$2:$A$855)-ROW(POA!$A$2)+1/--(POA!$A$2:$A$855=$B$5),ROWS($A$11:D15)),6))</f>
        <v>Conservar los laboratorios clínicos de la unidad académica con simuladores de prácticas, para la obtención de competencias en escenarios similares a los reales.</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1.2.1.4 Promover el emprendimiento, la innovación y las habilidades de liderazgo en los estudiantes a lo largo del proceso formativo.</v>
      </c>
      <c r="D16" s="2" t="str">
        <f>IF(ROWS($A$11:D16)&gt;COUNTIF(POA!$A:$A,$B$5),"",INDEX(POA!$A$2:$O$856,_xlfn.AGGREGATE(15,6,ROW(POA!$A$2:$A$855)-ROW(POA!$A$2)+1/--(POA!$A$2:$A$855=$B$5),ROWS($A$11:D16)),6))</f>
        <v>Favorecer el emprendimiento y liderazgo en el estudiante de enfermería.</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1.2.1.5 Fortalecer los esquemas institucionales para el aprendizaje y dominio del idioma inglés.</v>
      </c>
      <c r="D17" s="2" t="str">
        <f>IF(ROWS($A$11:D17)&gt;COUNTIF(POA!$A:$A,$B$5),"",INDEX(POA!$A$2:$O$856,_xlfn.AGGREGATE(15,6,ROW(POA!$A$2:$A$855)-ROW(POA!$A$2)+1/--(POA!$A$2:$A$855=$B$5),ROWS($A$11:D17)),6))</f>
        <v>Fortalecer el desarrollo del Idioma inglés fomentando el uso de recursos y bibliografía en inglés tanto en unidades de aprendizaje como en investigación.</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1.2.1.6 Promover la participación de los estudiantes en experiencias de movilidad nacional e internacional.</v>
      </c>
      <c r="D18" s="2" t="str">
        <f>IF(ROWS($A$11:D18)&gt;COUNTIF(POA!$A:$A,$B$5),"",INDEX(POA!$A$2:$O$856,_xlfn.AGGREGATE(15,6,ROW(POA!$A$2:$A$855)-ROW(POA!$A$2)+1/--(POA!$A$2:$A$855=$B$5),ROWS($A$11:D18)),6))</f>
        <v>Fortificar las actividades de Movilidad nacional e internacional del estudiante de enfermería.</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1.2.1.8 Estimular el desarrollo de habilidades socioemocionales (softskills) mediante experiencias formales e informales de aprendizaje.</v>
      </c>
      <c r="D19" s="2" t="str">
        <f>IF(ROWS($A$11:D19)&gt;COUNTIF(POA!$A:$A,$B$5),"",INDEX(POA!$A$2:$O$856,_xlfn.AGGREGATE(15,6,ROW(POA!$A$2:$A$855)-ROW(POA!$A$2)+1/--(POA!$A$2:$A$855=$B$5),ROWS($A$11:D19)),6))</f>
        <v>Inducir el desarrollo de habilidades socioemocionales en el estudiante, mediante la creación de un programa interno.</v>
      </c>
      <c r="E19" s="31">
        <f t="shared" si="0"/>
        <v>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1.2.1.9 Fomentar los valores universitarios e incidir en la formación ciudadana de los estudiantes.</v>
      </c>
      <c r="D20" s="2" t="str">
        <f>IF(ROWS($A$11:D20)&gt;COUNTIF(POA!$A:$A,$B$5),"",INDEX(POA!$A$2:$O$856,_xlfn.AGGREGATE(15,6,ROW(POA!$A$2:$A$855)-ROW(POA!$A$2)+1/--(POA!$A$2:$A$855=$B$5),ROWS($A$11:D20)),6))</f>
        <v>Impulsar los valores universitarios en la comunidad de la unidad académica, a través de su aplicación en el aula, talleres y/o actividades grupales.</v>
      </c>
      <c r="E20" s="31">
        <f t="shared" si="0"/>
        <v>0</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39.6"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1.2.2 Fortalecer las trayectorias escolares de los alumnos para asegurar la conclusión exitosa de sus estudios.</v>
      </c>
      <c r="C21" s="2" t="str">
        <f>IF(ROWS($A$11:C21)&gt;COUNTIF(POA!$A:$A,$B$5),"",INDEX(POA!$A$2:$O$856,_xlfn.AGGREGATE(15,6,ROW(POA!$A$2:$A$855)-ROW(POA!$A$2)+1/--(POA!$A$2:$A$855=$B$5),ROWS($A$11:C21)),5))</f>
        <v>1.2.2.2 Canalizar becas y apoyos específicos a estudiantes en condiciones de vulnerabilidad que estimule su ingreso, tránsito y egreso de la institución.</v>
      </c>
      <c r="D21" s="2" t="str">
        <f>IF(ROWS($A$11:D21)&gt;COUNTIF(POA!$A:$A,$B$5),"",INDEX(POA!$A$2:$O$856,_xlfn.AGGREGATE(15,6,ROW(POA!$A$2:$A$855)-ROW(POA!$A$2)+1/--(POA!$A$2:$A$855=$B$5),ROWS($A$11:D21)),6))</f>
        <v>Optimizar los servicios y procedimientos de trámite de becas.</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39.6"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1.2.2 Fortalecer las trayectorias escolares de los alumnos para asegurar la conclusión exitosa de sus estudios.</v>
      </c>
      <c r="C22" s="2" t="str">
        <f>IF(ROWS($A$11:C22)&gt;COUNTIF(POA!$A:$A,$B$5),"",INDEX(POA!$A$2:$O$856,_xlfn.AGGREGATE(15,6,ROW(POA!$A$2:$A$855)-ROW(POA!$A$2)+1/--(POA!$A$2:$A$855=$B$5),ROWS($A$11:C22)),5))</f>
        <v>1.2.2.4 Fortalecer los servicios institucionales de tutoría, orientación psicopedagógica y asesoría académica.</v>
      </c>
      <c r="D22" s="2" t="str">
        <f>IF(ROWS($A$11:D22)&gt;COUNTIF(POA!$A:$A,$B$5),"",INDEX(POA!$A$2:$O$856,_xlfn.AGGREGATE(15,6,ROW(POA!$A$2:$A$855)-ROW(POA!$A$2)+1/--(POA!$A$2:$A$855=$B$5),ROWS($A$11:D22)),6))</f>
        <v>Fortalecer los servicios de tutoría, orientación educativa y las asesorías académicas en la Unidad Académica.</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52.8"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1.2.3 Promover el respeto y el reconocimiento de la diversidad y la diferencia en todas sus expresiones y los ámbitos de la vida universitaria.</v>
      </c>
      <c r="C23" s="2" t="str">
        <f>IF(ROWS($A$11:C23)&gt;COUNTIF(POA!$A:$A,$B$5),"",INDEX(POA!$A$2:$O$856,_xlfn.AGGREGATE(15,6,ROW(POA!$A$2:$A$855)-ROW(POA!$A$2)+1/--(POA!$A$2:$A$855=$B$5),ROWS($A$11:C23)),5))</f>
        <v>1.2.3.1 Estimular la participación de los universitarios en actividades orientadas a la generación de ambientes de aprendizaje y de convivencia inclusivos, equitativos y respetuosos de la diversidad.</v>
      </c>
      <c r="D23" s="2" t="str">
        <f>IF(ROWS($A$11:D23)&gt;COUNTIF(POA!$A:$A,$B$5),"",INDEX(POA!$A$2:$O$856,_xlfn.AGGREGATE(15,6,ROW(POA!$A$2:$A$855)-ROW(POA!$A$2)+1/--(POA!$A$2:$A$855=$B$5),ROWS($A$11:D23)),6))</f>
        <v>Generar ambientes inclusivos, equitativos, respetuosos y con igualdad.</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1.5 Internacionalización</v>
      </c>
      <c r="B24" s="2" t="str">
        <f>IF(ROWS($A$11:B24)&gt;COUNTIF(POA!$A:$A,$B$5),"",INDEX(POA!$A$2:$O$856,_xlfn.AGGREGATE(15,6,ROW(POA!$A$2:$A$855)-ROW(POA!$A$2)+1/--(POA!$A$2:$A$855=$B$5),ROWS($A$11:B24)),4))</f>
        <v>1.5.1 Fortalecer la internacionalización de la universidad mediante una mayor vinculación y cooperación académica con instituciones de educación superior de reconocido prestigio.</v>
      </c>
      <c r="C24" s="2" t="str">
        <f>IF(ROWS($A$11:C24)&gt;COUNTIF(POA!$A:$A,$B$5),"",INDEX(POA!$A$2:$O$856,_xlfn.AGGREGATE(15,6,ROW(POA!$A$2:$A$855)-ROW(POA!$A$2)+1/--(POA!$A$2:$A$855=$B$5),ROWS($A$11:C24)),5))</f>
        <v>1.5.1.1 Promover actividades en materia de intercambio y cooperación académica propiciando la colaboración con pares y redes académicas de otras instituciones educativas del país y del extranjero.</v>
      </c>
      <c r="D24" s="2" t="str">
        <f>IF(ROWS($A$11:D24)&gt;COUNTIF(POA!$A:$A,$B$5),"",INDEX(POA!$A$2:$O$856,_xlfn.AGGREGATE(15,6,ROW(POA!$A$2:$A$855)-ROW(POA!$A$2)+1/--(POA!$A$2:$A$855=$B$5),ROWS($A$11:D24)),6))</f>
        <v>Fomentar actividades de intercambio y cooperación académica a través de vinculación con instituciones reconocidas.</v>
      </c>
      <c r="E24" s="31">
        <f t="shared" si="0"/>
        <v>0</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0</v>
      </c>
      <c r="O24" s="41">
        <f t="shared" si="2"/>
        <v>0</v>
      </c>
    </row>
    <row r="25" spans="1:15" ht="66" x14ac:dyDescent="0.3">
      <c r="A25" s="2" t="str">
        <f>IF(ROWS($A$11:A25)&gt;COUNTIF(POA!$A:$A,$B$5),"",INDEX(POA!$A$2:$O$856,_xlfn.AGGREGATE(15,6,ROW(POA!$A$2:$A$855)-ROW(POA!$A$2)+1/--(POA!$A$2:$A$855=$B$5),ROWS($A$11:A25)),3))</f>
        <v>1.6 Desarrollo académico</v>
      </c>
      <c r="B25" s="2" t="str">
        <f>IF(ROWS($A$11:B25)&gt;COUNTIF(POA!$A:$A,$B$5),"",INDEX(POA!$A$2:$O$856,_xlfn.AGGREGATE(15,6,ROW(POA!$A$2:$A$855)-ROW(POA!$A$2)+1/--(POA!$A$2:$A$855=$B$5),ROWS($A$11:B25)),4))</f>
        <v>1.6.2 Promover esquemas de formación y actualización del personal académico, con base en rutas diferenciadas en función de su experiencia, antigüedad y tipo de contratación.</v>
      </c>
      <c r="C25" s="2" t="str">
        <f>IF(ROWS($A$11:C25)&gt;COUNTIF(POA!$A:$A,$B$5),"",INDEX(POA!$A$2:$O$856,_xlfn.AGGREGATE(15,6,ROW(POA!$A$2:$A$855)-ROW(POA!$A$2)+1/--(POA!$A$2:$A$855=$B$5),ROWS($A$11:C25)),5))</f>
        <v>1.6.2.1 Fortalecer los esquemas de formación y actualización docente para el mejorar las capacidades disciplinarias y didácticas  del personal académico de tiempo completo y  de asignatura.</v>
      </c>
      <c r="D25" s="2" t="str">
        <f>IF(ROWS($A$11:D25)&gt;COUNTIF(POA!$A:$A,$B$5),"",INDEX(POA!$A$2:$O$856,_xlfn.AGGREGATE(15,6,ROW(POA!$A$2:$A$855)-ROW(POA!$A$2)+1/--(POA!$A$2:$A$855=$B$5),ROWS($A$11:D25)),6))</f>
        <v>Brindar oportunidades para el crecimiento profesional de docentes, en el área disciplinar, docente e investigación.</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1.7 Cultura digital</v>
      </c>
      <c r="B26" s="2" t="str">
        <f>IF(ROWS($A$11:B26)&gt;COUNTIF(POA!$A:$A,$B$5),"",INDEX(POA!$A$2:$O$856,_xlfn.AGGREGATE(15,6,ROW(POA!$A$2:$A$855)-ROW(POA!$A$2)+1/--(POA!$A$2:$A$855=$B$5),ROWS($A$11:B26)),4))</f>
        <v>1.7.1 Favorecer el uso de tecnologías digitales en el desarrollo de las funciones sustantivas y de gestión de la universidad.</v>
      </c>
      <c r="C26" s="2" t="str">
        <f>IF(ROWS($A$11:C26)&gt;COUNTIF(POA!$A:$A,$B$5),"",INDEX(POA!$A$2:$O$856,_xlfn.AGGREGATE(15,6,ROW(POA!$A$2:$A$855)-ROW(POA!$A$2)+1/--(POA!$A$2:$A$855=$B$5),ROWS($A$11:C26)),5))</f>
        <v>1.7.1.1 Consolidar las capacidades humanas, técnicas, organizacionales y de infraestructura asociadas al desarrollo de la cultura digital, mediante una agenda institucional orientada por criterios de selectividad, orden, relevancia y optimización.</v>
      </c>
      <c r="D26" s="2" t="str">
        <f>IF(ROWS($A$11:D26)&gt;COUNTIF(POA!$A:$A,$B$5),"",INDEX(POA!$A$2:$O$856,_xlfn.AGGREGATE(15,6,ROW(POA!$A$2:$A$855)-ROW(POA!$A$2)+1/--(POA!$A$2:$A$855=$B$5),ROWS($A$11:D26)),6))</f>
        <v>Promover el uso de la plataforma blackboard, así como el uso de otras herramientas tecnológicas para el aprendizaje.</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1.8 Comunicación e identidad universitaria</v>
      </c>
      <c r="B27" s="2" t="str">
        <f>IF(ROWS($A$11:B27)&gt;COUNTIF(POA!$A:$A,$B$5),"",INDEX(POA!$A$2:$O$856,_xlfn.AGGREGATE(15,6,ROW(POA!$A$2:$A$855)-ROW(POA!$A$2)+1/--(POA!$A$2:$A$855=$B$5),ROWS($A$11:B27)),4))</f>
        <v>1.8.1 Informar a la comunidad universitaria y a la sociedad en general sobre las actividades realizadas por la universidad como parte de su quehacer institucional.</v>
      </c>
      <c r="C27" s="2" t="str">
        <f>IF(ROWS($A$11:C27)&gt;COUNTIF(POA!$A:$A,$B$5),"",INDEX(POA!$A$2:$O$856,_xlfn.AGGREGATE(15,6,ROW(POA!$A$2:$A$855)-ROW(POA!$A$2)+1/--(POA!$A$2:$A$855=$B$5),ROWS($A$11:C27)),5))</f>
        <v>1.8.1.3 Rediseñar el portal web a fin de fortalecer la imagen institucional y difundir el acontecer universitario.</v>
      </c>
      <c r="D27" s="2" t="str">
        <f>IF(ROWS($A$11:D27)&gt;COUNTIF(POA!$A:$A,$B$5),"",INDEX(POA!$A$2:$O$856,_xlfn.AGGREGATE(15,6,ROW(POA!$A$2:$A$855)-ROW(POA!$A$2)+1/--(POA!$A$2:$A$855=$B$5),ROWS($A$11:D27)),6))</f>
        <v>Poseer una página web de la facultad de enfermería con una mejor imagen, formal y accesible para todo público.</v>
      </c>
      <c r="E27" s="31">
        <f t="shared" si="0"/>
        <v>1</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1</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1.8 Comunicación e identidad universitaria</v>
      </c>
      <c r="B28" s="2" t="str">
        <f>IF(ROWS($A$11:B28)&gt;COUNTIF(POA!$A:$A,$B$5),"",INDEX(POA!$A$2:$O$856,_xlfn.AGGREGATE(15,6,ROW(POA!$A$2:$A$855)-ROW(POA!$A$2)+1/--(POA!$A$2:$A$855=$B$5),ROWS($A$11:B28)),4))</f>
        <v>1.8.2 Fomentar el sentido de pertenencia e identidad en la comunidad universitaria.</v>
      </c>
      <c r="C28" s="2" t="str">
        <f>IF(ROWS($A$11:C28)&gt;COUNTIF(POA!$A:$A,$B$5),"",INDEX(POA!$A$2:$O$856,_xlfn.AGGREGATE(15,6,ROW(POA!$A$2:$A$855)-ROW(POA!$A$2)+1/--(POA!$A$2:$A$855=$B$5),ROWS($A$11:C28)),5))</f>
        <v>1.8.2.1 Realizar actividades que propicien la convivencia de la comunidad universitaria en un marco donde se privilegien los principios, valores y logros institucionales.</v>
      </c>
      <c r="D28" s="2" t="str">
        <f>IF(ROWS($A$11:D28)&gt;COUNTIF(POA!$A:$A,$B$5),"",INDEX(POA!$A$2:$O$856,_xlfn.AGGREGATE(15,6,ROW(POA!$A$2:$A$855)-ROW(POA!$A$2)+1/--(POA!$A$2:$A$855=$B$5),ROWS($A$11:D28)),6))</f>
        <v>Promover actividades que faciliten la convivencia de la comunidad de la unidad académica, poniendo en alto, los valores y principios universitarios.</v>
      </c>
      <c r="E28" s="31">
        <f t="shared" si="0"/>
        <v>0</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1.9 Infraestructura, equipamiento y seguridad</v>
      </c>
      <c r="B29" s="2" t="str">
        <f>IF(ROWS($A$11:B29)&gt;COUNTIF(POA!$A:$A,$B$5),"",INDEX(POA!$A$2:$O$856,_xlfn.AGGREGATE(15,6,ROW(POA!$A$2:$A$855)-ROW(POA!$A$2)+1/--(POA!$A$2:$A$855=$B$5),ROWS($A$11:B29)),4))</f>
        <v>1.9.1 Propiciar que la institución cuente con la infraestructura y equipamiento requeridos para el cumplimiento de sus funciones sustantivas y de gestión.</v>
      </c>
      <c r="C29" s="2" t="str">
        <f>IF(ROWS($A$11:C29)&gt;COUNTIF(POA!$A:$A,$B$5),"",INDEX(POA!$A$2:$O$856,_xlfn.AGGREGATE(15,6,ROW(POA!$A$2:$A$855)-ROW(POA!$A$2)+1/--(POA!$A$2:$A$855=$B$5),ROWS($A$11:C29)),5))</f>
        <v>1.9.1.1 Impulsar actividades orientadas a la ampliación, conservación, mejoramiento y modernización de la infraestructura física y equipamiento de que dispone la institución.</v>
      </c>
      <c r="D29" s="2" t="str">
        <f>IF(ROWS($A$11:D29)&gt;COUNTIF(POA!$A:$A,$B$5),"",INDEX(POA!$A$2:$O$856,_xlfn.AGGREGATE(15,6,ROW(POA!$A$2:$A$855)-ROW(POA!$A$2)+1/--(POA!$A$2:$A$855=$B$5),ROWS($A$11:D29)),6))</f>
        <v>Optimizar los equipos de cómputo y sistemas digitales de la unidad académica.</v>
      </c>
      <c r="E29" s="31">
        <f t="shared" si="0"/>
        <v>0</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1.9 Infraestructura, equipamiento y seguridad</v>
      </c>
      <c r="B30" s="2" t="str">
        <f>IF(ROWS($A$11:B30)&gt;COUNTIF(POA!$A:$A,$B$5),"",INDEX(POA!$A$2:$O$856,_xlfn.AGGREGATE(15,6,ROW(POA!$A$2:$A$855)-ROW(POA!$A$2)+1/--(POA!$A$2:$A$855=$B$5),ROWS($A$11:B30)),4))</f>
        <v>1.9.3 Establecer y aplicar reglamentos, lineamientos y protocolos orientados a preservar la integridad física, psicológica y material de la comunidad universitaria.</v>
      </c>
      <c r="C30" s="2" t="str">
        <f>IF(ROWS($A$11:C30)&gt;COUNTIF(POA!$A:$A,$B$5),"",INDEX(POA!$A$2:$O$856,_xlfn.AGGREGATE(15,6,ROW(POA!$A$2:$A$855)-ROW(POA!$A$2)+1/--(POA!$A$2:$A$855=$B$5),ROWS($A$11:C30)),5))</f>
        <v>1.9.3.2 Actualizar los esquemas institucionales de protección civil aplicables a situaciones ordinarias y extraordinarias de operación.</v>
      </c>
      <c r="D30" s="2" t="str">
        <f>IF(ROWS($A$11:D30)&gt;COUNTIF(POA!$A:$A,$B$5),"",INDEX(POA!$A$2:$O$856,_xlfn.AGGREGATE(15,6,ROW(POA!$A$2:$A$855)-ROW(POA!$A$2)+1/--(POA!$A$2:$A$855=$B$5),ROWS($A$11:D30)),6))</f>
        <v>Actualizar las brigadas del comité de protección civil y continuar organizando cursos y capacitaciones.</v>
      </c>
      <c r="E30" s="31">
        <f t="shared" si="0"/>
        <v>1</v>
      </c>
      <c r="F30" s="31">
        <f>IF(ROWS($A$11:F30)&gt;COUNTIF(POA!$A:$A,$B$5),"",INDEX(POA!$A$2:$O$856,_xlfn.AGGREGATE(15,6,ROW(POA!$A$2:$A$855)-ROW(POA!$A$2)+1/--(POA!$A$2:$A$855=$B$5),ROWS($A$11:F30)),7))</f>
        <v>1</v>
      </c>
      <c r="G30" s="31">
        <f>IF(ROWS($A$11:G30)&gt;COUNTIF(POA!$A:$A,$B$5),"",INDEX(POA!$A$2:$O$856,_xlfn.AGGREGATE(15,6,ROW(POA!$A$2:$A$855)-ROW(POA!$A$2)+1/--(POA!$A$2:$A$855=$B$5),ROWS($A$11:G30)),8))</f>
        <v>1</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1</v>
      </c>
      <c r="O30" s="41">
        <f t="shared" si="2"/>
        <v>1</v>
      </c>
    </row>
    <row r="31" spans="1:15" ht="52.8" x14ac:dyDescent="0.3">
      <c r="A31" s="2" t="str">
        <f>IF(ROWS($A$11:A31)&gt;COUNTIF(POA!$A:$A,$B$5),"",INDEX(POA!$A$2:$O$856,_xlfn.AGGREGATE(15,6,ROW(POA!$A$2:$A$855)-ROW(POA!$A$2)+1/--(POA!$A$2:$A$855=$B$5),ROWS($A$11:A31)),3))</f>
        <v>1.11 Cuidado al medio ambiente</v>
      </c>
      <c r="B31" s="2" t="str">
        <f>IF(ROWS($A$11:B31)&gt;COUNTIF(POA!$A:$A,$B$5),"",INDEX(POA!$A$2:$O$856,_xlfn.AGGREGATE(15,6,ROW(POA!$A$2:$A$855)-ROW(POA!$A$2)+1/--(POA!$A$2:$A$855=$B$5),ROWS($A$11:B31)),4))</f>
        <v>1.11.1 Fortalecer las medidas institucionales que promuevan la protección del medio ambiente y de desarrollo sostenible.</v>
      </c>
      <c r="C31" s="2" t="str">
        <f>IF(ROWS($A$11:C31)&gt;COUNTIF(POA!$A:$A,$B$5),"",INDEX(POA!$A$2:$O$856,_xlfn.AGGREGATE(15,6,ROW(POA!$A$2:$A$855)-ROW(POA!$A$2)+1/--(POA!$A$2:$A$855=$B$5),ROWS($A$11:C31)),5))</f>
        <v>1.11.1.1 Promover una agenda institucional en materia ambiental acorde a los objetivos del desarrollo sostenible (ods), que favorezca procesos y enfoques trans e interdisciplinarios para la solución de problemas ambientales.</v>
      </c>
      <c r="D31" s="2" t="str">
        <f>IF(ROWS($A$11:D31)&gt;COUNTIF(POA!$A:$A,$B$5),"",INDEX(POA!$A$2:$O$856,_xlfn.AGGREGATE(15,6,ROW(POA!$A$2:$A$855)-ROW(POA!$A$2)+1/--(POA!$A$2:$A$855=$B$5),ROWS($A$11:D31)),6))</f>
        <v>Impulsar el cuidado del medio ambiente dentro de la UA y sus centros comunitarios.</v>
      </c>
      <c r="E31" s="31">
        <f t="shared" si="0"/>
        <v>1</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0</v>
      </c>
      <c r="O31" s="41">
        <f t="shared" si="2"/>
        <v>0</v>
      </c>
    </row>
    <row r="32" spans="1:15" ht="66" x14ac:dyDescent="0.3">
      <c r="A32" s="2" t="str">
        <f>IF(ROWS($A$11:A32)&gt;COUNTIF(POA!$A:$A,$B$5),"",INDEX(POA!$A$2:$O$856,_xlfn.AGGREGATE(15,6,ROW(POA!$A$2:$A$855)-ROW(POA!$A$2)+1/--(POA!$A$2:$A$855=$B$5),ROWS($A$11:A32)),3))</f>
        <v>1.9 Infraestructura, equipamiento y seguridad</v>
      </c>
      <c r="B32" s="2" t="str">
        <f>IF(ROWS($A$11:B32)&gt;COUNTIF(POA!$A:$A,$B$5),"",INDEX(POA!$A$2:$O$856,_xlfn.AGGREGATE(15,6,ROW(POA!$A$2:$A$855)-ROW(POA!$A$2)+1/--(POA!$A$2:$A$855=$B$5),ROWS($A$11:B32)),4))</f>
        <v>1.9.1 Propiciar que la institución cuente con la infraestructura y equipamiento requeridos para el cumplimiento de sus funciones sustantivas y de gestión.</v>
      </c>
      <c r="C32" s="2" t="str">
        <f>IF(ROWS($A$11:C32)&gt;COUNTIF(POA!$A:$A,$B$5),"",INDEX(POA!$A$2:$O$856,_xlfn.AGGREGATE(15,6,ROW(POA!$A$2:$A$855)-ROW(POA!$A$2)+1/--(POA!$A$2:$A$855=$B$5),ROWS($A$11:C32)),5))</f>
        <v>1.9.1.2 Vigilar el cumplimiento de las normas y estándares de calidad vigentes para la ampliación, conservación, mejoramiento y modernización de la infraestructura física y equipamiento.</v>
      </c>
      <c r="D32" s="2" t="str">
        <f>IF(ROWS($A$11:D32)&gt;COUNTIF(POA!$A:$A,$B$5),"",INDEX(POA!$A$2:$O$856,_xlfn.AGGREGATE(15,6,ROW(POA!$A$2:$A$855)-ROW(POA!$A$2)+1/--(POA!$A$2:$A$855=$B$5),ROWS($A$11:D32)),6))</f>
        <v>Conservar las instalaciones de la UA, para el cumplimiento de las funciones manteniendo los estándares de calidad, así como la entrega de documentos con diferentes instituciones de colaboración administrativa y/o académica.</v>
      </c>
      <c r="E32" s="31">
        <f t="shared" si="0"/>
        <v>4</v>
      </c>
      <c r="F32" s="31">
        <f>IF(ROWS($A$11:F32)&gt;COUNTIF(POA!$A:$A,$B$5),"",INDEX(POA!$A$2:$O$856,_xlfn.AGGREGATE(15,6,ROW(POA!$A$2:$A$855)-ROW(POA!$A$2)+1/--(POA!$A$2:$A$855=$B$5),ROWS($A$11:F32)),7))</f>
        <v>1</v>
      </c>
      <c r="G32" s="31">
        <f>IF(ROWS($A$11:G32)&gt;COUNTIF(POA!$A:$A,$B$5),"",INDEX(POA!$A$2:$O$856,_xlfn.AGGREGATE(15,6,ROW(POA!$A$2:$A$855)-ROW(POA!$A$2)+1/--(POA!$A$2:$A$855=$B$5),ROWS($A$11:G32)),8))</f>
        <v>1</v>
      </c>
      <c r="H32" s="31">
        <f>IF(ROWS($A$11:H32)&gt;COUNTIF(POA!$A:$A,$B$5),"",INDEX(POA!$A$2:$O$856,_xlfn.AGGREGATE(15,6,ROW(POA!$A$2:$A$855)-ROW(POA!$A$2)+1/--(POA!$A$2:$A$855=$B$5),ROWS($A$11:H32)),9))</f>
        <v>1</v>
      </c>
      <c r="I32" s="31">
        <f>IF(ROWS($A$11:I32)&gt;COUNTIF(POA!$A:$A,$B$5),"",INDEX(POA!$A$2:$O$856,_xlfn.AGGREGATE(15,6,ROW(POA!$A$2:$A$855)-ROW(POA!$A$2)+1/--(POA!$A$2:$A$855=$B$5),ROWS($A$11:I32)),10))</f>
        <v>0</v>
      </c>
      <c r="J32" s="31">
        <f>IF(ROWS($A$11:J32)&gt;COUNTIF(POA!$A:$A,$B$5),"",INDEX(POA!$A$2:$O$856,_xlfn.AGGREGATE(15,6,ROW(POA!$A$2:$A$855)-ROW(POA!$A$2)+1/--(POA!$A$2:$A$855=$B$5),ROWS($A$11:J32)),11))</f>
        <v>1</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1</v>
      </c>
      <c r="O32" s="41">
        <f t="shared" si="2"/>
        <v>0.25</v>
      </c>
    </row>
    <row r="36" spans="1:16" ht="15.6" x14ac:dyDescent="0.3">
      <c r="A36" s="4"/>
      <c r="B36" s="82" t="s">
        <v>0</v>
      </c>
      <c r="C36" s="82"/>
      <c r="D36" s="82"/>
      <c r="E36" s="82"/>
      <c r="F36" s="82"/>
      <c r="G36" s="82"/>
      <c r="H36" s="82"/>
      <c r="I36" s="82"/>
      <c r="J36" s="82"/>
      <c r="K36" s="82"/>
      <c r="L36" s="82"/>
      <c r="M36" s="82"/>
      <c r="N36" s="82"/>
      <c r="O36" s="82"/>
    </row>
    <row r="37" spans="1:16" ht="15" x14ac:dyDescent="0.25">
      <c r="A37" s="4"/>
      <c r="B37" s="83" t="s">
        <v>1564</v>
      </c>
      <c r="C37" s="83"/>
      <c r="D37" s="83"/>
      <c r="E37" s="83"/>
      <c r="F37" s="83"/>
      <c r="G37" s="83"/>
      <c r="H37" s="83"/>
      <c r="I37" s="83"/>
      <c r="J37" s="83"/>
      <c r="K37" s="83"/>
      <c r="L37" s="83"/>
      <c r="M37" s="83"/>
      <c r="N37" s="83"/>
      <c r="O37" s="83"/>
    </row>
    <row r="38" spans="1:16" ht="15" x14ac:dyDescent="0.25">
      <c r="A38" s="4"/>
      <c r="B38" s="43"/>
      <c r="C38" s="43"/>
      <c r="D38" s="43"/>
      <c r="E38" s="43"/>
      <c r="F38" s="43"/>
      <c r="G38" s="43"/>
      <c r="H38" s="43"/>
      <c r="I38" s="43"/>
      <c r="J38" s="43"/>
      <c r="K38" s="43"/>
      <c r="L38" s="43"/>
      <c r="M38" s="43"/>
      <c r="N38" s="43"/>
      <c r="O38" s="43"/>
    </row>
    <row r="39" spans="1:16" ht="15.75" x14ac:dyDescent="0.25">
      <c r="A39" s="4"/>
      <c r="B39" s="12"/>
      <c r="C39" s="12"/>
      <c r="D39" s="12"/>
      <c r="E39" s="12"/>
      <c r="F39" s="12"/>
      <c r="G39" s="12"/>
      <c r="H39" s="12"/>
      <c r="I39" s="12"/>
      <c r="J39" s="12"/>
      <c r="K39" s="12"/>
      <c r="L39" s="12"/>
      <c r="M39" s="12"/>
      <c r="N39" s="12"/>
      <c r="O39" s="12"/>
    </row>
    <row r="40" spans="1:16" ht="15.6" x14ac:dyDescent="0.3">
      <c r="A40" s="6" t="s">
        <v>1</v>
      </c>
      <c r="B40" s="33">
        <v>204</v>
      </c>
      <c r="C40" s="84" t="s">
        <v>68</v>
      </c>
      <c r="D40" s="84"/>
      <c r="E40" s="84"/>
      <c r="F40" s="84"/>
      <c r="G40" s="84"/>
      <c r="H40" s="84"/>
      <c r="I40" s="84"/>
      <c r="J40" s="84"/>
      <c r="K40" s="84"/>
      <c r="L40" s="84"/>
      <c r="M40" s="84"/>
      <c r="N40" s="84"/>
      <c r="O40" s="42"/>
    </row>
    <row r="41" spans="1:16" x14ac:dyDescent="0.3">
      <c r="A41" s="6" t="s">
        <v>13</v>
      </c>
      <c r="B41" s="11" t="s">
        <v>2</v>
      </c>
      <c r="C41" s="84" t="s">
        <v>19</v>
      </c>
      <c r="D41" s="84"/>
      <c r="E41" s="84"/>
      <c r="F41" s="84"/>
      <c r="G41" s="84"/>
      <c r="H41" s="84"/>
      <c r="I41" s="84"/>
      <c r="J41" s="84"/>
      <c r="K41" s="84"/>
      <c r="L41" s="84"/>
      <c r="M41" s="84"/>
      <c r="N41" s="84"/>
      <c r="O41" s="8"/>
      <c r="P41" s="4"/>
    </row>
    <row r="42" spans="1:16" ht="15" x14ac:dyDescent="0.25">
      <c r="B42" s="9"/>
      <c r="C42" s="9"/>
      <c r="D42" s="9"/>
      <c r="E42" s="9"/>
      <c r="F42" s="9"/>
      <c r="G42" s="9"/>
      <c r="H42" s="9"/>
      <c r="I42" s="9"/>
      <c r="J42" s="9"/>
      <c r="K42" s="9"/>
      <c r="L42" s="9"/>
      <c r="M42" s="9"/>
      <c r="N42" s="9"/>
    </row>
    <row r="43" spans="1:16" x14ac:dyDescent="0.3">
      <c r="A43" s="85" t="s">
        <v>21</v>
      </c>
      <c r="B43" s="85" t="s">
        <v>22</v>
      </c>
      <c r="C43" s="85" t="s">
        <v>23</v>
      </c>
      <c r="D43" s="85" t="s">
        <v>24</v>
      </c>
      <c r="E43" s="85" t="s">
        <v>5</v>
      </c>
      <c r="F43" s="86" t="s">
        <v>25</v>
      </c>
      <c r="G43" s="86"/>
      <c r="H43" s="86"/>
      <c r="I43" s="86"/>
      <c r="J43" s="86"/>
      <c r="K43" s="86"/>
      <c r="L43" s="86"/>
      <c r="M43" s="86"/>
      <c r="N43" s="87" t="s">
        <v>16</v>
      </c>
      <c r="O43" s="85" t="s">
        <v>17</v>
      </c>
    </row>
    <row r="44" spans="1:16" x14ac:dyDescent="0.3">
      <c r="A44" s="85"/>
      <c r="B44" s="85"/>
      <c r="C44" s="85"/>
      <c r="D44" s="85"/>
      <c r="E44" s="85"/>
      <c r="F44" s="86" t="s">
        <v>6</v>
      </c>
      <c r="G44" s="86"/>
      <c r="H44" s="86" t="s">
        <v>7</v>
      </c>
      <c r="I44" s="86"/>
      <c r="J44" s="86" t="s">
        <v>8</v>
      </c>
      <c r="K44" s="86"/>
      <c r="L44" s="86" t="s">
        <v>9</v>
      </c>
      <c r="M44" s="86"/>
      <c r="N44" s="87"/>
      <c r="O44" s="85"/>
    </row>
    <row r="45" spans="1:16" x14ac:dyDescent="0.3">
      <c r="A45" s="85"/>
      <c r="B45" s="85"/>
      <c r="C45" s="85"/>
      <c r="D45" s="85"/>
      <c r="E45" s="85"/>
      <c r="F45" s="44" t="s">
        <v>10</v>
      </c>
      <c r="G45" s="44" t="s">
        <v>11</v>
      </c>
      <c r="H45" s="44" t="s">
        <v>10</v>
      </c>
      <c r="I45" s="44" t="s">
        <v>11</v>
      </c>
      <c r="J45" s="44" t="s">
        <v>10</v>
      </c>
      <c r="K45" s="44" t="s">
        <v>12</v>
      </c>
      <c r="L45" s="44" t="s">
        <v>10</v>
      </c>
      <c r="M45" s="44" t="s">
        <v>12</v>
      </c>
      <c r="N45" s="87"/>
      <c r="O45" s="85"/>
    </row>
    <row r="46" spans="1:16" ht="39.6" x14ac:dyDescent="0.3">
      <c r="A46" s="2" t="str">
        <f>INDEX('POA2'!$A$2:$O$152,_xlfn.AGGREGATE(15,6,ROW('POA2'!$A$2:$A$152)-ROW('POA2'!$A$2)+1/--('POA2'!$A$2:$A$152=$B$40),ROWS($A46:A$46)),3)</f>
        <v>2.3 Investigación, desarrollo tecnológico e Innovación</v>
      </c>
      <c r="B46" s="2" t="str">
        <f>INDEX('POA2'!$A$2:$O$152,_xlfn.AGGREGATE(15,6,ROW('POA2'!$A$2:$A$152)-ROW('POA2'!$A$2)+1/--('POA2'!$A$2:$A$152=$B$40),ROWS($A46:B$46)),4)</f>
        <v>2.3.1 Fortalecer la investigación, el desarrollo tecnológico y la innovación para contribuir al desarrollo regional, nacional e internacional.</v>
      </c>
      <c r="C46" s="2" t="str">
        <f>INDEX('POA2'!$A$2:$O$152,_xlfn.AGGREGATE(15,6,ROW('POA2'!$A$2:$A$152)-ROW('POA2'!$A$2)+1/--('POA2'!$A$2:$A$152=$B$40),ROWS($A46:C$46)),5)</f>
        <v>2.3.1.2 Estimular la creación y consolidación de los grupos de investigación en las diversas áreas del conocimiento que cultiva la universidad.</v>
      </c>
      <c r="D46" s="2" t="str">
        <f>INDEX('POA2'!$A$2:$O$152,_xlfn.AGGREGATE(15,6,ROW('POA2'!$A$2:$A$152)-ROW('POA2'!$A$2)+1/--('POA2'!$A$2:$A$152=$B$40),ROWS($A46:D$46)),6)</f>
        <v>Estimular la generación de grupos de investigación entre los PTC.</v>
      </c>
      <c r="E46" s="40">
        <f t="shared" ref="E46" si="3">+F46+H46+J46+L46</f>
        <v>0</v>
      </c>
      <c r="F46" s="2">
        <f>INDEX('POA2'!$A$2:$O$152,_xlfn.AGGREGATE(15,6,ROW('POA2'!$A$2:$A$152)-ROW('POA2'!$A$2)+1/--('POA2'!$A$2:$A$152=$B$40),ROWS($A46:F$46)),7)</f>
        <v>0</v>
      </c>
      <c r="G46" s="2">
        <f>INDEX('POA2'!$A$2:$O$152,_xlfn.AGGREGATE(15,6,ROW('POA2'!$A$2:$A$152)-ROW('POA2'!$A$2)+1/--('POA2'!$A$2:$A$152=$B$40),ROWS($A46:G$46)),8)</f>
        <v>0</v>
      </c>
      <c r="H46" s="2">
        <f>INDEX('POA2'!$A$2:$O$152,_xlfn.AGGREGATE(15,6,ROW('POA2'!$A$2:$A$152)-ROW('POA2'!$A$2)+1/--('POA2'!$A$2:$A$152=$B$40),ROWS($A46:H$46)),9)</f>
        <v>0</v>
      </c>
      <c r="I46" s="2">
        <f>INDEX('POA2'!$A$2:$O$152,_xlfn.AGGREGATE(15,6,ROW('POA2'!$A$2:$A$152)-ROW('POA2'!$A$2)+1/--('POA2'!$A$2:$A$152=$B$40),ROWS($A46:I$46)),10)</f>
        <v>0</v>
      </c>
      <c r="J46" s="2">
        <f>INDEX('POA2'!$A$2:$O$152,_xlfn.AGGREGATE(15,6,ROW('POA2'!$A$2:$A$152)-ROW('POA2'!$A$2)+1/--('POA2'!$A$2:$A$152=$B$40),ROWS($A46:J$46)),11)</f>
        <v>0</v>
      </c>
      <c r="K46" s="2">
        <f>INDEX('POA2'!$A$2:$O$152,_xlfn.AGGREGATE(15,6,ROW('POA2'!$A$2:$A$152)-ROW('POA2'!$A$2)+1/--('POA2'!$A$2:$A$152=$B$40),ROWS($A46:K$46)),12)</f>
        <v>0</v>
      </c>
      <c r="L46" s="2">
        <f>INDEX('POA2'!$A$2:$O$152,_xlfn.AGGREGATE(15,6,ROW('POA2'!$A$2:$A$152)-ROW('POA2'!$A$2)+1/--('POA2'!$A$2:$A$152=$B$40),ROWS($A46:L$46)),13)</f>
        <v>0</v>
      </c>
      <c r="M46" s="2">
        <f>INDEX('POA2'!$A$2:$O$152,_xlfn.AGGREGATE(15,6,ROW('POA2'!$A$2:$A$152)-ROW('POA2'!$A$2)+1/--('POA2'!$A$2:$A$152=$B$40),ROWS($A46:M$46)),14)</f>
        <v>0</v>
      </c>
      <c r="N46" s="40">
        <f t="shared" ref="N46" si="4">+G46+I46+K46+M46</f>
        <v>0</v>
      </c>
      <c r="O46" s="49">
        <f>IFERROR(N46/E46,0%)</f>
        <v>0</v>
      </c>
    </row>
    <row r="47" spans="1:16" ht="52.8" x14ac:dyDescent="0.3">
      <c r="A47" s="2" t="str">
        <f>INDEX('POA2'!$A$2:$O$152,_xlfn.AGGREGATE(15,6,ROW('POA2'!$A$2:$A$152)-ROW('POA2'!$A$2)+1/--('POA2'!$A$2:$A$152=$B$40),ROWS($A$46:A47)),3)</f>
        <v>2.3 Investigación, desarrollo tecnológico e Innovación</v>
      </c>
      <c r="B47" s="2" t="str">
        <f>INDEX('POA2'!$A$2:$O$152,_xlfn.AGGREGATE(15,6,ROW('POA2'!$A$2:$A$152)-ROW('POA2'!$A$2)+1/--('POA2'!$A$2:$A$152=$B$40),ROWS($A$46:B47)),4)</f>
        <v>2.3.1 Fortalecer la investigación, el desarrollo tecnológico y la innovación para contribuir al desarrollo regional, nacional e internacional.</v>
      </c>
      <c r="C47" s="2" t="str">
        <f>INDEX('POA2'!$A$2:$O$152,_xlfn.AGGREGATE(15,6,ROW('POA2'!$A$2:$A$152)-ROW('POA2'!$A$2)+1/--('POA2'!$A$2:$A$152=$B$40),ROWS($A$46:C47)),5)</f>
        <v>2.3.1.3 Fortalecer y consolidar las redes de colaboración en materia de investigación con académicos de otras instituciones de educación superior y centros de investigación de los ámbitos regional, nacional e internacional.</v>
      </c>
      <c r="D47" s="2" t="str">
        <f>INDEX('POA2'!$A$2:$O$152,_xlfn.AGGREGATE(15,6,ROW('POA2'!$A$2:$A$152)-ROW('POA2'!$A$2)+1/--('POA2'!$A$2:$A$152=$B$40),ROWS($A$46:D47)),6)</f>
        <v>Conservar los convenios y acuerdos que se poseen con Redes nacionales de investigación.</v>
      </c>
      <c r="E47" s="40">
        <f t="shared" ref="E47:E48" si="5">+F47+H47+J47+L47</f>
        <v>1</v>
      </c>
      <c r="F47" s="2">
        <f>INDEX('POA2'!$A$2:$O$152,_xlfn.AGGREGATE(15,6,ROW('POA2'!$A$2:$A$152)-ROW('POA2'!$A$2)+1/--('POA2'!$A$2:$A$152=$B$40),ROWS($A$46:F47)),7)</f>
        <v>0</v>
      </c>
      <c r="G47" s="2">
        <f>INDEX('POA2'!$A$2:$O$152,_xlfn.AGGREGATE(15,6,ROW('POA2'!$A$2:$A$152)-ROW('POA2'!$A$2)+1/--('POA2'!$A$2:$A$152=$B$40),ROWS($A$46:G47)),8)</f>
        <v>0</v>
      </c>
      <c r="H47" s="2">
        <f>INDEX('POA2'!$A$2:$O$152,_xlfn.AGGREGATE(15,6,ROW('POA2'!$A$2:$A$152)-ROW('POA2'!$A$2)+1/--('POA2'!$A$2:$A$152=$B$40),ROWS($A$46:H47)),9)</f>
        <v>0</v>
      </c>
      <c r="I47" s="2">
        <f>INDEX('POA2'!$A$2:$O$152,_xlfn.AGGREGATE(15,6,ROW('POA2'!$A$2:$A$152)-ROW('POA2'!$A$2)+1/--('POA2'!$A$2:$A$152=$B$40),ROWS($A$46:I47)),10)</f>
        <v>0</v>
      </c>
      <c r="J47" s="2">
        <f>INDEX('POA2'!$A$2:$O$152,_xlfn.AGGREGATE(15,6,ROW('POA2'!$A$2:$A$152)-ROW('POA2'!$A$2)+1/--('POA2'!$A$2:$A$152=$B$40),ROWS($A$46:J47)),11)</f>
        <v>0</v>
      </c>
      <c r="K47" s="2">
        <f>INDEX('POA2'!$A$2:$O$152,_xlfn.AGGREGATE(15,6,ROW('POA2'!$A$2:$A$152)-ROW('POA2'!$A$2)+1/--('POA2'!$A$2:$A$152=$B$40),ROWS($A$46:K47)),12)</f>
        <v>0</v>
      </c>
      <c r="L47" s="2">
        <f>INDEX('POA2'!$A$2:$O$152,_xlfn.AGGREGATE(15,6,ROW('POA2'!$A$2:$A$152)-ROW('POA2'!$A$2)+1/--('POA2'!$A$2:$A$152=$B$40),ROWS($A$46:L47)),13)</f>
        <v>1</v>
      </c>
      <c r="M47" s="2">
        <f>INDEX('POA2'!$A$2:$O$152,_xlfn.AGGREGATE(15,6,ROW('POA2'!$A$2:$A$152)-ROW('POA2'!$A$2)+1/--('POA2'!$A$2:$A$152=$B$40),ROWS($A$46:M47)),14)</f>
        <v>0</v>
      </c>
      <c r="N47" s="40">
        <f t="shared" ref="N47:N48" si="6">+G47+I47+K47+M47</f>
        <v>0</v>
      </c>
      <c r="O47" s="49">
        <f t="shared" ref="O47:O48" si="7">IFERROR(N47/E47,0%)</f>
        <v>0</v>
      </c>
    </row>
    <row r="48" spans="1:16" ht="52.8" x14ac:dyDescent="0.3">
      <c r="A48" s="2" t="str">
        <f>INDEX('POA2'!$A$2:$O$152,_xlfn.AGGREGATE(15,6,ROW('POA2'!$A$2:$A$152)-ROW('POA2'!$A$2)+1/--('POA2'!$A$2:$A$152=$B$40),ROWS($A$46:A48)),3)</f>
        <v>2.3 Investigación, desarrollo tecnológico e Innovación</v>
      </c>
      <c r="B48" s="2" t="str">
        <f>INDEX('POA2'!$A$2:$O$152,_xlfn.AGGREGATE(15,6,ROW('POA2'!$A$2:$A$152)-ROW('POA2'!$A$2)+1/--('POA2'!$A$2:$A$152=$B$40),ROWS($A$46:B48)),4)</f>
        <v>2.3.2 Difundir y divulgar los resultados de la investigación a través de los diferentes formatos y canales que permitan consolidar la capacidad académica de la institución.</v>
      </c>
      <c r="C48" s="2" t="str">
        <f>INDEX('POA2'!$A$2:$O$152,_xlfn.AGGREGATE(15,6,ROW('POA2'!$A$2:$A$152)-ROW('POA2'!$A$2)+1/--('POA2'!$A$2:$A$152=$B$40),ROWS($A$46:C48)),5)</f>
        <v>2.3.2.2 Generar condiciones para que los académicos publiquen en revistas que se caractericen por su rigor científico.</v>
      </c>
      <c r="D48" s="2" t="str">
        <f>INDEX('POA2'!$A$2:$O$152,_xlfn.AGGREGATE(15,6,ROW('POA2'!$A$2:$A$152)-ROW('POA2'!$A$2)+1/--('POA2'!$A$2:$A$152=$B$40),ROWS($A$46:D48)),6)</f>
        <v>Fomentar la producción de investigación y publicaciones de la unidad académica.</v>
      </c>
      <c r="E48" s="40">
        <f t="shared" si="5"/>
        <v>1</v>
      </c>
      <c r="F48" s="2">
        <f>INDEX('POA2'!$A$2:$O$152,_xlfn.AGGREGATE(15,6,ROW('POA2'!$A$2:$A$152)-ROW('POA2'!$A$2)+1/--('POA2'!$A$2:$A$152=$B$40),ROWS($A$46:F48)),7)</f>
        <v>0</v>
      </c>
      <c r="G48" s="2">
        <f>INDEX('POA2'!$A$2:$O$152,_xlfn.AGGREGATE(15,6,ROW('POA2'!$A$2:$A$152)-ROW('POA2'!$A$2)+1/--('POA2'!$A$2:$A$152=$B$40),ROWS($A$46:G48)),8)</f>
        <v>0</v>
      </c>
      <c r="H48" s="2">
        <f>INDEX('POA2'!$A$2:$O$152,_xlfn.AGGREGATE(15,6,ROW('POA2'!$A$2:$A$152)-ROW('POA2'!$A$2)+1/--('POA2'!$A$2:$A$152=$B$40),ROWS($A$46:H48)),9)</f>
        <v>0</v>
      </c>
      <c r="I48" s="2">
        <f>INDEX('POA2'!$A$2:$O$152,_xlfn.AGGREGATE(15,6,ROW('POA2'!$A$2:$A$152)-ROW('POA2'!$A$2)+1/--('POA2'!$A$2:$A$152=$B$40),ROWS($A$46:I48)),10)</f>
        <v>0</v>
      </c>
      <c r="J48" s="2">
        <f>INDEX('POA2'!$A$2:$O$152,_xlfn.AGGREGATE(15,6,ROW('POA2'!$A$2:$A$152)-ROW('POA2'!$A$2)+1/--('POA2'!$A$2:$A$152=$B$40),ROWS($A$46:J48)),11)</f>
        <v>0</v>
      </c>
      <c r="K48" s="2">
        <f>INDEX('POA2'!$A$2:$O$152,_xlfn.AGGREGATE(15,6,ROW('POA2'!$A$2:$A$152)-ROW('POA2'!$A$2)+1/--('POA2'!$A$2:$A$152=$B$40),ROWS($A$46:K48)),12)</f>
        <v>0</v>
      </c>
      <c r="L48" s="2">
        <f>INDEX('POA2'!$A$2:$O$152,_xlfn.AGGREGATE(15,6,ROW('POA2'!$A$2:$A$152)-ROW('POA2'!$A$2)+1/--('POA2'!$A$2:$A$152=$B$40),ROWS($A$46:L48)),13)</f>
        <v>1</v>
      </c>
      <c r="M48" s="2">
        <f>INDEX('POA2'!$A$2:$O$152,_xlfn.AGGREGATE(15,6,ROW('POA2'!$A$2:$A$152)-ROW('POA2'!$A$2)+1/--('POA2'!$A$2:$A$152=$B$40),ROWS($A$46:M48)),14)</f>
        <v>0</v>
      </c>
      <c r="N48" s="40">
        <f t="shared" si="6"/>
        <v>0</v>
      </c>
      <c r="O48" s="49">
        <f t="shared" si="7"/>
        <v>0</v>
      </c>
    </row>
    <row r="50" spans="1:16" ht="15.6" x14ac:dyDescent="0.3">
      <c r="A50" s="4"/>
      <c r="B50" s="82" t="s">
        <v>0</v>
      </c>
      <c r="C50" s="82"/>
      <c r="D50" s="82"/>
      <c r="E50" s="82"/>
      <c r="F50" s="82"/>
      <c r="G50" s="82"/>
      <c r="H50" s="82"/>
      <c r="I50" s="82"/>
      <c r="J50" s="82"/>
      <c r="K50" s="82"/>
      <c r="L50" s="82"/>
      <c r="M50" s="82"/>
      <c r="N50" s="82"/>
      <c r="O50" s="82"/>
    </row>
    <row r="51" spans="1:16" ht="15" x14ac:dyDescent="0.25">
      <c r="A51" s="4"/>
      <c r="B51" s="83" t="s">
        <v>1564</v>
      </c>
      <c r="C51" s="83"/>
      <c r="D51" s="83"/>
      <c r="E51" s="83"/>
      <c r="F51" s="83"/>
      <c r="G51" s="83"/>
      <c r="H51" s="83"/>
      <c r="I51" s="83"/>
      <c r="J51" s="83"/>
      <c r="K51" s="83"/>
      <c r="L51" s="83"/>
      <c r="M51" s="83"/>
      <c r="N51" s="83"/>
      <c r="O51" s="83"/>
    </row>
    <row r="52" spans="1:16" ht="15" x14ac:dyDescent="0.25">
      <c r="A52" s="4"/>
      <c r="B52" s="43"/>
      <c r="C52" s="43"/>
      <c r="D52" s="43"/>
      <c r="E52" s="43"/>
      <c r="F52" s="43"/>
      <c r="G52" s="43"/>
      <c r="H52" s="43"/>
      <c r="I52" s="43"/>
      <c r="J52" s="43"/>
      <c r="K52" s="43"/>
      <c r="L52" s="43"/>
      <c r="M52" s="43"/>
      <c r="N52" s="43"/>
      <c r="O52" s="43"/>
    </row>
    <row r="53" spans="1:16" ht="15.75" x14ac:dyDescent="0.25">
      <c r="A53" s="4"/>
      <c r="B53" s="12"/>
      <c r="C53" s="12"/>
      <c r="D53" s="12"/>
      <c r="E53" s="12"/>
      <c r="F53" s="12"/>
      <c r="G53" s="12"/>
      <c r="H53" s="12"/>
      <c r="I53" s="12"/>
      <c r="J53" s="12"/>
      <c r="K53" s="12"/>
      <c r="L53" s="12"/>
      <c r="M53" s="12"/>
      <c r="N53" s="12"/>
      <c r="O53" s="12"/>
    </row>
    <row r="54" spans="1:16" ht="15.6" x14ac:dyDescent="0.3">
      <c r="A54" s="6" t="s">
        <v>1</v>
      </c>
      <c r="B54" s="33">
        <v>204</v>
      </c>
      <c r="C54" s="84" t="s">
        <v>68</v>
      </c>
      <c r="D54" s="84"/>
      <c r="E54" s="84"/>
      <c r="F54" s="84"/>
      <c r="G54" s="84"/>
      <c r="H54" s="84"/>
      <c r="I54" s="84"/>
      <c r="J54" s="84"/>
      <c r="K54" s="84"/>
      <c r="L54" s="84"/>
      <c r="M54" s="84"/>
      <c r="N54" s="84"/>
      <c r="O54" s="42"/>
    </row>
    <row r="55" spans="1:16" x14ac:dyDescent="0.3">
      <c r="A55" s="6" t="s">
        <v>13</v>
      </c>
      <c r="B55" s="11" t="s">
        <v>3</v>
      </c>
      <c r="C55" s="84" t="s">
        <v>26</v>
      </c>
      <c r="D55" s="84"/>
      <c r="E55" s="84"/>
      <c r="F55" s="84"/>
      <c r="G55" s="84"/>
      <c r="H55" s="84"/>
      <c r="I55" s="84"/>
      <c r="J55" s="84"/>
      <c r="K55" s="84"/>
      <c r="L55" s="84"/>
      <c r="M55" s="84"/>
      <c r="N55" s="84"/>
      <c r="O55" s="8"/>
      <c r="P55" s="4"/>
    </row>
    <row r="56" spans="1:16" ht="15" x14ac:dyDescent="0.25">
      <c r="B56" s="9"/>
      <c r="C56" s="9"/>
      <c r="D56" s="9"/>
      <c r="E56" s="9"/>
      <c r="F56" s="9"/>
      <c r="G56" s="9"/>
      <c r="H56" s="9"/>
      <c r="I56" s="9"/>
      <c r="J56" s="9"/>
      <c r="K56" s="9"/>
      <c r="L56" s="9"/>
      <c r="M56" s="9"/>
      <c r="N56" s="9"/>
    </row>
    <row r="57" spans="1:16" x14ac:dyDescent="0.3">
      <c r="A57" s="85" t="s">
        <v>21</v>
      </c>
      <c r="B57" s="85" t="s">
        <v>22</v>
      </c>
      <c r="C57" s="85" t="s">
        <v>23</v>
      </c>
      <c r="D57" s="85" t="s">
        <v>24</v>
      </c>
      <c r="E57" s="85" t="s">
        <v>5</v>
      </c>
      <c r="F57" s="86" t="s">
        <v>25</v>
      </c>
      <c r="G57" s="86"/>
      <c r="H57" s="86"/>
      <c r="I57" s="86"/>
      <c r="J57" s="86"/>
      <c r="K57" s="86"/>
      <c r="L57" s="86"/>
      <c r="M57" s="86"/>
      <c r="N57" s="87" t="s">
        <v>16</v>
      </c>
      <c r="O57" s="85" t="s">
        <v>17</v>
      </c>
    </row>
    <row r="58" spans="1:16" x14ac:dyDescent="0.3">
      <c r="A58" s="85"/>
      <c r="B58" s="85"/>
      <c r="C58" s="85"/>
      <c r="D58" s="85"/>
      <c r="E58" s="85"/>
      <c r="F58" s="86" t="s">
        <v>6</v>
      </c>
      <c r="G58" s="86"/>
      <c r="H58" s="86" t="s">
        <v>7</v>
      </c>
      <c r="I58" s="86"/>
      <c r="J58" s="86" t="s">
        <v>8</v>
      </c>
      <c r="K58" s="86"/>
      <c r="L58" s="86" t="s">
        <v>9</v>
      </c>
      <c r="M58" s="86"/>
      <c r="N58" s="87"/>
      <c r="O58" s="85"/>
    </row>
    <row r="59" spans="1:16" x14ac:dyDescent="0.3">
      <c r="A59" s="85"/>
      <c r="B59" s="85"/>
      <c r="C59" s="85"/>
      <c r="D59" s="85"/>
      <c r="E59" s="85"/>
      <c r="F59" s="44" t="s">
        <v>10</v>
      </c>
      <c r="G59" s="44" t="s">
        <v>11</v>
      </c>
      <c r="H59" s="44" t="s">
        <v>10</v>
      </c>
      <c r="I59" s="44" t="s">
        <v>11</v>
      </c>
      <c r="J59" s="44" t="s">
        <v>10</v>
      </c>
      <c r="K59" s="44" t="s">
        <v>12</v>
      </c>
      <c r="L59" s="44" t="s">
        <v>10</v>
      </c>
      <c r="M59" s="44" t="s">
        <v>12</v>
      </c>
      <c r="N59" s="87"/>
      <c r="O59" s="85"/>
    </row>
    <row r="60" spans="1:16" ht="52.8" x14ac:dyDescent="0.3">
      <c r="A60" s="2" t="str">
        <f>INDEX('POA3'!$A$2:$O$152,_xlfn.AGGREGATE(15,6,ROW('POA3'!$A$2:$A$152)-ROW('POA3'!$A$2)+1/--('POA3'!$A$2:$A$152=$B$54),ROWS($A$60:A60)),3)</f>
        <v>3.4 Extensión y vinculación</v>
      </c>
      <c r="B60" s="2" t="str">
        <f>INDEX('POA3'!$A$2:$O$152,_xlfn.AGGREGATE(15,6,ROW('POA3'!$A$2:$A$152)-ROW('POA3'!$A$2)+1/--('POA3'!$A$2:$A$152=$B$54),ROWS($A$60:B60)),4)</f>
        <v>3.4.1 Fortalecer la presencia de la universidad en la sociedad a través de la divulgación del conocimiento y la promoción de la cultura y el deporte.</v>
      </c>
      <c r="C60" s="2" t="str">
        <f>INDEX('POA3'!$A$2:$O$152,_xlfn.AGGREGATE(15,6,ROW('POA3'!$A$2:$A$152)-ROW('POA3'!$A$2)+1/--('POA3'!$A$2:$A$152=$B$54),ROWS($A$60:C60)),5)</f>
        <v>3.4.1.7 Promover la participación de los universitarios en actividades de extensión de los servicios que brinda la uabc, y de intervención comunitaria orientadas a sectores sociales en condiciones de vulnerabilidad.</v>
      </c>
      <c r="D60" s="2" t="str">
        <f>INDEX('POA3'!$A$2:$O$152,_xlfn.AGGREGATE(15,6,ROW('POA3'!$A$2:$A$152)-ROW('POA3'!$A$2)+1/--('POA3'!$A$2:$A$152=$B$54),ROWS($A$60:D60)),6)</f>
        <v>Fomentar la participación de estudiantes y docentes de la facultad de enfermería en la prestación de servicios de salud a comunidades vulnerables.</v>
      </c>
      <c r="E60" s="37">
        <f t="shared" ref="E60" si="8">+F60+H60+J60+L60</f>
        <v>1</v>
      </c>
      <c r="F60" s="31">
        <f>INDEX('POA3'!$A$2:$O$152,_xlfn.AGGREGATE(15,6,ROW('POA3'!$A$2:$A$152)-ROW('POA3'!$A$2)+1/--('POA3'!$A$2:$A$152=$B$54),ROWS($A$60:E60)),7)</f>
        <v>0</v>
      </c>
      <c r="G60" s="31">
        <f>INDEX('POA3'!$A$2:$O$152,_xlfn.AGGREGATE(15,6,ROW('POA3'!$A$2:$A$152)-ROW('POA3'!$A$2)+1/--('POA3'!$A$2:$A$152=$B$54),ROWS($A$60:F60)),8)</f>
        <v>0</v>
      </c>
      <c r="H60" s="31">
        <f>INDEX('POA3'!$A$2:$O$152,_xlfn.AGGREGATE(15,6,ROW('POA3'!$A$2:$A$152)-ROW('POA3'!$A$2)+1/--('POA3'!$A$2:$A$152=$B$54),ROWS($A$60:G60)),9)</f>
        <v>0</v>
      </c>
      <c r="I60" s="31">
        <f>INDEX('POA3'!$A$2:$O$152,_xlfn.AGGREGATE(15,6,ROW('POA3'!$A$2:$A$152)-ROW('POA3'!$A$2)+1/--('POA3'!$A$2:$A$152=$B$54),ROWS($A$60:H60)),10)</f>
        <v>0</v>
      </c>
      <c r="J60" s="31">
        <f>INDEX('POA3'!$A$2:$O$152,_xlfn.AGGREGATE(15,6,ROW('POA3'!$A$2:$A$152)-ROW('POA3'!$A$2)+1/--('POA3'!$A$2:$A$152=$B$54),ROWS($A$60:I60)),11)</f>
        <v>0</v>
      </c>
      <c r="K60" s="31">
        <f>INDEX('POA3'!$A$2:$O$152,_xlfn.AGGREGATE(15,6,ROW('POA3'!$A$2:$A$152)-ROW('POA3'!$A$2)+1/--('POA3'!$A$2:$A$152=$B$54),ROWS($A$60:J60)),12)</f>
        <v>0</v>
      </c>
      <c r="L60" s="31">
        <f>INDEX('POA3'!$A$2:$O$152,_xlfn.AGGREGATE(15,6,ROW('POA3'!$A$2:$A$152)-ROW('POA3'!$A$2)+1/--('POA3'!$A$2:$A$152=$B$54),ROWS($A$60:K60)),13)</f>
        <v>1</v>
      </c>
      <c r="M60" s="31">
        <f>INDEX('POA3'!$A$2:$O$152,_xlfn.AGGREGATE(15,6,ROW('POA3'!$A$2:$A$152)-ROW('POA3'!$A$2)+1/--('POA3'!$A$2:$A$152=$B$54),ROWS($A$60:L60)),14)</f>
        <v>0</v>
      </c>
      <c r="N60" s="37">
        <f t="shared" ref="N60" si="9">+G60+I60+K60+M60</f>
        <v>0</v>
      </c>
      <c r="O60" s="41">
        <f t="shared" ref="O60" si="10">IFERROR(N60/E60,0%)</f>
        <v>0</v>
      </c>
    </row>
    <row r="61" spans="1:16" ht="39.6" x14ac:dyDescent="0.3">
      <c r="A61" s="2" t="str">
        <f>INDEX('POA3'!$A$2:$O$152,_xlfn.AGGREGATE(15,6,ROW('POA3'!$A$2:$A$152)-ROW('POA3'!$A$2)+1/--('POA3'!$A$2:$A$152=$B$54),ROWS($A$60:A61)),3)</f>
        <v>3.4 Extensión y vinculación</v>
      </c>
      <c r="B61" s="2" t="str">
        <f>INDEX('POA3'!$A$2:$O$152,_xlfn.AGGREGATE(15,6,ROW('POA3'!$A$2:$A$152)-ROW('POA3'!$A$2)+1/--('POA3'!$A$2:$A$152=$B$54),ROWS($A$60:B61)),4)</f>
        <v>3.4.2 Consolidar los esquemas de vinculación institucional con los sectores público, privado y social.</v>
      </c>
      <c r="C61" s="2" t="str">
        <f>INDEX('POA3'!$A$2:$O$152,_xlfn.AGGREGATE(15,6,ROW('POA3'!$A$2:$A$152)-ROW('POA3'!$A$2)+1/--('POA3'!$A$2:$A$152=$B$54),ROWS($A$60:C61)),5)</f>
        <v>3.4.2.3 Fortalecer las modalidades de aprendizaje que promueven la vinculación de los alumnos con los sectores público, privado y social.</v>
      </c>
      <c r="D61" s="2" t="str">
        <f>INDEX('POA3'!$A$2:$O$152,_xlfn.AGGREGATE(15,6,ROW('POA3'!$A$2:$A$152)-ROW('POA3'!$A$2)+1/--('POA3'!$A$2:$A$152=$B$54),ROWS($A$60:D61)),6)</f>
        <v>Promover las prácticas clínicas en entornos reales para el alcance de mejores competencias profesionales.</v>
      </c>
      <c r="E61" s="37">
        <f t="shared" ref="E61" si="11">+F61+H61+J61+L61</f>
        <v>0</v>
      </c>
      <c r="F61" s="31">
        <f>INDEX('POA3'!$A$2:$O$152,_xlfn.AGGREGATE(15,6,ROW('POA3'!$A$2:$A$152)-ROW('POA3'!$A$2)+1/--('POA3'!$A$2:$A$152=$B$54),ROWS($A$60:E61)),7)</f>
        <v>0</v>
      </c>
      <c r="G61" s="31">
        <f>INDEX('POA3'!$A$2:$O$152,_xlfn.AGGREGATE(15,6,ROW('POA3'!$A$2:$A$152)-ROW('POA3'!$A$2)+1/--('POA3'!$A$2:$A$152=$B$54),ROWS($A$60:F61)),8)</f>
        <v>0</v>
      </c>
      <c r="H61" s="31">
        <f>INDEX('POA3'!$A$2:$O$152,_xlfn.AGGREGATE(15,6,ROW('POA3'!$A$2:$A$152)-ROW('POA3'!$A$2)+1/--('POA3'!$A$2:$A$152=$B$54),ROWS($A$60:G61)),9)</f>
        <v>0</v>
      </c>
      <c r="I61" s="31">
        <f>INDEX('POA3'!$A$2:$O$152,_xlfn.AGGREGATE(15,6,ROW('POA3'!$A$2:$A$152)-ROW('POA3'!$A$2)+1/--('POA3'!$A$2:$A$152=$B$54),ROWS($A$60:H61)),10)</f>
        <v>0</v>
      </c>
      <c r="J61" s="31">
        <f>INDEX('POA3'!$A$2:$O$152,_xlfn.AGGREGATE(15,6,ROW('POA3'!$A$2:$A$152)-ROW('POA3'!$A$2)+1/--('POA3'!$A$2:$A$152=$B$54),ROWS($A$60:I61)),11)</f>
        <v>0</v>
      </c>
      <c r="K61" s="31">
        <f>INDEX('POA3'!$A$2:$O$152,_xlfn.AGGREGATE(15,6,ROW('POA3'!$A$2:$A$152)-ROW('POA3'!$A$2)+1/--('POA3'!$A$2:$A$152=$B$54),ROWS($A$60:J61)),12)</f>
        <v>0</v>
      </c>
      <c r="L61" s="31">
        <f>INDEX('POA3'!$A$2:$O$152,_xlfn.AGGREGATE(15,6,ROW('POA3'!$A$2:$A$152)-ROW('POA3'!$A$2)+1/--('POA3'!$A$2:$A$152=$B$54),ROWS($A$60:K61)),13)</f>
        <v>0</v>
      </c>
      <c r="M61" s="31">
        <f>INDEX('POA3'!$A$2:$O$152,_xlfn.AGGREGATE(15,6,ROW('POA3'!$A$2:$A$152)-ROW('POA3'!$A$2)+1/--('POA3'!$A$2:$A$152=$B$54),ROWS($A$60:L61)),14)</f>
        <v>0</v>
      </c>
      <c r="N61" s="37">
        <f t="shared" ref="N61" si="12">+G61+I61+K61+M61</f>
        <v>0</v>
      </c>
      <c r="O61" s="41">
        <f t="shared" ref="O61" si="13">IFERROR(N61/E61,0%)</f>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6:O36"/>
    <mergeCell ref="B37:O37"/>
    <mergeCell ref="C40:N40"/>
    <mergeCell ref="C41:N41"/>
    <mergeCell ref="A43:A45"/>
    <mergeCell ref="B43:B45"/>
    <mergeCell ref="C43:C45"/>
    <mergeCell ref="D43:D45"/>
    <mergeCell ref="E43:E45"/>
    <mergeCell ref="F43:M43"/>
    <mergeCell ref="N43:N45"/>
    <mergeCell ref="O43:O45"/>
    <mergeCell ref="F44:G44"/>
    <mergeCell ref="H44:I44"/>
    <mergeCell ref="J44:K44"/>
    <mergeCell ref="L44:M44"/>
    <mergeCell ref="B50:O50"/>
    <mergeCell ref="B51:O51"/>
    <mergeCell ref="C54:N54"/>
    <mergeCell ref="C55:N55"/>
    <mergeCell ref="A57:A59"/>
    <mergeCell ref="B57:B59"/>
    <mergeCell ref="C57:C59"/>
    <mergeCell ref="D57:D59"/>
    <mergeCell ref="E57:E59"/>
    <mergeCell ref="F57:M57"/>
    <mergeCell ref="N57:N59"/>
    <mergeCell ref="O57:O59"/>
    <mergeCell ref="F58:G58"/>
    <mergeCell ref="H58:I58"/>
    <mergeCell ref="J58:K58"/>
    <mergeCell ref="L58:M58"/>
  </mergeCells>
  <pageMargins left="0.7" right="0.7" top="0.75" bottom="0.75" header="0.3" footer="0.3"/>
  <pageSetup scale="3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6"/>
  <sheetViews>
    <sheetView topLeftCell="A773" zoomScale="70" zoomScaleNormal="70" workbookViewId="0">
      <selection activeCell="A52" sqref="A52"/>
    </sheetView>
  </sheetViews>
  <sheetFormatPr baseColWidth="10" defaultColWidth="11.44140625" defaultRowHeight="14.4" x14ac:dyDescent="0.3"/>
  <cols>
    <col min="1" max="1" width="8.88671875" style="34" bestFit="1" customWidth="1"/>
    <col min="2" max="2" width="31" bestFit="1" customWidth="1"/>
    <col min="3" max="3" width="53.109375" bestFit="1" customWidth="1"/>
    <col min="4" max="4" width="139.44140625" bestFit="1" customWidth="1"/>
    <col min="5" max="5" width="187.44140625" bestFit="1" customWidth="1"/>
    <col min="6" max="6" width="196.109375" bestFit="1" customWidth="1"/>
    <col min="7" max="7" width="11.6640625" bestFit="1" customWidth="1"/>
    <col min="8" max="8" width="10.44140625" bestFit="1" customWidth="1"/>
    <col min="9" max="9" width="12.109375" bestFit="1" customWidth="1"/>
    <col min="10" max="10" width="11" bestFit="1" customWidth="1"/>
    <col min="11" max="11" width="11.6640625" bestFit="1" customWidth="1"/>
    <col min="12" max="12" width="10.44140625" bestFit="1" customWidth="1"/>
    <col min="13" max="13" width="11.88671875" bestFit="1" customWidth="1"/>
    <col min="14" max="14" width="10.6640625" bestFit="1" customWidth="1"/>
    <col min="15" max="15" width="12.109375" bestFit="1" customWidth="1"/>
  </cols>
  <sheetData>
    <row r="1" spans="1:15" x14ac:dyDescent="0.3">
      <c r="A1" s="34" t="s">
        <v>1562</v>
      </c>
      <c r="B1" t="s">
        <v>1561</v>
      </c>
      <c r="C1" t="s">
        <v>1560</v>
      </c>
      <c r="D1" t="s">
        <v>1559</v>
      </c>
      <c r="E1" t="s">
        <v>23</v>
      </c>
      <c r="F1" t="s">
        <v>24</v>
      </c>
      <c r="G1" t="s">
        <v>1558</v>
      </c>
      <c r="H1" t="s">
        <v>1557</v>
      </c>
      <c r="I1" t="s">
        <v>1556</v>
      </c>
      <c r="J1" t="s">
        <v>1555</v>
      </c>
      <c r="K1" t="s">
        <v>1554</v>
      </c>
      <c r="L1" t="s">
        <v>1553</v>
      </c>
      <c r="M1" t="s">
        <v>1552</v>
      </c>
      <c r="N1" t="s">
        <v>1551</v>
      </c>
      <c r="O1" t="s">
        <v>1563</v>
      </c>
    </row>
    <row r="2" spans="1:15" x14ac:dyDescent="0.3">
      <c r="A2" s="35">
        <v>101</v>
      </c>
      <c r="B2" s="32" t="s">
        <v>175</v>
      </c>
      <c r="C2" s="32" t="s">
        <v>179</v>
      </c>
      <c r="D2" s="32" t="s">
        <v>253</v>
      </c>
      <c r="E2" s="32" t="s">
        <v>252</v>
      </c>
      <c r="F2" s="32" t="s">
        <v>1549</v>
      </c>
      <c r="G2" s="32">
        <v>3</v>
      </c>
      <c r="H2" s="32">
        <v>3</v>
      </c>
      <c r="I2" s="32">
        <v>3</v>
      </c>
      <c r="J2" s="32">
        <v>0</v>
      </c>
      <c r="K2" s="32">
        <v>3</v>
      </c>
      <c r="L2" s="32">
        <v>0</v>
      </c>
      <c r="M2" s="32">
        <v>3</v>
      </c>
      <c r="N2" s="32">
        <v>0</v>
      </c>
      <c r="O2" t="s">
        <v>1550</v>
      </c>
    </row>
    <row r="3" spans="1:15" s="32" customFormat="1" x14ac:dyDescent="0.3">
      <c r="A3" s="35">
        <v>101</v>
      </c>
      <c r="B3" s="32" t="s">
        <v>175</v>
      </c>
      <c r="C3" s="32" t="s">
        <v>179</v>
      </c>
      <c r="D3" s="32" t="s">
        <v>283</v>
      </c>
      <c r="E3" s="32" t="s">
        <v>282</v>
      </c>
      <c r="F3" s="32" t="s">
        <v>1548</v>
      </c>
      <c r="G3" s="32">
        <v>0</v>
      </c>
      <c r="H3" s="32">
        <v>0</v>
      </c>
      <c r="I3" s="32">
        <v>0</v>
      </c>
      <c r="J3" s="32">
        <v>0</v>
      </c>
      <c r="K3" s="32">
        <v>0</v>
      </c>
      <c r="L3" s="32">
        <v>0</v>
      </c>
      <c r="M3" s="32">
        <v>1</v>
      </c>
      <c r="N3" s="32">
        <v>0</v>
      </c>
      <c r="O3" s="32">
        <v>0.107758620689655</v>
      </c>
    </row>
    <row r="4" spans="1:15" s="32" customFormat="1" x14ac:dyDescent="0.3">
      <c r="A4" s="35">
        <v>101</v>
      </c>
      <c r="B4" s="32" t="s">
        <v>175</v>
      </c>
      <c r="C4" s="32" t="s">
        <v>183</v>
      </c>
      <c r="D4" s="32" t="s">
        <v>229</v>
      </c>
      <c r="E4" s="32" t="s">
        <v>228</v>
      </c>
      <c r="F4" s="32" t="s">
        <v>1547</v>
      </c>
      <c r="G4" s="32">
        <v>0</v>
      </c>
      <c r="H4" s="32">
        <v>0</v>
      </c>
      <c r="I4" s="32">
        <v>0</v>
      </c>
      <c r="J4" s="32">
        <v>0</v>
      </c>
      <c r="K4" s="32">
        <v>0</v>
      </c>
      <c r="L4" s="32">
        <v>0</v>
      </c>
      <c r="M4" s="32">
        <v>0</v>
      </c>
      <c r="N4" s="32">
        <v>0</v>
      </c>
      <c r="O4" s="32">
        <v>0</v>
      </c>
    </row>
    <row r="5" spans="1:15" s="32" customFormat="1" x14ac:dyDescent="0.3">
      <c r="A5" s="35">
        <v>101</v>
      </c>
      <c r="B5" s="32" t="s">
        <v>175</v>
      </c>
      <c r="C5" s="32" t="s">
        <v>183</v>
      </c>
      <c r="D5" s="32" t="s">
        <v>229</v>
      </c>
      <c r="E5" s="32" t="s">
        <v>327</v>
      </c>
      <c r="F5" s="32" t="s">
        <v>1546</v>
      </c>
      <c r="G5" s="32">
        <v>0</v>
      </c>
      <c r="H5" s="32">
        <v>0</v>
      </c>
      <c r="I5" s="32">
        <v>0</v>
      </c>
      <c r="J5" s="32">
        <v>0</v>
      </c>
      <c r="K5" s="32">
        <v>0</v>
      </c>
      <c r="L5" s="32">
        <v>0</v>
      </c>
      <c r="M5" s="32">
        <v>0</v>
      </c>
      <c r="N5" s="32">
        <v>0</v>
      </c>
      <c r="O5" s="32">
        <v>0</v>
      </c>
    </row>
    <row r="6" spans="1:15" s="32" customFormat="1" x14ac:dyDescent="0.3">
      <c r="A6" s="35">
        <v>101</v>
      </c>
      <c r="B6" s="32" t="s">
        <v>175</v>
      </c>
      <c r="C6" s="32" t="s">
        <v>183</v>
      </c>
      <c r="D6" s="32" t="s">
        <v>229</v>
      </c>
      <c r="E6" s="32" t="s">
        <v>451</v>
      </c>
      <c r="F6" s="32" t="s">
        <v>1545</v>
      </c>
      <c r="G6" s="32">
        <v>0</v>
      </c>
      <c r="H6" s="32">
        <v>0</v>
      </c>
      <c r="I6" s="32">
        <v>0</v>
      </c>
      <c r="J6" s="32">
        <v>0</v>
      </c>
      <c r="K6" s="32">
        <v>0</v>
      </c>
      <c r="L6" s="32">
        <v>0</v>
      </c>
      <c r="M6" s="32">
        <v>0</v>
      </c>
      <c r="N6" s="32">
        <v>0</v>
      </c>
      <c r="O6" s="32">
        <v>0</v>
      </c>
    </row>
    <row r="7" spans="1:15" s="32" customFormat="1" x14ac:dyDescent="0.3">
      <c r="A7" s="35">
        <v>101</v>
      </c>
      <c r="B7" s="32" t="s">
        <v>175</v>
      </c>
      <c r="C7" s="32" t="s">
        <v>183</v>
      </c>
      <c r="D7" s="32" t="s">
        <v>229</v>
      </c>
      <c r="E7" s="32" t="s">
        <v>300</v>
      </c>
      <c r="F7" s="32" t="s">
        <v>1544</v>
      </c>
      <c r="G7" s="32">
        <v>0</v>
      </c>
      <c r="H7" s="32">
        <v>0</v>
      </c>
      <c r="I7" s="32">
        <v>0</v>
      </c>
      <c r="J7" s="32">
        <v>0</v>
      </c>
      <c r="K7" s="32">
        <v>0</v>
      </c>
      <c r="L7" s="32">
        <v>0</v>
      </c>
      <c r="M7" s="32">
        <v>0</v>
      </c>
      <c r="N7" s="32">
        <v>0</v>
      </c>
      <c r="O7" s="32">
        <v>0</v>
      </c>
    </row>
    <row r="8" spans="1:15" s="32" customFormat="1" x14ac:dyDescent="0.3">
      <c r="A8" s="35">
        <v>101</v>
      </c>
      <c r="B8" s="32" t="s">
        <v>175</v>
      </c>
      <c r="C8" s="32" t="s">
        <v>183</v>
      </c>
      <c r="D8" s="32" t="s">
        <v>229</v>
      </c>
      <c r="E8" s="32" t="s">
        <v>260</v>
      </c>
      <c r="F8" s="32" t="s">
        <v>1543</v>
      </c>
      <c r="G8" s="32">
        <v>0</v>
      </c>
      <c r="H8" s="32">
        <v>0</v>
      </c>
      <c r="I8" s="32">
        <v>0</v>
      </c>
      <c r="J8" s="32">
        <v>0</v>
      </c>
      <c r="K8" s="32">
        <v>0</v>
      </c>
      <c r="L8" s="32">
        <v>0</v>
      </c>
      <c r="M8" s="32">
        <v>0</v>
      </c>
      <c r="N8" s="32">
        <v>0</v>
      </c>
      <c r="O8" s="32">
        <v>0</v>
      </c>
    </row>
    <row r="9" spans="1:15" s="32" customFormat="1" x14ac:dyDescent="0.3">
      <c r="A9" s="35">
        <v>101</v>
      </c>
      <c r="B9" s="32" t="s">
        <v>175</v>
      </c>
      <c r="C9" s="32" t="s">
        <v>183</v>
      </c>
      <c r="D9" s="32" t="s">
        <v>182</v>
      </c>
      <c r="E9" s="32" t="s">
        <v>423</v>
      </c>
      <c r="F9" s="32" t="s">
        <v>1542</v>
      </c>
      <c r="G9" s="32">
        <v>0</v>
      </c>
      <c r="H9" s="32">
        <v>0</v>
      </c>
      <c r="I9" s="32">
        <v>0</v>
      </c>
      <c r="J9" s="32">
        <v>0</v>
      </c>
      <c r="K9" s="32">
        <v>0</v>
      </c>
      <c r="L9" s="32">
        <v>0</v>
      </c>
      <c r="M9" s="32">
        <v>0</v>
      </c>
      <c r="N9" s="32">
        <v>0</v>
      </c>
      <c r="O9" s="32">
        <v>0</v>
      </c>
    </row>
    <row r="10" spans="1:15" s="32" customFormat="1" x14ac:dyDescent="0.3">
      <c r="A10" s="35">
        <v>101</v>
      </c>
      <c r="B10" s="32" t="s">
        <v>175</v>
      </c>
      <c r="C10" s="32" t="s">
        <v>183</v>
      </c>
      <c r="D10" s="32" t="s">
        <v>182</v>
      </c>
      <c r="E10" s="32" t="s">
        <v>517</v>
      </c>
      <c r="F10" s="32" t="s">
        <v>1541</v>
      </c>
      <c r="G10" s="32">
        <v>0</v>
      </c>
      <c r="H10" s="32">
        <v>0</v>
      </c>
      <c r="I10" s="32">
        <v>0</v>
      </c>
      <c r="J10" s="32">
        <v>0</v>
      </c>
      <c r="K10" s="32">
        <v>0</v>
      </c>
      <c r="L10" s="32">
        <v>0</v>
      </c>
      <c r="M10" s="32">
        <v>0</v>
      </c>
      <c r="N10" s="32">
        <v>0</v>
      </c>
      <c r="O10" s="32">
        <v>0</v>
      </c>
    </row>
    <row r="11" spans="1:15" s="32" customFormat="1" x14ac:dyDescent="0.3">
      <c r="A11" s="35">
        <v>101</v>
      </c>
      <c r="B11" s="32" t="s">
        <v>175</v>
      </c>
      <c r="C11" s="32" t="s">
        <v>183</v>
      </c>
      <c r="D11" s="32" t="s">
        <v>258</v>
      </c>
      <c r="E11" s="32" t="s">
        <v>365</v>
      </c>
      <c r="F11" s="32" t="s">
        <v>1540</v>
      </c>
      <c r="G11" s="32">
        <v>0</v>
      </c>
      <c r="H11" s="32">
        <v>0</v>
      </c>
      <c r="I11" s="32">
        <v>0</v>
      </c>
      <c r="J11" s="32">
        <v>0</v>
      </c>
      <c r="K11" s="32">
        <v>0</v>
      </c>
      <c r="L11" s="32">
        <v>0</v>
      </c>
      <c r="M11" s="32">
        <v>0</v>
      </c>
      <c r="N11" s="32">
        <v>0</v>
      </c>
      <c r="O11" s="32">
        <v>0</v>
      </c>
    </row>
    <row r="12" spans="1:15" s="32" customFormat="1" x14ac:dyDescent="0.3">
      <c r="A12" s="35">
        <v>101</v>
      </c>
      <c r="B12" s="32" t="s">
        <v>175</v>
      </c>
      <c r="C12" s="32" t="s">
        <v>345</v>
      </c>
      <c r="D12" s="32" t="s">
        <v>344</v>
      </c>
      <c r="E12" s="32" t="s">
        <v>413</v>
      </c>
      <c r="F12" s="32" t="s">
        <v>1539</v>
      </c>
      <c r="G12" s="32">
        <v>0</v>
      </c>
      <c r="H12" s="32">
        <v>0</v>
      </c>
      <c r="I12" s="32">
        <v>0</v>
      </c>
      <c r="J12" s="32">
        <v>0</v>
      </c>
      <c r="K12" s="32">
        <v>0</v>
      </c>
      <c r="L12" s="32">
        <v>0</v>
      </c>
      <c r="M12" s="32">
        <v>0</v>
      </c>
      <c r="N12" s="32">
        <v>0</v>
      </c>
      <c r="O12" s="32">
        <v>0</v>
      </c>
    </row>
    <row r="13" spans="1:15" s="32" customFormat="1" x14ac:dyDescent="0.3">
      <c r="A13" s="35">
        <v>101</v>
      </c>
      <c r="B13" s="32" t="s">
        <v>175</v>
      </c>
      <c r="C13" s="32" t="s">
        <v>187</v>
      </c>
      <c r="D13" s="32" t="s">
        <v>270</v>
      </c>
      <c r="E13" s="32" t="s">
        <v>269</v>
      </c>
      <c r="F13" s="32" t="s">
        <v>1538</v>
      </c>
      <c r="G13" s="32">
        <v>0</v>
      </c>
      <c r="H13" s="32">
        <v>0</v>
      </c>
      <c r="I13" s="32">
        <v>0</v>
      </c>
      <c r="J13" s="32">
        <v>0</v>
      </c>
      <c r="K13" s="32">
        <v>0</v>
      </c>
      <c r="L13" s="32">
        <v>0</v>
      </c>
      <c r="M13" s="32">
        <v>0</v>
      </c>
      <c r="N13" s="32">
        <v>0</v>
      </c>
      <c r="O13" s="32">
        <v>0</v>
      </c>
    </row>
    <row r="14" spans="1:15" s="32" customFormat="1" x14ac:dyDescent="0.3">
      <c r="A14" s="35">
        <v>101</v>
      </c>
      <c r="B14" s="32" t="s">
        <v>175</v>
      </c>
      <c r="C14" s="32" t="s">
        <v>187</v>
      </c>
      <c r="D14" s="32" t="s">
        <v>186</v>
      </c>
      <c r="E14" s="32" t="s">
        <v>185</v>
      </c>
      <c r="F14" s="32" t="s">
        <v>1537</v>
      </c>
      <c r="G14" s="32">
        <v>0</v>
      </c>
      <c r="H14" s="32">
        <v>0</v>
      </c>
      <c r="I14" s="32">
        <v>0</v>
      </c>
      <c r="J14" s="32">
        <v>0</v>
      </c>
      <c r="K14" s="32">
        <v>0</v>
      </c>
      <c r="L14" s="32">
        <v>0</v>
      </c>
      <c r="M14" s="32">
        <v>0</v>
      </c>
      <c r="N14" s="32">
        <v>0</v>
      </c>
      <c r="O14" s="32">
        <v>0</v>
      </c>
    </row>
    <row r="15" spans="1:15" s="32" customFormat="1" x14ac:dyDescent="0.3">
      <c r="A15" s="35">
        <v>101</v>
      </c>
      <c r="B15" s="32" t="s">
        <v>175</v>
      </c>
      <c r="C15" s="32" t="s">
        <v>226</v>
      </c>
      <c r="D15" s="32" t="s">
        <v>276</v>
      </c>
      <c r="E15" s="32" t="s">
        <v>275</v>
      </c>
      <c r="F15" s="32" t="s">
        <v>1536</v>
      </c>
      <c r="G15" s="32">
        <v>0</v>
      </c>
      <c r="H15" s="32">
        <v>0</v>
      </c>
      <c r="I15" s="32">
        <v>0</v>
      </c>
      <c r="J15" s="32">
        <v>0</v>
      </c>
      <c r="K15" s="32">
        <v>1</v>
      </c>
      <c r="L15" s="32">
        <v>0</v>
      </c>
      <c r="M15" s="32">
        <v>0</v>
      </c>
      <c r="N15" s="32">
        <v>0</v>
      </c>
      <c r="O15" s="32">
        <v>0</v>
      </c>
    </row>
    <row r="16" spans="1:15" s="32" customFormat="1" x14ac:dyDescent="0.3">
      <c r="A16" s="35">
        <v>101</v>
      </c>
      <c r="B16" s="32" t="s">
        <v>175</v>
      </c>
      <c r="C16" s="32" t="s">
        <v>226</v>
      </c>
      <c r="D16" s="32" t="s">
        <v>225</v>
      </c>
      <c r="E16" s="32" t="s">
        <v>792</v>
      </c>
      <c r="F16" s="32" t="s">
        <v>1535</v>
      </c>
      <c r="G16" s="32">
        <v>0</v>
      </c>
      <c r="H16" s="32">
        <v>0</v>
      </c>
      <c r="I16" s="32">
        <v>0</v>
      </c>
      <c r="J16" s="32">
        <v>0</v>
      </c>
      <c r="K16" s="32">
        <v>0</v>
      </c>
      <c r="L16" s="32">
        <v>0</v>
      </c>
      <c r="M16" s="32">
        <v>0</v>
      </c>
      <c r="N16" s="32">
        <v>0</v>
      </c>
      <c r="O16" s="32">
        <v>0</v>
      </c>
    </row>
    <row r="17" spans="1:15" s="32" customFormat="1" x14ac:dyDescent="0.3">
      <c r="A17" s="35">
        <v>101</v>
      </c>
      <c r="B17" s="32" t="s">
        <v>175</v>
      </c>
      <c r="C17" s="32" t="s">
        <v>192</v>
      </c>
      <c r="D17" s="32" t="s">
        <v>191</v>
      </c>
      <c r="E17" s="32" t="s">
        <v>235</v>
      </c>
      <c r="F17" s="32" t="s">
        <v>1534</v>
      </c>
      <c r="G17" s="32">
        <v>0</v>
      </c>
      <c r="H17" s="32">
        <v>0</v>
      </c>
      <c r="I17" s="32">
        <v>1</v>
      </c>
      <c r="J17" s="32">
        <v>0</v>
      </c>
      <c r="K17" s="32">
        <v>0</v>
      </c>
      <c r="L17" s="32">
        <v>0</v>
      </c>
      <c r="M17" s="32">
        <v>0</v>
      </c>
      <c r="N17" s="32">
        <v>0</v>
      </c>
      <c r="O17" s="32">
        <v>0</v>
      </c>
    </row>
    <row r="18" spans="1:15" s="32" customFormat="1" x14ac:dyDescent="0.3">
      <c r="A18" s="34">
        <v>102</v>
      </c>
      <c r="B18" t="s">
        <v>175</v>
      </c>
      <c r="C18" t="s">
        <v>174</v>
      </c>
      <c r="D18" t="s">
        <v>468</v>
      </c>
      <c r="E18" t="s">
        <v>529</v>
      </c>
      <c r="F18" t="s">
        <v>1530</v>
      </c>
      <c r="G18">
        <v>0</v>
      </c>
      <c r="H18">
        <v>0</v>
      </c>
      <c r="I18">
        <v>0</v>
      </c>
      <c r="J18">
        <v>0</v>
      </c>
      <c r="K18">
        <v>0</v>
      </c>
      <c r="L18">
        <v>0</v>
      </c>
      <c r="M18">
        <v>0</v>
      </c>
      <c r="N18">
        <v>0</v>
      </c>
      <c r="O18" s="32">
        <v>0</v>
      </c>
    </row>
    <row r="19" spans="1:15" x14ac:dyDescent="0.3">
      <c r="A19" s="34">
        <v>102</v>
      </c>
      <c r="B19" t="s">
        <v>175</v>
      </c>
      <c r="C19" t="s">
        <v>174</v>
      </c>
      <c r="D19" t="s">
        <v>468</v>
      </c>
      <c r="E19" t="s">
        <v>467</v>
      </c>
      <c r="F19" t="s">
        <v>1529</v>
      </c>
      <c r="G19">
        <v>1</v>
      </c>
      <c r="H19">
        <v>5</v>
      </c>
      <c r="I19">
        <v>2</v>
      </c>
      <c r="J19">
        <v>0</v>
      </c>
      <c r="K19">
        <v>1</v>
      </c>
      <c r="L19">
        <v>0</v>
      </c>
      <c r="M19">
        <v>1</v>
      </c>
      <c r="N19">
        <v>0</v>
      </c>
      <c r="O19">
        <v>0</v>
      </c>
    </row>
    <row r="20" spans="1:15" x14ac:dyDescent="0.3">
      <c r="A20" s="34">
        <v>102</v>
      </c>
      <c r="B20" t="s">
        <v>175</v>
      </c>
      <c r="C20" t="s">
        <v>233</v>
      </c>
      <c r="D20" t="s">
        <v>232</v>
      </c>
      <c r="E20" t="s">
        <v>231</v>
      </c>
      <c r="F20" t="s">
        <v>1528</v>
      </c>
      <c r="G20">
        <v>3</v>
      </c>
      <c r="H20">
        <v>5</v>
      </c>
      <c r="I20">
        <v>0</v>
      </c>
      <c r="J20">
        <v>0</v>
      </c>
      <c r="K20">
        <v>0</v>
      </c>
      <c r="L20">
        <v>0</v>
      </c>
      <c r="M20">
        <v>3</v>
      </c>
      <c r="N20">
        <v>0</v>
      </c>
      <c r="O20">
        <v>0.390625</v>
      </c>
    </row>
    <row r="21" spans="1:15" x14ac:dyDescent="0.3">
      <c r="A21" s="34">
        <v>102</v>
      </c>
      <c r="B21" t="s">
        <v>175</v>
      </c>
      <c r="C21" t="s">
        <v>174</v>
      </c>
      <c r="D21" t="s">
        <v>173</v>
      </c>
      <c r="E21" t="s">
        <v>314</v>
      </c>
      <c r="F21" t="s">
        <v>1526</v>
      </c>
      <c r="G21">
        <v>0</v>
      </c>
      <c r="H21">
        <v>0</v>
      </c>
      <c r="I21">
        <v>0</v>
      </c>
      <c r="J21">
        <v>0</v>
      </c>
      <c r="K21">
        <v>0</v>
      </c>
      <c r="L21">
        <v>0</v>
      </c>
      <c r="M21">
        <v>0</v>
      </c>
      <c r="N21">
        <v>0</v>
      </c>
      <c r="O21">
        <v>0.32552083333333398</v>
      </c>
    </row>
    <row r="22" spans="1:15" x14ac:dyDescent="0.3">
      <c r="A22" s="34">
        <v>102</v>
      </c>
      <c r="B22" t="s">
        <v>175</v>
      </c>
      <c r="C22" t="s">
        <v>192</v>
      </c>
      <c r="D22" t="s">
        <v>222</v>
      </c>
      <c r="E22" t="s">
        <v>335</v>
      </c>
      <c r="F22" t="s">
        <v>1525</v>
      </c>
      <c r="G22">
        <v>0</v>
      </c>
      <c r="H22">
        <v>0</v>
      </c>
      <c r="I22">
        <v>1</v>
      </c>
      <c r="J22">
        <v>0</v>
      </c>
      <c r="K22">
        <v>0</v>
      </c>
      <c r="L22">
        <v>0</v>
      </c>
      <c r="M22">
        <v>0</v>
      </c>
      <c r="N22">
        <v>0</v>
      </c>
      <c r="O22">
        <v>0</v>
      </c>
    </row>
    <row r="23" spans="1:15" x14ac:dyDescent="0.3">
      <c r="A23" s="34">
        <v>102</v>
      </c>
      <c r="B23" t="s">
        <v>175</v>
      </c>
      <c r="C23" t="s">
        <v>192</v>
      </c>
      <c r="D23" t="s">
        <v>191</v>
      </c>
      <c r="E23" t="s">
        <v>235</v>
      </c>
      <c r="F23" t="s">
        <v>1524</v>
      </c>
      <c r="G23">
        <v>0</v>
      </c>
      <c r="H23">
        <v>0</v>
      </c>
      <c r="I23">
        <v>1</v>
      </c>
      <c r="J23">
        <v>0</v>
      </c>
      <c r="K23">
        <v>1</v>
      </c>
      <c r="L23">
        <v>0</v>
      </c>
      <c r="M23">
        <v>1</v>
      </c>
      <c r="N23">
        <v>0</v>
      </c>
      <c r="O23">
        <v>0</v>
      </c>
    </row>
    <row r="24" spans="1:15" x14ac:dyDescent="0.3">
      <c r="A24" s="34">
        <v>102</v>
      </c>
      <c r="B24" t="s">
        <v>175</v>
      </c>
      <c r="C24" t="s">
        <v>226</v>
      </c>
      <c r="D24" t="s">
        <v>276</v>
      </c>
      <c r="E24" t="s">
        <v>278</v>
      </c>
      <c r="F24" t="s">
        <v>1521</v>
      </c>
      <c r="G24">
        <v>2</v>
      </c>
      <c r="H24">
        <v>11</v>
      </c>
      <c r="I24">
        <v>2</v>
      </c>
      <c r="J24">
        <v>0</v>
      </c>
      <c r="K24">
        <v>2</v>
      </c>
      <c r="L24">
        <v>0</v>
      </c>
      <c r="M24">
        <v>2</v>
      </c>
      <c r="N24">
        <v>0</v>
      </c>
      <c r="O24">
        <v>0</v>
      </c>
    </row>
    <row r="25" spans="1:15" x14ac:dyDescent="0.3">
      <c r="A25" s="34">
        <v>102</v>
      </c>
      <c r="B25" t="s">
        <v>175</v>
      </c>
      <c r="C25" t="s">
        <v>226</v>
      </c>
      <c r="D25" t="s">
        <v>276</v>
      </c>
      <c r="E25" t="s">
        <v>278</v>
      </c>
      <c r="F25" t="s">
        <v>1519</v>
      </c>
      <c r="G25">
        <v>0</v>
      </c>
      <c r="H25">
        <v>0</v>
      </c>
      <c r="I25">
        <v>1</v>
      </c>
      <c r="J25">
        <v>0</v>
      </c>
      <c r="K25">
        <v>0</v>
      </c>
      <c r="L25">
        <v>0</v>
      </c>
      <c r="M25">
        <v>0</v>
      </c>
      <c r="N25">
        <v>0</v>
      </c>
      <c r="O25">
        <v>0.537109375</v>
      </c>
    </row>
    <row r="26" spans="1:15" x14ac:dyDescent="0.3">
      <c r="A26" s="34">
        <v>102</v>
      </c>
      <c r="B26" t="s">
        <v>175</v>
      </c>
      <c r="C26" t="s">
        <v>179</v>
      </c>
      <c r="D26" t="s">
        <v>283</v>
      </c>
      <c r="E26" t="s">
        <v>282</v>
      </c>
      <c r="F26" t="s">
        <v>1518</v>
      </c>
      <c r="G26">
        <v>2</v>
      </c>
      <c r="H26">
        <v>2</v>
      </c>
      <c r="I26">
        <v>0</v>
      </c>
      <c r="J26">
        <v>0</v>
      </c>
      <c r="K26">
        <v>0</v>
      </c>
      <c r="L26">
        <v>0</v>
      </c>
      <c r="M26">
        <v>0</v>
      </c>
      <c r="N26">
        <v>0</v>
      </c>
      <c r="O26">
        <v>0</v>
      </c>
    </row>
    <row r="27" spans="1:15" x14ac:dyDescent="0.3">
      <c r="A27" s="34">
        <v>102</v>
      </c>
      <c r="B27" t="s">
        <v>175</v>
      </c>
      <c r="C27" t="s">
        <v>179</v>
      </c>
      <c r="D27" t="s">
        <v>178</v>
      </c>
      <c r="E27" t="s">
        <v>177</v>
      </c>
      <c r="F27" t="s">
        <v>1517</v>
      </c>
      <c r="G27">
        <v>1</v>
      </c>
      <c r="H27">
        <v>0</v>
      </c>
      <c r="I27">
        <v>2</v>
      </c>
      <c r="J27">
        <v>0</v>
      </c>
      <c r="K27">
        <v>1</v>
      </c>
      <c r="L27">
        <v>0</v>
      </c>
      <c r="M27">
        <v>1</v>
      </c>
      <c r="N27">
        <v>0</v>
      </c>
      <c r="O27">
        <v>0.390625</v>
      </c>
    </row>
    <row r="28" spans="1:15" x14ac:dyDescent="0.3">
      <c r="A28" s="34">
        <v>102</v>
      </c>
      <c r="B28" t="s">
        <v>175</v>
      </c>
      <c r="C28" t="s">
        <v>179</v>
      </c>
      <c r="D28" t="s">
        <v>253</v>
      </c>
      <c r="E28" t="s">
        <v>252</v>
      </c>
      <c r="F28" t="s">
        <v>1516</v>
      </c>
      <c r="G28">
        <v>1</v>
      </c>
      <c r="H28">
        <v>0</v>
      </c>
      <c r="I28">
        <v>1</v>
      </c>
      <c r="J28">
        <v>0</v>
      </c>
      <c r="K28">
        <v>0</v>
      </c>
      <c r="L28">
        <v>0</v>
      </c>
      <c r="M28">
        <v>1</v>
      </c>
      <c r="N28">
        <v>0</v>
      </c>
      <c r="O28">
        <v>0</v>
      </c>
    </row>
    <row r="29" spans="1:15" x14ac:dyDescent="0.3">
      <c r="A29" s="34">
        <v>102</v>
      </c>
      <c r="B29" t="s">
        <v>175</v>
      </c>
      <c r="C29" t="s">
        <v>183</v>
      </c>
      <c r="D29" t="s">
        <v>229</v>
      </c>
      <c r="E29" t="s">
        <v>228</v>
      </c>
      <c r="F29" t="s">
        <v>1515</v>
      </c>
      <c r="G29">
        <v>0</v>
      </c>
      <c r="H29">
        <v>0</v>
      </c>
      <c r="I29">
        <v>1</v>
      </c>
      <c r="J29">
        <v>0</v>
      </c>
      <c r="K29">
        <v>0</v>
      </c>
      <c r="L29">
        <v>0</v>
      </c>
      <c r="M29">
        <v>0</v>
      </c>
      <c r="N29">
        <v>0</v>
      </c>
      <c r="O29">
        <v>0</v>
      </c>
    </row>
    <row r="30" spans="1:15" x14ac:dyDescent="0.3">
      <c r="A30" s="34">
        <v>102</v>
      </c>
      <c r="B30" t="s">
        <v>175</v>
      </c>
      <c r="C30" t="s">
        <v>183</v>
      </c>
      <c r="D30" t="s">
        <v>229</v>
      </c>
      <c r="E30" t="s">
        <v>260</v>
      </c>
      <c r="F30" t="s">
        <v>1514</v>
      </c>
      <c r="G30">
        <v>0</v>
      </c>
      <c r="H30">
        <v>0</v>
      </c>
      <c r="I30">
        <v>0</v>
      </c>
      <c r="J30">
        <v>0</v>
      </c>
      <c r="K30">
        <v>2</v>
      </c>
      <c r="L30">
        <v>0</v>
      </c>
      <c r="M30">
        <v>0</v>
      </c>
      <c r="N30">
        <v>0</v>
      </c>
      <c r="O30">
        <v>0</v>
      </c>
    </row>
    <row r="31" spans="1:15" x14ac:dyDescent="0.3">
      <c r="A31" s="34">
        <v>102</v>
      </c>
      <c r="B31" t="s">
        <v>175</v>
      </c>
      <c r="C31" t="s">
        <v>183</v>
      </c>
      <c r="D31" t="s">
        <v>182</v>
      </c>
      <c r="E31" t="s">
        <v>604</v>
      </c>
      <c r="F31" t="s">
        <v>1513</v>
      </c>
      <c r="G31">
        <v>2</v>
      </c>
      <c r="H31">
        <v>2</v>
      </c>
      <c r="I31">
        <v>0</v>
      </c>
      <c r="J31">
        <v>0</v>
      </c>
      <c r="K31">
        <v>3</v>
      </c>
      <c r="L31">
        <v>0</v>
      </c>
      <c r="M31">
        <v>0</v>
      </c>
      <c r="N31">
        <v>0</v>
      </c>
      <c r="O31">
        <v>0</v>
      </c>
    </row>
    <row r="32" spans="1:15" x14ac:dyDescent="0.3">
      <c r="A32" s="34">
        <v>102</v>
      </c>
      <c r="B32" t="s">
        <v>175</v>
      </c>
      <c r="C32" t="s">
        <v>226</v>
      </c>
      <c r="D32" t="s">
        <v>276</v>
      </c>
      <c r="E32" t="s">
        <v>278</v>
      </c>
      <c r="F32" t="s">
        <v>1512</v>
      </c>
      <c r="G32">
        <v>0</v>
      </c>
      <c r="H32">
        <v>0</v>
      </c>
      <c r="I32">
        <v>1</v>
      </c>
      <c r="J32">
        <v>0</v>
      </c>
      <c r="K32">
        <v>0</v>
      </c>
      <c r="L32">
        <v>0</v>
      </c>
      <c r="M32">
        <v>0</v>
      </c>
      <c r="N32">
        <v>0</v>
      </c>
      <c r="O32">
        <v>0.15625</v>
      </c>
    </row>
    <row r="33" spans="1:15" x14ac:dyDescent="0.3">
      <c r="A33" s="34">
        <v>102</v>
      </c>
      <c r="B33" t="s">
        <v>175</v>
      </c>
      <c r="C33" t="s">
        <v>183</v>
      </c>
      <c r="D33" t="s">
        <v>229</v>
      </c>
      <c r="E33" t="s">
        <v>327</v>
      </c>
      <c r="F33" t="s">
        <v>1510</v>
      </c>
      <c r="G33">
        <v>50</v>
      </c>
      <c r="H33">
        <v>140</v>
      </c>
      <c r="I33">
        <v>0</v>
      </c>
      <c r="J33">
        <v>0</v>
      </c>
      <c r="K33">
        <v>50</v>
      </c>
      <c r="L33">
        <v>0</v>
      </c>
      <c r="M33">
        <v>0</v>
      </c>
      <c r="N33">
        <v>0</v>
      </c>
      <c r="O33">
        <v>0</v>
      </c>
    </row>
    <row r="34" spans="1:15" x14ac:dyDescent="0.3">
      <c r="A34" s="34">
        <v>102</v>
      </c>
      <c r="B34" t="s">
        <v>175</v>
      </c>
      <c r="C34" t="s">
        <v>183</v>
      </c>
      <c r="D34" t="s">
        <v>229</v>
      </c>
      <c r="E34" t="s">
        <v>451</v>
      </c>
      <c r="F34" t="s">
        <v>1509</v>
      </c>
      <c r="G34">
        <v>0</v>
      </c>
      <c r="H34">
        <v>0</v>
      </c>
      <c r="I34">
        <v>0</v>
      </c>
      <c r="J34">
        <v>0</v>
      </c>
      <c r="K34">
        <v>0</v>
      </c>
      <c r="L34">
        <v>0</v>
      </c>
      <c r="M34">
        <v>0</v>
      </c>
      <c r="N34">
        <v>0</v>
      </c>
      <c r="O34">
        <v>0.546875</v>
      </c>
    </row>
    <row r="35" spans="1:15" x14ac:dyDescent="0.3">
      <c r="A35" s="34">
        <v>102</v>
      </c>
      <c r="B35" t="s">
        <v>175</v>
      </c>
      <c r="C35" t="s">
        <v>183</v>
      </c>
      <c r="D35" t="s">
        <v>182</v>
      </c>
      <c r="E35" t="s">
        <v>421</v>
      </c>
      <c r="F35" t="s">
        <v>1508</v>
      </c>
      <c r="G35">
        <v>0</v>
      </c>
      <c r="H35">
        <v>0</v>
      </c>
      <c r="I35">
        <v>25</v>
      </c>
      <c r="J35">
        <v>0</v>
      </c>
      <c r="K35">
        <v>0</v>
      </c>
      <c r="L35">
        <v>0</v>
      </c>
      <c r="M35">
        <v>25</v>
      </c>
      <c r="N35">
        <v>0</v>
      </c>
      <c r="O35">
        <v>0</v>
      </c>
    </row>
    <row r="36" spans="1:15" x14ac:dyDescent="0.3">
      <c r="A36" s="34">
        <v>102</v>
      </c>
      <c r="B36" t="s">
        <v>175</v>
      </c>
      <c r="C36" t="s">
        <v>183</v>
      </c>
      <c r="D36" t="s">
        <v>182</v>
      </c>
      <c r="E36" t="s">
        <v>517</v>
      </c>
      <c r="F36" t="s">
        <v>1507</v>
      </c>
      <c r="G36">
        <v>0</v>
      </c>
      <c r="H36">
        <v>0</v>
      </c>
      <c r="I36">
        <v>2</v>
      </c>
      <c r="J36">
        <v>0</v>
      </c>
      <c r="K36">
        <v>0</v>
      </c>
      <c r="L36">
        <v>0</v>
      </c>
      <c r="M36">
        <v>1</v>
      </c>
      <c r="N36">
        <v>0</v>
      </c>
      <c r="O36">
        <v>0</v>
      </c>
    </row>
    <row r="37" spans="1:15" x14ac:dyDescent="0.3">
      <c r="A37" s="34">
        <v>102</v>
      </c>
      <c r="B37" t="s">
        <v>175</v>
      </c>
      <c r="C37" t="s">
        <v>183</v>
      </c>
      <c r="D37" t="s">
        <v>258</v>
      </c>
      <c r="E37" t="s">
        <v>365</v>
      </c>
      <c r="F37" t="s">
        <v>1506</v>
      </c>
      <c r="G37">
        <v>0</v>
      </c>
      <c r="H37">
        <v>0</v>
      </c>
      <c r="I37">
        <v>2</v>
      </c>
      <c r="J37">
        <v>0</v>
      </c>
      <c r="K37">
        <v>0</v>
      </c>
      <c r="L37">
        <v>0</v>
      </c>
      <c r="M37">
        <v>2</v>
      </c>
      <c r="N37">
        <v>0</v>
      </c>
      <c r="O37">
        <v>0</v>
      </c>
    </row>
    <row r="38" spans="1:15" x14ac:dyDescent="0.3">
      <c r="A38" s="34">
        <v>102</v>
      </c>
      <c r="B38" t="s">
        <v>175</v>
      </c>
      <c r="C38" t="s">
        <v>233</v>
      </c>
      <c r="D38" t="s">
        <v>232</v>
      </c>
      <c r="E38" t="s">
        <v>231</v>
      </c>
      <c r="F38" t="s">
        <v>1505</v>
      </c>
      <c r="G38">
        <v>3</v>
      </c>
      <c r="H38">
        <v>3</v>
      </c>
      <c r="I38">
        <v>0</v>
      </c>
      <c r="J38">
        <v>0</v>
      </c>
      <c r="K38">
        <v>3</v>
      </c>
      <c r="L38">
        <v>0</v>
      </c>
      <c r="M38">
        <v>0</v>
      </c>
      <c r="N38">
        <v>0</v>
      </c>
      <c r="O38">
        <v>0</v>
      </c>
    </row>
    <row r="39" spans="1:15" x14ac:dyDescent="0.3">
      <c r="A39" s="34">
        <v>103</v>
      </c>
      <c r="B39" t="s">
        <v>175</v>
      </c>
      <c r="C39" t="s">
        <v>183</v>
      </c>
      <c r="D39" t="s">
        <v>229</v>
      </c>
      <c r="E39" t="s">
        <v>451</v>
      </c>
      <c r="F39" t="s">
        <v>1504</v>
      </c>
      <c r="G39">
        <v>1</v>
      </c>
      <c r="H39">
        <v>1</v>
      </c>
      <c r="I39">
        <v>0</v>
      </c>
      <c r="J39">
        <v>0</v>
      </c>
      <c r="K39">
        <v>0</v>
      </c>
      <c r="L39">
        <v>0</v>
      </c>
      <c r="M39">
        <v>0</v>
      </c>
      <c r="N39">
        <v>0</v>
      </c>
      <c r="O39">
        <v>0.1953125</v>
      </c>
    </row>
    <row r="40" spans="1:15" x14ac:dyDescent="0.3">
      <c r="A40" s="34">
        <v>103</v>
      </c>
      <c r="B40" t="s">
        <v>175</v>
      </c>
      <c r="C40" t="s">
        <v>174</v>
      </c>
      <c r="D40" t="s">
        <v>468</v>
      </c>
      <c r="E40" t="s">
        <v>1148</v>
      </c>
      <c r="F40" t="s">
        <v>1503</v>
      </c>
      <c r="G40">
        <v>0</v>
      </c>
      <c r="H40">
        <v>0</v>
      </c>
      <c r="I40">
        <v>0</v>
      </c>
      <c r="J40">
        <v>0</v>
      </c>
      <c r="K40">
        <v>1</v>
      </c>
      <c r="L40">
        <v>0</v>
      </c>
      <c r="M40">
        <v>0</v>
      </c>
      <c r="N40">
        <v>0</v>
      </c>
      <c r="O40">
        <v>5.1229508196721299E-2</v>
      </c>
    </row>
    <row r="41" spans="1:15" x14ac:dyDescent="0.3">
      <c r="A41" s="34">
        <v>103</v>
      </c>
      <c r="B41" t="s">
        <v>175</v>
      </c>
      <c r="C41" t="s">
        <v>187</v>
      </c>
      <c r="D41" t="s">
        <v>270</v>
      </c>
      <c r="E41" t="s">
        <v>269</v>
      </c>
      <c r="F41" t="s">
        <v>1502</v>
      </c>
      <c r="G41">
        <v>0</v>
      </c>
      <c r="H41">
        <v>0</v>
      </c>
      <c r="I41">
        <v>1</v>
      </c>
      <c r="J41">
        <v>0</v>
      </c>
      <c r="K41">
        <v>0</v>
      </c>
      <c r="L41">
        <v>0</v>
      </c>
      <c r="M41">
        <v>0</v>
      </c>
      <c r="N41">
        <v>0</v>
      </c>
      <c r="O41">
        <v>0</v>
      </c>
    </row>
    <row r="42" spans="1:15" x14ac:dyDescent="0.3">
      <c r="A42" s="34">
        <v>103</v>
      </c>
      <c r="B42" t="s">
        <v>175</v>
      </c>
      <c r="C42" t="s">
        <v>226</v>
      </c>
      <c r="D42" t="s">
        <v>276</v>
      </c>
      <c r="E42" t="s">
        <v>275</v>
      </c>
      <c r="F42" t="s">
        <v>1501</v>
      </c>
      <c r="G42">
        <v>0</v>
      </c>
      <c r="H42">
        <v>0</v>
      </c>
      <c r="I42">
        <v>0</v>
      </c>
      <c r="J42">
        <v>0</v>
      </c>
      <c r="K42">
        <v>1</v>
      </c>
      <c r="L42">
        <v>0</v>
      </c>
      <c r="M42">
        <v>0</v>
      </c>
      <c r="N42">
        <v>0</v>
      </c>
      <c r="O42">
        <v>0</v>
      </c>
    </row>
    <row r="43" spans="1:15" x14ac:dyDescent="0.3">
      <c r="A43" s="34">
        <v>103</v>
      </c>
      <c r="B43" t="s">
        <v>175</v>
      </c>
      <c r="C43" t="s">
        <v>226</v>
      </c>
      <c r="D43" t="s">
        <v>225</v>
      </c>
      <c r="E43" t="s">
        <v>792</v>
      </c>
      <c r="F43" t="s">
        <v>1500</v>
      </c>
      <c r="G43">
        <v>0</v>
      </c>
      <c r="H43">
        <v>0</v>
      </c>
      <c r="I43">
        <v>0</v>
      </c>
      <c r="J43">
        <v>0</v>
      </c>
      <c r="K43">
        <v>0</v>
      </c>
      <c r="L43">
        <v>0</v>
      </c>
      <c r="M43">
        <v>1</v>
      </c>
      <c r="N43">
        <v>0</v>
      </c>
      <c r="O43">
        <v>0</v>
      </c>
    </row>
    <row r="44" spans="1:15" x14ac:dyDescent="0.3">
      <c r="A44" s="34">
        <v>103</v>
      </c>
      <c r="B44" t="s">
        <v>175</v>
      </c>
      <c r="C44" t="s">
        <v>192</v>
      </c>
      <c r="D44" t="s">
        <v>191</v>
      </c>
      <c r="E44" t="s">
        <v>235</v>
      </c>
      <c r="F44" t="s">
        <v>1499</v>
      </c>
      <c r="G44">
        <v>0</v>
      </c>
      <c r="H44">
        <v>0</v>
      </c>
      <c r="I44">
        <v>0</v>
      </c>
      <c r="J44">
        <v>0</v>
      </c>
      <c r="K44">
        <v>1</v>
      </c>
      <c r="L44">
        <v>0</v>
      </c>
      <c r="M44">
        <v>0</v>
      </c>
      <c r="N44">
        <v>0</v>
      </c>
      <c r="O44">
        <v>0</v>
      </c>
    </row>
    <row r="45" spans="1:15" x14ac:dyDescent="0.3">
      <c r="A45" s="34">
        <v>103</v>
      </c>
      <c r="B45" t="s">
        <v>175</v>
      </c>
      <c r="C45" t="s">
        <v>179</v>
      </c>
      <c r="D45" t="s">
        <v>283</v>
      </c>
      <c r="E45" t="s">
        <v>533</v>
      </c>
      <c r="F45" t="s">
        <v>1494</v>
      </c>
      <c r="G45">
        <v>0</v>
      </c>
      <c r="H45">
        <v>0</v>
      </c>
      <c r="I45">
        <v>1</v>
      </c>
      <c r="J45">
        <v>0</v>
      </c>
      <c r="K45">
        <v>0</v>
      </c>
      <c r="L45">
        <v>0</v>
      </c>
      <c r="M45">
        <v>0</v>
      </c>
      <c r="N45">
        <v>0</v>
      </c>
      <c r="O45">
        <v>0</v>
      </c>
    </row>
    <row r="46" spans="1:15" x14ac:dyDescent="0.3">
      <c r="A46" s="34">
        <v>103</v>
      </c>
      <c r="B46" t="s">
        <v>175</v>
      </c>
      <c r="C46" t="s">
        <v>183</v>
      </c>
      <c r="D46" t="s">
        <v>229</v>
      </c>
      <c r="E46" t="s">
        <v>455</v>
      </c>
      <c r="F46" t="s">
        <v>1493</v>
      </c>
      <c r="G46">
        <v>0</v>
      </c>
      <c r="H46">
        <v>0</v>
      </c>
      <c r="I46">
        <v>0</v>
      </c>
      <c r="J46">
        <v>0</v>
      </c>
      <c r="K46">
        <v>1</v>
      </c>
      <c r="L46">
        <v>0</v>
      </c>
      <c r="M46">
        <v>0</v>
      </c>
      <c r="N46">
        <v>0</v>
      </c>
      <c r="O46">
        <v>0</v>
      </c>
    </row>
    <row r="47" spans="1:15" x14ac:dyDescent="0.3">
      <c r="A47" s="34">
        <v>103</v>
      </c>
      <c r="B47" t="s">
        <v>175</v>
      </c>
      <c r="C47" t="s">
        <v>183</v>
      </c>
      <c r="D47" t="s">
        <v>182</v>
      </c>
      <c r="E47" t="s">
        <v>421</v>
      </c>
      <c r="F47" t="s">
        <v>1492</v>
      </c>
      <c r="G47">
        <v>0</v>
      </c>
      <c r="H47">
        <v>0</v>
      </c>
      <c r="I47">
        <v>0</v>
      </c>
      <c r="J47">
        <v>0</v>
      </c>
      <c r="K47">
        <v>1</v>
      </c>
      <c r="L47">
        <v>0</v>
      </c>
      <c r="M47">
        <v>0</v>
      </c>
      <c r="N47">
        <v>0</v>
      </c>
      <c r="O47">
        <v>0</v>
      </c>
    </row>
    <row r="48" spans="1:15" x14ac:dyDescent="0.3">
      <c r="A48" s="34">
        <v>103</v>
      </c>
      <c r="B48" t="s">
        <v>175</v>
      </c>
      <c r="C48" t="s">
        <v>183</v>
      </c>
      <c r="D48" t="s">
        <v>258</v>
      </c>
      <c r="E48" t="s">
        <v>257</v>
      </c>
      <c r="F48" t="s">
        <v>1491</v>
      </c>
      <c r="G48">
        <v>1</v>
      </c>
      <c r="H48">
        <v>1</v>
      </c>
      <c r="I48">
        <v>0</v>
      </c>
      <c r="J48">
        <v>0</v>
      </c>
      <c r="K48">
        <v>0</v>
      </c>
      <c r="L48">
        <v>0</v>
      </c>
      <c r="M48">
        <v>0</v>
      </c>
      <c r="N48">
        <v>0</v>
      </c>
      <c r="O48">
        <v>0</v>
      </c>
    </row>
    <row r="49" spans="1:15" x14ac:dyDescent="0.3">
      <c r="A49" s="34">
        <v>103</v>
      </c>
      <c r="B49" t="s">
        <v>175</v>
      </c>
      <c r="C49" t="s">
        <v>233</v>
      </c>
      <c r="D49" t="s">
        <v>232</v>
      </c>
      <c r="E49" t="s">
        <v>231</v>
      </c>
      <c r="F49" t="s">
        <v>1490</v>
      </c>
      <c r="G49">
        <v>0</v>
      </c>
      <c r="H49">
        <v>0</v>
      </c>
      <c r="I49">
        <v>0</v>
      </c>
      <c r="J49">
        <v>0</v>
      </c>
      <c r="K49">
        <v>0</v>
      </c>
      <c r="L49">
        <v>0</v>
      </c>
      <c r="M49">
        <v>1</v>
      </c>
      <c r="N49">
        <v>0</v>
      </c>
      <c r="O49">
        <v>5.1229508196721299E-2</v>
      </c>
    </row>
    <row r="50" spans="1:15" x14ac:dyDescent="0.3">
      <c r="A50" s="34">
        <v>103</v>
      </c>
      <c r="B50" t="s">
        <v>175</v>
      </c>
      <c r="C50" t="s">
        <v>183</v>
      </c>
      <c r="D50" t="s">
        <v>229</v>
      </c>
      <c r="E50" t="s">
        <v>300</v>
      </c>
      <c r="F50" t="s">
        <v>1489</v>
      </c>
      <c r="G50">
        <v>0</v>
      </c>
      <c r="H50">
        <v>0</v>
      </c>
      <c r="I50">
        <v>0</v>
      </c>
      <c r="J50">
        <v>0</v>
      </c>
      <c r="K50">
        <v>1</v>
      </c>
      <c r="L50">
        <v>0</v>
      </c>
      <c r="M50">
        <v>0</v>
      </c>
      <c r="N50">
        <v>0</v>
      </c>
      <c r="O50">
        <v>0</v>
      </c>
    </row>
    <row r="51" spans="1:15" ht="15" x14ac:dyDescent="0.25">
      <c r="A51" s="34">
        <v>103</v>
      </c>
      <c r="B51" t="s">
        <v>175</v>
      </c>
      <c r="C51" t="s">
        <v>183</v>
      </c>
      <c r="D51" t="s">
        <v>229</v>
      </c>
      <c r="E51" t="s">
        <v>327</v>
      </c>
      <c r="F51" t="s">
        <v>1488</v>
      </c>
      <c r="G51">
        <v>0</v>
      </c>
      <c r="H51">
        <v>0</v>
      </c>
      <c r="I51">
        <v>1</v>
      </c>
      <c r="J51">
        <v>0</v>
      </c>
      <c r="K51">
        <v>0</v>
      </c>
      <c r="L51">
        <v>0</v>
      </c>
      <c r="M51">
        <v>0</v>
      </c>
      <c r="N51">
        <v>0</v>
      </c>
      <c r="O51">
        <v>0</v>
      </c>
    </row>
    <row r="52" spans="1:15" x14ac:dyDescent="0.3">
      <c r="A52" s="34">
        <v>104</v>
      </c>
      <c r="B52" t="s">
        <v>175</v>
      </c>
      <c r="C52" t="s">
        <v>183</v>
      </c>
      <c r="D52" t="s">
        <v>229</v>
      </c>
      <c r="E52" t="s">
        <v>430</v>
      </c>
      <c r="F52" t="s">
        <v>1473</v>
      </c>
      <c r="G52">
        <v>0</v>
      </c>
      <c r="H52">
        <v>0</v>
      </c>
      <c r="I52">
        <v>0</v>
      </c>
      <c r="J52">
        <v>0</v>
      </c>
      <c r="K52">
        <v>0</v>
      </c>
      <c r="L52">
        <v>0</v>
      </c>
      <c r="M52">
        <v>0</v>
      </c>
      <c r="N52">
        <v>0</v>
      </c>
      <c r="O52">
        <v>0</v>
      </c>
    </row>
    <row r="53" spans="1:15" x14ac:dyDescent="0.3">
      <c r="A53" s="34">
        <v>104</v>
      </c>
      <c r="B53" t="s">
        <v>175</v>
      </c>
      <c r="C53" t="s">
        <v>183</v>
      </c>
      <c r="D53" t="s">
        <v>229</v>
      </c>
      <c r="E53" t="s">
        <v>430</v>
      </c>
      <c r="F53" t="s">
        <v>1473</v>
      </c>
      <c r="G53">
        <v>0</v>
      </c>
      <c r="H53">
        <v>0</v>
      </c>
      <c r="I53">
        <v>0</v>
      </c>
      <c r="J53">
        <v>0</v>
      </c>
      <c r="K53">
        <v>0</v>
      </c>
      <c r="L53">
        <v>0</v>
      </c>
      <c r="M53">
        <v>0</v>
      </c>
      <c r="N53">
        <v>0</v>
      </c>
      <c r="O53">
        <v>0</v>
      </c>
    </row>
    <row r="54" spans="1:15" x14ac:dyDescent="0.3">
      <c r="A54" s="34">
        <v>104</v>
      </c>
      <c r="B54" t="s">
        <v>175</v>
      </c>
      <c r="C54" t="s">
        <v>183</v>
      </c>
      <c r="D54" t="s">
        <v>229</v>
      </c>
      <c r="E54" t="s">
        <v>451</v>
      </c>
      <c r="F54" t="s">
        <v>30</v>
      </c>
      <c r="G54">
        <v>1</v>
      </c>
      <c r="H54">
        <v>1</v>
      </c>
      <c r="I54">
        <v>1</v>
      </c>
      <c r="J54">
        <v>0</v>
      </c>
      <c r="K54">
        <v>1</v>
      </c>
      <c r="L54">
        <v>0</v>
      </c>
      <c r="M54">
        <v>1</v>
      </c>
      <c r="N54">
        <v>0</v>
      </c>
      <c r="O54">
        <v>0</v>
      </c>
    </row>
    <row r="55" spans="1:15" x14ac:dyDescent="0.3">
      <c r="A55" s="34">
        <v>104</v>
      </c>
      <c r="B55" t="s">
        <v>175</v>
      </c>
      <c r="C55" t="s">
        <v>179</v>
      </c>
      <c r="D55" t="s">
        <v>283</v>
      </c>
      <c r="E55" t="s">
        <v>474</v>
      </c>
      <c r="F55" t="s">
        <v>29</v>
      </c>
      <c r="G55">
        <v>450</v>
      </c>
      <c r="H55">
        <v>450</v>
      </c>
      <c r="I55">
        <v>450</v>
      </c>
      <c r="J55">
        <v>0</v>
      </c>
      <c r="K55">
        <v>450</v>
      </c>
      <c r="L55">
        <v>0</v>
      </c>
      <c r="M55">
        <v>450</v>
      </c>
      <c r="N55">
        <v>0</v>
      </c>
      <c r="O55">
        <v>6.9444444444444503E-2</v>
      </c>
    </row>
    <row r="56" spans="1:15" x14ac:dyDescent="0.3">
      <c r="A56" s="34">
        <v>104</v>
      </c>
      <c r="B56" t="s">
        <v>175</v>
      </c>
      <c r="C56" t="s">
        <v>179</v>
      </c>
      <c r="D56" t="s">
        <v>283</v>
      </c>
      <c r="E56" t="s">
        <v>282</v>
      </c>
      <c r="F56" t="s">
        <v>1481</v>
      </c>
      <c r="G56">
        <v>0</v>
      </c>
      <c r="H56">
        <v>0</v>
      </c>
      <c r="I56">
        <v>1</v>
      </c>
      <c r="J56">
        <v>0</v>
      </c>
      <c r="K56">
        <v>0</v>
      </c>
      <c r="L56">
        <v>0</v>
      </c>
      <c r="M56">
        <v>1</v>
      </c>
      <c r="N56">
        <v>0</v>
      </c>
      <c r="O56">
        <v>6.9444444444444503E-2</v>
      </c>
    </row>
    <row r="57" spans="1:15" x14ac:dyDescent="0.3">
      <c r="A57" s="34">
        <v>104</v>
      </c>
      <c r="B57" t="s">
        <v>175</v>
      </c>
      <c r="C57" t="s">
        <v>179</v>
      </c>
      <c r="D57" t="s">
        <v>283</v>
      </c>
      <c r="E57" t="s">
        <v>533</v>
      </c>
      <c r="F57" t="s">
        <v>1480</v>
      </c>
      <c r="G57">
        <v>0</v>
      </c>
      <c r="H57">
        <v>0</v>
      </c>
      <c r="I57">
        <v>0</v>
      </c>
      <c r="J57">
        <v>0</v>
      </c>
      <c r="K57">
        <v>1</v>
      </c>
      <c r="L57">
        <v>0</v>
      </c>
      <c r="M57">
        <v>0</v>
      </c>
      <c r="N57">
        <v>0</v>
      </c>
      <c r="O57">
        <v>0</v>
      </c>
    </row>
    <row r="58" spans="1:15" x14ac:dyDescent="0.3">
      <c r="A58" s="34">
        <v>104</v>
      </c>
      <c r="B58" t="s">
        <v>175</v>
      </c>
      <c r="C58" t="s">
        <v>179</v>
      </c>
      <c r="D58" t="s">
        <v>283</v>
      </c>
      <c r="E58" t="s">
        <v>330</v>
      </c>
      <c r="F58" t="s">
        <v>1479</v>
      </c>
      <c r="G58">
        <v>1</v>
      </c>
      <c r="H58">
        <v>1</v>
      </c>
      <c r="I58">
        <v>1</v>
      </c>
      <c r="J58">
        <v>0</v>
      </c>
      <c r="K58">
        <v>1</v>
      </c>
      <c r="L58">
        <v>0</v>
      </c>
      <c r="M58">
        <v>0</v>
      </c>
      <c r="N58">
        <v>0</v>
      </c>
      <c r="O58">
        <v>0</v>
      </c>
    </row>
    <row r="59" spans="1:15" ht="15" x14ac:dyDescent="0.25">
      <c r="A59" s="34">
        <v>104</v>
      </c>
      <c r="B59" t="s">
        <v>175</v>
      </c>
      <c r="C59" t="s">
        <v>179</v>
      </c>
      <c r="D59" t="s">
        <v>253</v>
      </c>
      <c r="E59" t="s">
        <v>252</v>
      </c>
      <c r="F59" t="s">
        <v>1478</v>
      </c>
      <c r="G59">
        <v>0</v>
      </c>
      <c r="H59">
        <v>0</v>
      </c>
      <c r="I59">
        <v>1</v>
      </c>
      <c r="J59">
        <v>0</v>
      </c>
      <c r="K59">
        <v>1</v>
      </c>
      <c r="L59">
        <v>0</v>
      </c>
      <c r="M59">
        <v>0</v>
      </c>
      <c r="N59">
        <v>0</v>
      </c>
      <c r="O59">
        <v>9.2592592592592601E-2</v>
      </c>
    </row>
    <row r="60" spans="1:15" x14ac:dyDescent="0.3">
      <c r="A60" s="34">
        <v>104</v>
      </c>
      <c r="B60" t="s">
        <v>175</v>
      </c>
      <c r="C60" t="s">
        <v>179</v>
      </c>
      <c r="D60" t="s">
        <v>253</v>
      </c>
      <c r="E60" t="s">
        <v>547</v>
      </c>
      <c r="F60" t="s">
        <v>1477</v>
      </c>
      <c r="G60">
        <v>0</v>
      </c>
      <c r="H60">
        <v>0</v>
      </c>
      <c r="I60">
        <v>0</v>
      </c>
      <c r="J60">
        <v>0</v>
      </c>
      <c r="K60">
        <v>0</v>
      </c>
      <c r="L60">
        <v>0</v>
      </c>
      <c r="M60">
        <v>0</v>
      </c>
      <c r="N60">
        <v>0</v>
      </c>
      <c r="O60">
        <v>0</v>
      </c>
    </row>
    <row r="61" spans="1:15" x14ac:dyDescent="0.3">
      <c r="A61" s="34">
        <v>104</v>
      </c>
      <c r="B61" t="s">
        <v>175</v>
      </c>
      <c r="C61" t="s">
        <v>183</v>
      </c>
      <c r="D61" t="s">
        <v>229</v>
      </c>
      <c r="E61" t="s">
        <v>228</v>
      </c>
      <c r="F61" t="s">
        <v>1476</v>
      </c>
      <c r="G61">
        <v>1</v>
      </c>
      <c r="H61">
        <v>1</v>
      </c>
      <c r="I61">
        <v>0</v>
      </c>
      <c r="J61">
        <v>0</v>
      </c>
      <c r="K61">
        <v>1</v>
      </c>
      <c r="L61">
        <v>0</v>
      </c>
      <c r="M61">
        <v>0</v>
      </c>
      <c r="N61">
        <v>0</v>
      </c>
      <c r="O61">
        <v>0</v>
      </c>
    </row>
    <row r="62" spans="1:15" ht="15" x14ac:dyDescent="0.25">
      <c r="A62" s="34">
        <v>104</v>
      </c>
      <c r="B62" t="s">
        <v>175</v>
      </c>
      <c r="C62" t="s">
        <v>183</v>
      </c>
      <c r="D62" t="s">
        <v>229</v>
      </c>
      <c r="E62" t="s">
        <v>327</v>
      </c>
      <c r="F62" t="s">
        <v>1475</v>
      </c>
      <c r="G62">
        <v>0</v>
      </c>
      <c r="H62">
        <v>0</v>
      </c>
      <c r="I62">
        <v>1</v>
      </c>
      <c r="J62">
        <v>0</v>
      </c>
      <c r="K62">
        <v>1</v>
      </c>
      <c r="L62">
        <v>0</v>
      </c>
      <c r="M62">
        <v>0</v>
      </c>
      <c r="N62">
        <v>0</v>
      </c>
      <c r="O62">
        <v>0.13888888888888901</v>
      </c>
    </row>
    <row r="63" spans="1:15" x14ac:dyDescent="0.3">
      <c r="A63" s="34">
        <v>104</v>
      </c>
      <c r="B63" t="s">
        <v>175</v>
      </c>
      <c r="C63" t="s">
        <v>183</v>
      </c>
      <c r="D63" t="s">
        <v>229</v>
      </c>
      <c r="E63" t="s">
        <v>368</v>
      </c>
      <c r="F63" t="s">
        <v>1474</v>
      </c>
      <c r="G63">
        <v>1</v>
      </c>
      <c r="H63">
        <v>1</v>
      </c>
      <c r="I63">
        <v>1</v>
      </c>
      <c r="J63">
        <v>0</v>
      </c>
      <c r="K63">
        <v>1</v>
      </c>
      <c r="L63">
        <v>0</v>
      </c>
      <c r="M63">
        <v>0</v>
      </c>
      <c r="N63">
        <v>0</v>
      </c>
      <c r="O63">
        <v>0</v>
      </c>
    </row>
    <row r="64" spans="1:15" x14ac:dyDescent="0.3">
      <c r="A64" s="34">
        <v>104</v>
      </c>
      <c r="B64" t="s">
        <v>175</v>
      </c>
      <c r="C64" t="s">
        <v>183</v>
      </c>
      <c r="D64" t="s">
        <v>229</v>
      </c>
      <c r="E64" t="s">
        <v>430</v>
      </c>
      <c r="F64" t="s">
        <v>1473</v>
      </c>
      <c r="G64">
        <v>0</v>
      </c>
      <c r="H64">
        <v>0</v>
      </c>
      <c r="I64">
        <v>0</v>
      </c>
      <c r="J64">
        <v>0</v>
      </c>
      <c r="K64">
        <v>0</v>
      </c>
      <c r="L64">
        <v>0</v>
      </c>
      <c r="M64">
        <v>0</v>
      </c>
      <c r="N64">
        <v>0</v>
      </c>
      <c r="O64">
        <v>9.2592592592592601E-2</v>
      </c>
    </row>
    <row r="65" spans="1:15" x14ac:dyDescent="0.3">
      <c r="A65" s="34">
        <v>104</v>
      </c>
      <c r="B65" t="s">
        <v>175</v>
      </c>
      <c r="C65" t="s">
        <v>183</v>
      </c>
      <c r="D65" t="s">
        <v>229</v>
      </c>
      <c r="E65" t="s">
        <v>300</v>
      </c>
      <c r="F65" t="s">
        <v>1472</v>
      </c>
      <c r="G65">
        <v>0</v>
      </c>
      <c r="H65">
        <v>0</v>
      </c>
      <c r="I65">
        <v>0</v>
      </c>
      <c r="J65">
        <v>0</v>
      </c>
      <c r="K65">
        <v>0</v>
      </c>
      <c r="L65">
        <v>0</v>
      </c>
      <c r="M65">
        <v>0</v>
      </c>
      <c r="N65">
        <v>0</v>
      </c>
      <c r="O65">
        <v>0</v>
      </c>
    </row>
    <row r="66" spans="1:15" x14ac:dyDescent="0.3">
      <c r="A66" s="34">
        <v>104</v>
      </c>
      <c r="B66" t="s">
        <v>175</v>
      </c>
      <c r="C66" t="s">
        <v>183</v>
      </c>
      <c r="D66" t="s">
        <v>229</v>
      </c>
      <c r="E66" t="s">
        <v>260</v>
      </c>
      <c r="F66" t="s">
        <v>1471</v>
      </c>
      <c r="G66">
        <v>0</v>
      </c>
      <c r="H66">
        <v>0</v>
      </c>
      <c r="I66">
        <v>0</v>
      </c>
      <c r="J66">
        <v>0</v>
      </c>
      <c r="K66">
        <v>0</v>
      </c>
      <c r="L66">
        <v>0</v>
      </c>
      <c r="M66">
        <v>0</v>
      </c>
      <c r="N66">
        <v>0</v>
      </c>
      <c r="O66">
        <v>0</v>
      </c>
    </row>
    <row r="67" spans="1:15" x14ac:dyDescent="0.3">
      <c r="A67" s="34">
        <v>104</v>
      </c>
      <c r="B67" t="s">
        <v>175</v>
      </c>
      <c r="C67" t="s">
        <v>183</v>
      </c>
      <c r="D67" t="s">
        <v>229</v>
      </c>
      <c r="E67" t="s">
        <v>260</v>
      </c>
      <c r="F67" t="s">
        <v>1470</v>
      </c>
      <c r="G67">
        <v>0</v>
      </c>
      <c r="H67">
        <v>0</v>
      </c>
      <c r="I67">
        <v>0</v>
      </c>
      <c r="J67">
        <v>0</v>
      </c>
      <c r="K67">
        <v>0</v>
      </c>
      <c r="L67">
        <v>0</v>
      </c>
      <c r="M67">
        <v>0</v>
      </c>
      <c r="N67">
        <v>0</v>
      </c>
      <c r="O67">
        <v>0</v>
      </c>
    </row>
    <row r="68" spans="1:15" x14ac:dyDescent="0.3">
      <c r="A68" s="34">
        <v>104</v>
      </c>
      <c r="B68" t="s">
        <v>175</v>
      </c>
      <c r="C68" t="s">
        <v>183</v>
      </c>
      <c r="D68" t="s">
        <v>182</v>
      </c>
      <c r="E68" t="s">
        <v>280</v>
      </c>
      <c r="F68" t="s">
        <v>1469</v>
      </c>
      <c r="G68">
        <v>0</v>
      </c>
      <c r="H68">
        <v>0</v>
      </c>
      <c r="I68">
        <v>0</v>
      </c>
      <c r="J68">
        <v>0</v>
      </c>
      <c r="K68">
        <v>0</v>
      </c>
      <c r="L68">
        <v>0</v>
      </c>
      <c r="M68">
        <v>0</v>
      </c>
      <c r="N68">
        <v>0</v>
      </c>
      <c r="O68">
        <v>0</v>
      </c>
    </row>
    <row r="69" spans="1:15" x14ac:dyDescent="0.3">
      <c r="A69" s="34">
        <v>104</v>
      </c>
      <c r="B69" t="s">
        <v>175</v>
      </c>
      <c r="C69" t="s">
        <v>183</v>
      </c>
      <c r="D69" t="s">
        <v>182</v>
      </c>
      <c r="E69" t="s">
        <v>423</v>
      </c>
      <c r="F69" t="s">
        <v>1468</v>
      </c>
      <c r="G69">
        <v>0</v>
      </c>
      <c r="H69">
        <v>0</v>
      </c>
      <c r="I69">
        <v>0</v>
      </c>
      <c r="J69">
        <v>0</v>
      </c>
      <c r="K69">
        <v>0</v>
      </c>
      <c r="L69">
        <v>0</v>
      </c>
      <c r="M69">
        <v>0</v>
      </c>
      <c r="N69">
        <v>0</v>
      </c>
      <c r="O69">
        <v>0</v>
      </c>
    </row>
    <row r="70" spans="1:15" x14ac:dyDescent="0.3">
      <c r="A70" s="34">
        <v>104</v>
      </c>
      <c r="B70" t="s">
        <v>175</v>
      </c>
      <c r="C70" t="s">
        <v>183</v>
      </c>
      <c r="D70" t="s">
        <v>182</v>
      </c>
      <c r="E70" t="s">
        <v>421</v>
      </c>
      <c r="F70" t="s">
        <v>1467</v>
      </c>
      <c r="G70">
        <v>0</v>
      </c>
      <c r="H70">
        <v>0</v>
      </c>
      <c r="I70">
        <v>0</v>
      </c>
      <c r="J70">
        <v>0</v>
      </c>
      <c r="K70">
        <v>0</v>
      </c>
      <c r="L70">
        <v>0</v>
      </c>
      <c r="M70">
        <v>0</v>
      </c>
      <c r="N70">
        <v>0</v>
      </c>
      <c r="O70">
        <v>0</v>
      </c>
    </row>
    <row r="71" spans="1:15" x14ac:dyDescent="0.3">
      <c r="A71" s="34">
        <v>104</v>
      </c>
      <c r="B71" t="s">
        <v>175</v>
      </c>
      <c r="C71" t="s">
        <v>183</v>
      </c>
      <c r="D71" t="s">
        <v>182</v>
      </c>
      <c r="E71" t="s">
        <v>517</v>
      </c>
      <c r="F71" t="s">
        <v>1466</v>
      </c>
      <c r="G71">
        <v>0</v>
      </c>
      <c r="H71">
        <v>0</v>
      </c>
      <c r="I71">
        <v>0</v>
      </c>
      <c r="J71">
        <v>0</v>
      </c>
      <c r="K71">
        <v>0</v>
      </c>
      <c r="L71">
        <v>0</v>
      </c>
      <c r="M71">
        <v>0</v>
      </c>
      <c r="N71">
        <v>0</v>
      </c>
      <c r="O71">
        <v>0</v>
      </c>
    </row>
    <row r="72" spans="1:15" x14ac:dyDescent="0.3">
      <c r="A72" s="34">
        <v>104</v>
      </c>
      <c r="B72" t="s">
        <v>175</v>
      </c>
      <c r="C72" t="s">
        <v>226</v>
      </c>
      <c r="D72" t="s">
        <v>276</v>
      </c>
      <c r="E72" t="s">
        <v>275</v>
      </c>
      <c r="F72" t="s">
        <v>1465</v>
      </c>
      <c r="G72">
        <v>0</v>
      </c>
      <c r="H72">
        <v>0</v>
      </c>
      <c r="I72">
        <v>0</v>
      </c>
      <c r="J72">
        <v>0</v>
      </c>
      <c r="K72">
        <v>0</v>
      </c>
      <c r="L72">
        <v>0</v>
      </c>
      <c r="M72">
        <v>0</v>
      </c>
      <c r="N72">
        <v>0</v>
      </c>
      <c r="O72">
        <v>0</v>
      </c>
    </row>
    <row r="73" spans="1:15" x14ac:dyDescent="0.3">
      <c r="A73" s="34">
        <v>104</v>
      </c>
      <c r="B73" t="s">
        <v>175</v>
      </c>
      <c r="C73" t="s">
        <v>183</v>
      </c>
      <c r="D73" t="s">
        <v>182</v>
      </c>
      <c r="E73" t="s">
        <v>419</v>
      </c>
      <c r="F73" t="s">
        <v>1463</v>
      </c>
      <c r="G73">
        <v>0</v>
      </c>
      <c r="H73">
        <v>0</v>
      </c>
      <c r="I73">
        <v>0</v>
      </c>
      <c r="J73">
        <v>0</v>
      </c>
      <c r="K73">
        <v>0</v>
      </c>
      <c r="L73">
        <v>0</v>
      </c>
      <c r="M73">
        <v>0</v>
      </c>
      <c r="N73">
        <v>0</v>
      </c>
      <c r="O73">
        <v>0</v>
      </c>
    </row>
    <row r="74" spans="1:15" x14ac:dyDescent="0.3">
      <c r="A74" s="34">
        <v>104</v>
      </c>
      <c r="B74" t="s">
        <v>175</v>
      </c>
      <c r="C74" t="s">
        <v>183</v>
      </c>
      <c r="D74" t="s">
        <v>182</v>
      </c>
      <c r="E74" t="s">
        <v>325</v>
      </c>
      <c r="F74" t="s">
        <v>1462</v>
      </c>
      <c r="G74">
        <v>0</v>
      </c>
      <c r="H74">
        <v>0</v>
      </c>
      <c r="I74">
        <v>0</v>
      </c>
      <c r="J74">
        <v>0</v>
      </c>
      <c r="K74">
        <v>0</v>
      </c>
      <c r="L74">
        <v>0</v>
      </c>
      <c r="M74">
        <v>0</v>
      </c>
      <c r="N74">
        <v>0</v>
      </c>
      <c r="O74">
        <v>0</v>
      </c>
    </row>
    <row r="75" spans="1:15" x14ac:dyDescent="0.3">
      <c r="A75" s="34">
        <v>104</v>
      </c>
      <c r="B75" t="s">
        <v>175</v>
      </c>
      <c r="C75" t="s">
        <v>183</v>
      </c>
      <c r="D75" t="s">
        <v>258</v>
      </c>
      <c r="E75" t="s">
        <v>365</v>
      </c>
      <c r="F75" t="s">
        <v>1461</v>
      </c>
      <c r="G75">
        <v>0</v>
      </c>
      <c r="H75">
        <v>0</v>
      </c>
      <c r="I75">
        <v>0</v>
      </c>
      <c r="J75">
        <v>0</v>
      </c>
      <c r="K75">
        <v>0</v>
      </c>
      <c r="L75">
        <v>0</v>
      </c>
      <c r="M75">
        <v>0</v>
      </c>
      <c r="N75">
        <v>0</v>
      </c>
      <c r="O75">
        <v>0</v>
      </c>
    </row>
    <row r="76" spans="1:15" x14ac:dyDescent="0.3">
      <c r="A76" s="34">
        <v>104</v>
      </c>
      <c r="B76" t="s">
        <v>175</v>
      </c>
      <c r="C76" t="s">
        <v>183</v>
      </c>
      <c r="D76" t="s">
        <v>258</v>
      </c>
      <c r="E76" t="s">
        <v>1460</v>
      </c>
      <c r="F76" t="s">
        <v>1459</v>
      </c>
      <c r="G76">
        <v>0</v>
      </c>
      <c r="H76">
        <v>0</v>
      </c>
      <c r="I76">
        <v>0</v>
      </c>
      <c r="J76">
        <v>0</v>
      </c>
      <c r="K76">
        <v>0</v>
      </c>
      <c r="L76">
        <v>0</v>
      </c>
      <c r="M76">
        <v>0</v>
      </c>
      <c r="N76">
        <v>0</v>
      </c>
      <c r="O76">
        <v>0</v>
      </c>
    </row>
    <row r="77" spans="1:15" x14ac:dyDescent="0.3">
      <c r="A77" s="34">
        <v>104</v>
      </c>
      <c r="B77" t="s">
        <v>175</v>
      </c>
      <c r="C77" t="s">
        <v>183</v>
      </c>
      <c r="D77" t="s">
        <v>258</v>
      </c>
      <c r="E77" t="s">
        <v>257</v>
      </c>
      <c r="F77" t="s">
        <v>1458</v>
      </c>
      <c r="G77">
        <v>0</v>
      </c>
      <c r="H77">
        <v>0</v>
      </c>
      <c r="I77">
        <v>0</v>
      </c>
      <c r="J77">
        <v>0</v>
      </c>
      <c r="K77">
        <v>0</v>
      </c>
      <c r="L77">
        <v>0</v>
      </c>
      <c r="M77">
        <v>0</v>
      </c>
      <c r="N77">
        <v>0</v>
      </c>
      <c r="O77">
        <v>0</v>
      </c>
    </row>
    <row r="78" spans="1:15" x14ac:dyDescent="0.3">
      <c r="A78" s="34">
        <v>104</v>
      </c>
      <c r="B78" t="s">
        <v>175</v>
      </c>
      <c r="C78" t="s">
        <v>226</v>
      </c>
      <c r="D78" t="s">
        <v>276</v>
      </c>
      <c r="E78" t="s">
        <v>278</v>
      </c>
      <c r="F78" t="s">
        <v>31</v>
      </c>
      <c r="G78">
        <v>0</v>
      </c>
      <c r="H78">
        <v>0</v>
      </c>
      <c r="I78">
        <v>0</v>
      </c>
      <c r="J78">
        <v>0</v>
      </c>
      <c r="K78">
        <v>0</v>
      </c>
      <c r="L78">
        <v>0</v>
      </c>
      <c r="M78">
        <v>0</v>
      </c>
      <c r="N78">
        <v>0</v>
      </c>
      <c r="O78">
        <v>0</v>
      </c>
    </row>
    <row r="79" spans="1:15" x14ac:dyDescent="0.3">
      <c r="A79" s="34">
        <v>104</v>
      </c>
      <c r="B79" t="s">
        <v>175</v>
      </c>
      <c r="C79" t="s">
        <v>183</v>
      </c>
      <c r="D79" t="s">
        <v>182</v>
      </c>
      <c r="E79" t="s">
        <v>604</v>
      </c>
      <c r="F79" t="s">
        <v>1442</v>
      </c>
      <c r="G79">
        <v>0</v>
      </c>
      <c r="H79">
        <v>0</v>
      </c>
      <c r="I79">
        <v>0</v>
      </c>
      <c r="J79">
        <v>0</v>
      </c>
      <c r="K79">
        <v>0</v>
      </c>
      <c r="L79">
        <v>0</v>
      </c>
      <c r="M79">
        <v>0</v>
      </c>
      <c r="N79">
        <v>0</v>
      </c>
      <c r="O79">
        <v>0</v>
      </c>
    </row>
    <row r="80" spans="1:15" x14ac:dyDescent="0.3">
      <c r="A80" s="34">
        <v>105</v>
      </c>
      <c r="B80" t="s">
        <v>175</v>
      </c>
      <c r="C80" t="s">
        <v>179</v>
      </c>
      <c r="D80" t="s">
        <v>178</v>
      </c>
      <c r="E80" t="s">
        <v>177</v>
      </c>
      <c r="F80" t="s">
        <v>1441</v>
      </c>
      <c r="G80">
        <v>0</v>
      </c>
      <c r="H80">
        <v>0</v>
      </c>
      <c r="I80">
        <v>0</v>
      </c>
      <c r="J80">
        <v>0</v>
      </c>
      <c r="K80">
        <v>0</v>
      </c>
      <c r="L80">
        <v>0</v>
      </c>
      <c r="M80">
        <v>1</v>
      </c>
      <c r="N80">
        <v>0</v>
      </c>
      <c r="O80">
        <v>0</v>
      </c>
    </row>
    <row r="81" spans="1:15" x14ac:dyDescent="0.3">
      <c r="A81" s="34">
        <v>105</v>
      </c>
      <c r="B81" t="s">
        <v>175</v>
      </c>
      <c r="C81" t="s">
        <v>179</v>
      </c>
      <c r="D81" t="s">
        <v>283</v>
      </c>
      <c r="E81" t="s">
        <v>282</v>
      </c>
      <c r="F81" t="s">
        <v>1440</v>
      </c>
      <c r="G81">
        <v>0</v>
      </c>
      <c r="H81">
        <v>0</v>
      </c>
      <c r="I81">
        <v>2</v>
      </c>
      <c r="J81">
        <v>0</v>
      </c>
      <c r="K81">
        <v>0</v>
      </c>
      <c r="L81">
        <v>0</v>
      </c>
      <c r="M81">
        <v>0</v>
      </c>
      <c r="N81">
        <v>0</v>
      </c>
      <c r="O81">
        <v>0</v>
      </c>
    </row>
    <row r="82" spans="1:15" x14ac:dyDescent="0.3">
      <c r="A82" s="34">
        <v>105</v>
      </c>
      <c r="B82" t="s">
        <v>175</v>
      </c>
      <c r="C82" t="s">
        <v>179</v>
      </c>
      <c r="D82" t="s">
        <v>283</v>
      </c>
      <c r="E82" t="s">
        <v>533</v>
      </c>
      <c r="F82" t="s">
        <v>1439</v>
      </c>
      <c r="G82">
        <v>0</v>
      </c>
      <c r="H82">
        <v>0</v>
      </c>
      <c r="I82">
        <v>0</v>
      </c>
      <c r="J82">
        <v>0</v>
      </c>
      <c r="K82">
        <v>0</v>
      </c>
      <c r="L82">
        <v>0</v>
      </c>
      <c r="M82">
        <v>0</v>
      </c>
      <c r="N82">
        <v>0</v>
      </c>
      <c r="O82">
        <v>0</v>
      </c>
    </row>
    <row r="83" spans="1:15" x14ac:dyDescent="0.3">
      <c r="A83" s="34">
        <v>105</v>
      </c>
      <c r="B83" t="s">
        <v>175</v>
      </c>
      <c r="C83" t="s">
        <v>179</v>
      </c>
      <c r="D83" t="s">
        <v>283</v>
      </c>
      <c r="E83" t="s">
        <v>533</v>
      </c>
      <c r="F83" t="s">
        <v>1438</v>
      </c>
      <c r="G83">
        <v>0</v>
      </c>
      <c r="H83">
        <v>0</v>
      </c>
      <c r="I83">
        <v>0</v>
      </c>
      <c r="J83">
        <v>0</v>
      </c>
      <c r="K83">
        <v>0</v>
      </c>
      <c r="L83">
        <v>0</v>
      </c>
      <c r="M83">
        <v>1</v>
      </c>
      <c r="N83">
        <v>0</v>
      </c>
      <c r="O83">
        <v>0</v>
      </c>
    </row>
    <row r="84" spans="1:15" x14ac:dyDescent="0.3">
      <c r="A84" s="34">
        <v>105</v>
      </c>
      <c r="B84" t="s">
        <v>175</v>
      </c>
      <c r="C84" t="s">
        <v>179</v>
      </c>
      <c r="D84" t="s">
        <v>253</v>
      </c>
      <c r="E84" t="s">
        <v>252</v>
      </c>
      <c r="F84" t="s">
        <v>1437</v>
      </c>
      <c r="G84">
        <v>0</v>
      </c>
      <c r="H84">
        <v>0</v>
      </c>
      <c r="I84">
        <v>0</v>
      </c>
      <c r="J84">
        <v>0</v>
      </c>
      <c r="K84">
        <v>0</v>
      </c>
      <c r="L84">
        <v>0</v>
      </c>
      <c r="M84">
        <v>1</v>
      </c>
      <c r="N84">
        <v>0</v>
      </c>
      <c r="O84">
        <v>0</v>
      </c>
    </row>
    <row r="85" spans="1:15" x14ac:dyDescent="0.3">
      <c r="A85" s="34">
        <v>105</v>
      </c>
      <c r="B85" t="s">
        <v>175</v>
      </c>
      <c r="C85" t="s">
        <v>183</v>
      </c>
      <c r="D85" t="s">
        <v>229</v>
      </c>
      <c r="E85" t="s">
        <v>451</v>
      </c>
      <c r="F85" t="s">
        <v>1436</v>
      </c>
      <c r="G85">
        <v>0</v>
      </c>
      <c r="H85">
        <v>0</v>
      </c>
      <c r="I85">
        <v>0</v>
      </c>
      <c r="J85">
        <v>0</v>
      </c>
      <c r="K85">
        <v>0</v>
      </c>
      <c r="L85">
        <v>0</v>
      </c>
      <c r="M85">
        <v>0</v>
      </c>
      <c r="N85">
        <v>0</v>
      </c>
      <c r="O85">
        <v>0</v>
      </c>
    </row>
    <row r="86" spans="1:15" x14ac:dyDescent="0.3">
      <c r="A86" s="34">
        <v>105</v>
      </c>
      <c r="B86" t="s">
        <v>175</v>
      </c>
      <c r="C86" t="s">
        <v>183</v>
      </c>
      <c r="D86" t="s">
        <v>229</v>
      </c>
      <c r="E86" t="s">
        <v>430</v>
      </c>
      <c r="F86" t="s">
        <v>1435</v>
      </c>
      <c r="G86">
        <v>0</v>
      </c>
      <c r="H86">
        <v>7</v>
      </c>
      <c r="I86">
        <v>0</v>
      </c>
      <c r="J86">
        <v>0</v>
      </c>
      <c r="K86">
        <v>0</v>
      </c>
      <c r="L86">
        <v>0</v>
      </c>
      <c r="M86">
        <v>0</v>
      </c>
      <c r="N86">
        <v>0</v>
      </c>
      <c r="O86">
        <v>0</v>
      </c>
    </row>
    <row r="87" spans="1:15" x14ac:dyDescent="0.3">
      <c r="A87" s="34">
        <v>105</v>
      </c>
      <c r="B87" t="s">
        <v>175</v>
      </c>
      <c r="C87" t="s">
        <v>183</v>
      </c>
      <c r="D87" t="s">
        <v>229</v>
      </c>
      <c r="E87" t="s">
        <v>578</v>
      </c>
      <c r="F87" t="s">
        <v>1434</v>
      </c>
      <c r="G87">
        <v>0</v>
      </c>
      <c r="H87">
        <v>0</v>
      </c>
      <c r="I87">
        <v>0</v>
      </c>
      <c r="J87">
        <v>0</v>
      </c>
      <c r="K87">
        <v>0</v>
      </c>
      <c r="L87">
        <v>0</v>
      </c>
      <c r="M87">
        <v>0</v>
      </c>
      <c r="N87">
        <v>0</v>
      </c>
      <c r="O87">
        <v>0</v>
      </c>
    </row>
    <row r="88" spans="1:15" x14ac:dyDescent="0.3">
      <c r="A88" s="34">
        <v>105</v>
      </c>
      <c r="B88" t="s">
        <v>175</v>
      </c>
      <c r="C88" t="s">
        <v>183</v>
      </c>
      <c r="D88" t="s">
        <v>229</v>
      </c>
      <c r="E88" t="s">
        <v>260</v>
      </c>
      <c r="F88" t="s">
        <v>1433</v>
      </c>
      <c r="G88">
        <v>0</v>
      </c>
      <c r="H88">
        <v>0</v>
      </c>
      <c r="I88">
        <v>0</v>
      </c>
      <c r="J88">
        <v>0</v>
      </c>
      <c r="K88">
        <v>0</v>
      </c>
      <c r="L88">
        <v>0</v>
      </c>
      <c r="M88">
        <v>1</v>
      </c>
      <c r="N88">
        <v>0</v>
      </c>
      <c r="O88">
        <v>0</v>
      </c>
    </row>
    <row r="89" spans="1:15" x14ac:dyDescent="0.3">
      <c r="A89" s="34">
        <v>105</v>
      </c>
      <c r="B89" t="s">
        <v>175</v>
      </c>
      <c r="C89" t="s">
        <v>183</v>
      </c>
      <c r="D89" t="s">
        <v>182</v>
      </c>
      <c r="E89" t="s">
        <v>325</v>
      </c>
      <c r="F89" t="s">
        <v>1432</v>
      </c>
      <c r="G89">
        <v>0</v>
      </c>
      <c r="H89">
        <v>0</v>
      </c>
      <c r="I89">
        <v>0</v>
      </c>
      <c r="J89">
        <v>0</v>
      </c>
      <c r="K89">
        <v>0</v>
      </c>
      <c r="L89">
        <v>0</v>
      </c>
      <c r="M89">
        <v>1</v>
      </c>
      <c r="N89">
        <v>0</v>
      </c>
      <c r="O89">
        <v>0</v>
      </c>
    </row>
    <row r="90" spans="1:15" x14ac:dyDescent="0.3">
      <c r="A90" s="34">
        <v>105</v>
      </c>
      <c r="B90" t="s">
        <v>175</v>
      </c>
      <c r="C90" t="s">
        <v>183</v>
      </c>
      <c r="D90" t="s">
        <v>182</v>
      </c>
      <c r="E90" t="s">
        <v>181</v>
      </c>
      <c r="F90" t="s">
        <v>1431</v>
      </c>
      <c r="G90">
        <v>0</v>
      </c>
      <c r="H90">
        <v>0</v>
      </c>
      <c r="I90">
        <v>0</v>
      </c>
      <c r="J90">
        <v>0</v>
      </c>
      <c r="K90">
        <v>0</v>
      </c>
      <c r="L90">
        <v>0</v>
      </c>
      <c r="M90">
        <v>0</v>
      </c>
      <c r="N90">
        <v>0</v>
      </c>
      <c r="O90">
        <v>0</v>
      </c>
    </row>
    <row r="91" spans="1:15" x14ac:dyDescent="0.3">
      <c r="A91" s="34">
        <v>105</v>
      </c>
      <c r="B91" t="s">
        <v>175</v>
      </c>
      <c r="C91" t="s">
        <v>183</v>
      </c>
      <c r="D91" t="s">
        <v>182</v>
      </c>
      <c r="E91" t="s">
        <v>280</v>
      </c>
      <c r="F91" t="s">
        <v>1430</v>
      </c>
      <c r="G91">
        <v>0</v>
      </c>
      <c r="H91">
        <v>0</v>
      </c>
      <c r="I91">
        <v>0</v>
      </c>
      <c r="J91">
        <v>0</v>
      </c>
      <c r="K91">
        <v>0</v>
      </c>
      <c r="L91">
        <v>0</v>
      </c>
      <c r="M91">
        <v>0</v>
      </c>
      <c r="N91">
        <v>0</v>
      </c>
      <c r="O91">
        <v>0</v>
      </c>
    </row>
    <row r="92" spans="1:15" x14ac:dyDescent="0.3">
      <c r="A92" s="34">
        <v>105</v>
      </c>
      <c r="B92" t="s">
        <v>175</v>
      </c>
      <c r="C92" t="s">
        <v>183</v>
      </c>
      <c r="D92" t="s">
        <v>182</v>
      </c>
      <c r="E92" t="s">
        <v>423</v>
      </c>
      <c r="F92" t="s">
        <v>1429</v>
      </c>
      <c r="G92">
        <v>0</v>
      </c>
      <c r="H92">
        <v>0</v>
      </c>
      <c r="I92">
        <v>0</v>
      </c>
      <c r="J92">
        <v>0</v>
      </c>
      <c r="K92">
        <v>0</v>
      </c>
      <c r="L92">
        <v>0</v>
      </c>
      <c r="M92">
        <v>0</v>
      </c>
      <c r="N92">
        <v>0</v>
      </c>
      <c r="O92">
        <v>0</v>
      </c>
    </row>
    <row r="93" spans="1:15" x14ac:dyDescent="0.3">
      <c r="A93" s="34">
        <v>105</v>
      </c>
      <c r="B93" t="s">
        <v>175</v>
      </c>
      <c r="C93" t="s">
        <v>183</v>
      </c>
      <c r="D93" t="s">
        <v>182</v>
      </c>
      <c r="E93" t="s">
        <v>421</v>
      </c>
      <c r="F93" t="s">
        <v>1428</v>
      </c>
      <c r="G93">
        <v>0</v>
      </c>
      <c r="H93">
        <v>0</v>
      </c>
      <c r="I93">
        <v>0</v>
      </c>
      <c r="J93">
        <v>0</v>
      </c>
      <c r="K93">
        <v>0</v>
      </c>
      <c r="L93">
        <v>0</v>
      </c>
      <c r="M93">
        <v>0</v>
      </c>
      <c r="N93">
        <v>0</v>
      </c>
      <c r="O93">
        <v>0</v>
      </c>
    </row>
    <row r="94" spans="1:15" x14ac:dyDescent="0.3">
      <c r="A94" s="34">
        <v>105</v>
      </c>
      <c r="B94" t="s">
        <v>175</v>
      </c>
      <c r="C94" t="s">
        <v>183</v>
      </c>
      <c r="D94" t="s">
        <v>182</v>
      </c>
      <c r="E94" t="s">
        <v>517</v>
      </c>
      <c r="F94" t="s">
        <v>1427</v>
      </c>
      <c r="G94">
        <v>0</v>
      </c>
      <c r="H94">
        <v>0</v>
      </c>
      <c r="I94">
        <v>0</v>
      </c>
      <c r="J94">
        <v>0</v>
      </c>
      <c r="K94">
        <v>0</v>
      </c>
      <c r="L94">
        <v>0</v>
      </c>
      <c r="M94">
        <v>0</v>
      </c>
      <c r="N94">
        <v>0</v>
      </c>
      <c r="O94">
        <v>0</v>
      </c>
    </row>
    <row r="95" spans="1:15" x14ac:dyDescent="0.3">
      <c r="A95" s="34">
        <v>105</v>
      </c>
      <c r="B95" t="s">
        <v>175</v>
      </c>
      <c r="C95" t="s">
        <v>183</v>
      </c>
      <c r="D95" t="s">
        <v>182</v>
      </c>
      <c r="E95" t="s">
        <v>517</v>
      </c>
      <c r="F95" t="s">
        <v>1426</v>
      </c>
      <c r="G95">
        <v>0</v>
      </c>
      <c r="H95">
        <v>0</v>
      </c>
      <c r="I95">
        <v>0</v>
      </c>
      <c r="J95">
        <v>0</v>
      </c>
      <c r="K95">
        <v>0</v>
      </c>
      <c r="L95">
        <v>0</v>
      </c>
      <c r="M95">
        <v>0</v>
      </c>
      <c r="N95">
        <v>0</v>
      </c>
      <c r="O95">
        <v>0</v>
      </c>
    </row>
    <row r="96" spans="1:15" x14ac:dyDescent="0.3">
      <c r="A96" s="34">
        <v>105</v>
      </c>
      <c r="B96" t="s">
        <v>175</v>
      </c>
      <c r="C96" t="s">
        <v>233</v>
      </c>
      <c r="D96" t="s">
        <v>232</v>
      </c>
      <c r="E96" t="s">
        <v>231</v>
      </c>
      <c r="F96" t="s">
        <v>1425</v>
      </c>
      <c r="G96">
        <v>0</v>
      </c>
      <c r="H96">
        <v>0</v>
      </c>
      <c r="I96">
        <v>0</v>
      </c>
      <c r="J96">
        <v>0</v>
      </c>
      <c r="K96">
        <v>0</v>
      </c>
      <c r="L96">
        <v>0</v>
      </c>
      <c r="M96">
        <v>0</v>
      </c>
      <c r="N96">
        <v>0</v>
      </c>
      <c r="O96">
        <v>0</v>
      </c>
    </row>
    <row r="97" spans="1:15" x14ac:dyDescent="0.3">
      <c r="A97" s="34">
        <v>105</v>
      </c>
      <c r="B97" t="s">
        <v>175</v>
      </c>
      <c r="C97" t="s">
        <v>183</v>
      </c>
      <c r="D97" t="s">
        <v>229</v>
      </c>
      <c r="E97" t="s">
        <v>430</v>
      </c>
      <c r="F97" t="s">
        <v>34</v>
      </c>
      <c r="G97">
        <v>0</v>
      </c>
      <c r="H97">
        <v>7</v>
      </c>
      <c r="I97">
        <v>0</v>
      </c>
      <c r="J97">
        <v>0</v>
      </c>
      <c r="K97">
        <v>0</v>
      </c>
      <c r="L97">
        <v>0</v>
      </c>
      <c r="M97">
        <v>0</v>
      </c>
      <c r="N97">
        <v>0</v>
      </c>
      <c r="O97">
        <v>0</v>
      </c>
    </row>
    <row r="98" spans="1:15" x14ac:dyDescent="0.3">
      <c r="A98" s="34">
        <v>105</v>
      </c>
      <c r="B98" t="s">
        <v>175</v>
      </c>
      <c r="C98" t="s">
        <v>233</v>
      </c>
      <c r="D98" t="s">
        <v>354</v>
      </c>
      <c r="E98" t="s">
        <v>353</v>
      </c>
      <c r="F98" t="s">
        <v>1424</v>
      </c>
      <c r="G98">
        <v>0</v>
      </c>
      <c r="H98">
        <v>0</v>
      </c>
      <c r="I98">
        <v>0</v>
      </c>
      <c r="J98">
        <v>0</v>
      </c>
      <c r="K98">
        <v>0</v>
      </c>
      <c r="L98">
        <v>0</v>
      </c>
      <c r="M98">
        <v>2</v>
      </c>
      <c r="N98">
        <v>0</v>
      </c>
      <c r="O98">
        <v>0</v>
      </c>
    </row>
    <row r="99" spans="1:15" x14ac:dyDescent="0.3">
      <c r="A99" s="34">
        <v>105</v>
      </c>
      <c r="B99" t="s">
        <v>175</v>
      </c>
      <c r="C99" t="s">
        <v>345</v>
      </c>
      <c r="D99" t="s">
        <v>344</v>
      </c>
      <c r="E99" t="s">
        <v>411</v>
      </c>
      <c r="F99" t="s">
        <v>1423</v>
      </c>
      <c r="G99">
        <v>0</v>
      </c>
      <c r="H99">
        <v>0</v>
      </c>
      <c r="I99">
        <v>0</v>
      </c>
      <c r="J99">
        <v>0</v>
      </c>
      <c r="K99">
        <v>0</v>
      </c>
      <c r="L99">
        <v>0</v>
      </c>
      <c r="M99">
        <v>0</v>
      </c>
      <c r="N99">
        <v>0</v>
      </c>
      <c r="O99">
        <v>0</v>
      </c>
    </row>
    <row r="100" spans="1:15" x14ac:dyDescent="0.3">
      <c r="A100" s="34">
        <v>105</v>
      </c>
      <c r="B100" t="s">
        <v>175</v>
      </c>
      <c r="C100" t="s">
        <v>226</v>
      </c>
      <c r="D100" t="s">
        <v>276</v>
      </c>
      <c r="E100" t="s">
        <v>278</v>
      </c>
      <c r="F100" t="s">
        <v>1422</v>
      </c>
      <c r="G100">
        <v>1</v>
      </c>
      <c r="H100">
        <v>1</v>
      </c>
      <c r="I100">
        <v>1</v>
      </c>
      <c r="J100">
        <v>0</v>
      </c>
      <c r="K100">
        <v>1</v>
      </c>
      <c r="L100">
        <v>0</v>
      </c>
      <c r="M100">
        <v>1</v>
      </c>
      <c r="N100">
        <v>0</v>
      </c>
      <c r="O100">
        <v>0</v>
      </c>
    </row>
    <row r="101" spans="1:15" x14ac:dyDescent="0.3">
      <c r="A101" s="34">
        <v>105</v>
      </c>
      <c r="B101" t="s">
        <v>175</v>
      </c>
      <c r="C101" t="s">
        <v>192</v>
      </c>
      <c r="D101" t="s">
        <v>222</v>
      </c>
      <c r="E101" t="s">
        <v>221</v>
      </c>
      <c r="F101" t="s">
        <v>1421</v>
      </c>
      <c r="G101">
        <v>0</v>
      </c>
      <c r="H101">
        <v>0</v>
      </c>
      <c r="I101">
        <v>0</v>
      </c>
      <c r="J101">
        <v>0</v>
      </c>
      <c r="K101">
        <v>0</v>
      </c>
      <c r="L101">
        <v>0</v>
      </c>
      <c r="M101">
        <v>7</v>
      </c>
      <c r="N101">
        <v>0</v>
      </c>
      <c r="O101">
        <v>4.4326241134751802E-2</v>
      </c>
    </row>
    <row r="102" spans="1:15" x14ac:dyDescent="0.3">
      <c r="A102" s="34">
        <v>106</v>
      </c>
      <c r="B102" t="s">
        <v>175</v>
      </c>
      <c r="C102" t="s">
        <v>226</v>
      </c>
      <c r="D102" t="s">
        <v>276</v>
      </c>
      <c r="E102" t="s">
        <v>278</v>
      </c>
      <c r="F102" t="s">
        <v>1401</v>
      </c>
      <c r="G102">
        <v>3</v>
      </c>
      <c r="H102">
        <v>2</v>
      </c>
      <c r="I102">
        <v>3</v>
      </c>
      <c r="J102">
        <v>0</v>
      </c>
      <c r="K102">
        <v>3</v>
      </c>
      <c r="L102">
        <v>0</v>
      </c>
      <c r="M102">
        <v>3</v>
      </c>
      <c r="N102">
        <v>0</v>
      </c>
      <c r="O102">
        <v>0</v>
      </c>
    </row>
    <row r="103" spans="1:15" x14ac:dyDescent="0.3">
      <c r="A103" s="34">
        <v>106</v>
      </c>
      <c r="B103" t="s">
        <v>175</v>
      </c>
      <c r="C103" t="s">
        <v>187</v>
      </c>
      <c r="D103" t="s">
        <v>270</v>
      </c>
      <c r="E103" t="s">
        <v>269</v>
      </c>
      <c r="F103" t="s">
        <v>1400</v>
      </c>
      <c r="G103">
        <v>10</v>
      </c>
      <c r="H103">
        <v>10</v>
      </c>
      <c r="I103">
        <v>10</v>
      </c>
      <c r="J103">
        <v>0</v>
      </c>
      <c r="K103">
        <v>10</v>
      </c>
      <c r="L103">
        <v>0</v>
      </c>
      <c r="M103">
        <v>10</v>
      </c>
      <c r="N103">
        <v>0</v>
      </c>
      <c r="O103">
        <v>6.9444444444444406E-2</v>
      </c>
    </row>
    <row r="104" spans="1:15" x14ac:dyDescent="0.3">
      <c r="A104" s="34">
        <v>106</v>
      </c>
      <c r="B104" t="s">
        <v>175</v>
      </c>
      <c r="C104" t="s">
        <v>233</v>
      </c>
      <c r="D104" t="s">
        <v>232</v>
      </c>
      <c r="E104" t="s">
        <v>231</v>
      </c>
      <c r="F104" t="s">
        <v>1399</v>
      </c>
      <c r="G104">
        <v>0</v>
      </c>
      <c r="H104">
        <v>0</v>
      </c>
      <c r="I104">
        <v>1</v>
      </c>
      <c r="J104">
        <v>0</v>
      </c>
      <c r="K104">
        <v>1</v>
      </c>
      <c r="L104">
        <v>0</v>
      </c>
      <c r="M104">
        <v>1</v>
      </c>
      <c r="N104">
        <v>0</v>
      </c>
      <c r="O104">
        <v>0.104166666666667</v>
      </c>
    </row>
    <row r="105" spans="1:15" x14ac:dyDescent="0.3">
      <c r="A105" s="34">
        <v>107</v>
      </c>
      <c r="B105" t="s">
        <v>175</v>
      </c>
      <c r="C105" t="s">
        <v>179</v>
      </c>
      <c r="D105" t="s">
        <v>283</v>
      </c>
      <c r="E105" t="s">
        <v>474</v>
      </c>
      <c r="F105" t="s">
        <v>1397</v>
      </c>
      <c r="G105">
        <v>0</v>
      </c>
      <c r="H105">
        <v>0</v>
      </c>
      <c r="I105">
        <v>1</v>
      </c>
      <c r="J105">
        <v>0</v>
      </c>
      <c r="K105">
        <v>0</v>
      </c>
      <c r="L105">
        <v>0</v>
      </c>
      <c r="M105">
        <v>1</v>
      </c>
      <c r="N105">
        <v>0</v>
      </c>
      <c r="O105">
        <v>0</v>
      </c>
    </row>
    <row r="106" spans="1:15" x14ac:dyDescent="0.3">
      <c r="A106" s="34">
        <v>107</v>
      </c>
      <c r="B106" t="s">
        <v>175</v>
      </c>
      <c r="C106" t="s">
        <v>179</v>
      </c>
      <c r="D106" t="s">
        <v>253</v>
      </c>
      <c r="E106" t="s">
        <v>252</v>
      </c>
      <c r="F106" t="s">
        <v>1396</v>
      </c>
      <c r="G106">
        <v>0</v>
      </c>
      <c r="H106">
        <v>0</v>
      </c>
      <c r="I106">
        <v>0</v>
      </c>
      <c r="J106">
        <v>0</v>
      </c>
      <c r="K106">
        <v>1</v>
      </c>
      <c r="L106">
        <v>0</v>
      </c>
      <c r="M106">
        <v>1</v>
      </c>
      <c r="N106">
        <v>0</v>
      </c>
      <c r="O106">
        <v>0</v>
      </c>
    </row>
    <row r="107" spans="1:15" x14ac:dyDescent="0.3">
      <c r="A107" s="34">
        <v>107</v>
      </c>
      <c r="B107" t="s">
        <v>175</v>
      </c>
      <c r="C107" t="s">
        <v>183</v>
      </c>
      <c r="D107" t="s">
        <v>229</v>
      </c>
      <c r="E107" t="s">
        <v>578</v>
      </c>
      <c r="F107" t="s">
        <v>1395</v>
      </c>
      <c r="G107">
        <v>0</v>
      </c>
      <c r="H107">
        <v>0</v>
      </c>
      <c r="I107">
        <v>0</v>
      </c>
      <c r="J107">
        <v>0</v>
      </c>
      <c r="K107">
        <v>1</v>
      </c>
      <c r="L107">
        <v>0</v>
      </c>
      <c r="M107">
        <v>0</v>
      </c>
      <c r="N107">
        <v>0</v>
      </c>
      <c r="O107">
        <v>0</v>
      </c>
    </row>
    <row r="108" spans="1:15" x14ac:dyDescent="0.3">
      <c r="A108" s="34">
        <v>107</v>
      </c>
      <c r="B108" t="s">
        <v>175</v>
      </c>
      <c r="C108" t="s">
        <v>183</v>
      </c>
      <c r="D108" t="s">
        <v>182</v>
      </c>
      <c r="E108" t="s">
        <v>421</v>
      </c>
      <c r="F108" t="s">
        <v>1394</v>
      </c>
      <c r="G108">
        <v>0</v>
      </c>
      <c r="H108">
        <v>0</v>
      </c>
      <c r="I108">
        <v>1</v>
      </c>
      <c r="J108">
        <v>0</v>
      </c>
      <c r="K108">
        <v>1</v>
      </c>
      <c r="L108">
        <v>0</v>
      </c>
      <c r="M108">
        <v>1</v>
      </c>
      <c r="N108">
        <v>0</v>
      </c>
      <c r="O108">
        <v>0</v>
      </c>
    </row>
    <row r="109" spans="1:15" x14ac:dyDescent="0.3">
      <c r="A109" s="34">
        <v>107</v>
      </c>
      <c r="B109" t="s">
        <v>175</v>
      </c>
      <c r="C109" t="s">
        <v>183</v>
      </c>
      <c r="D109" t="s">
        <v>258</v>
      </c>
      <c r="E109" t="s">
        <v>257</v>
      </c>
      <c r="F109" t="s">
        <v>1393</v>
      </c>
      <c r="G109">
        <v>0</v>
      </c>
      <c r="H109">
        <v>0</v>
      </c>
      <c r="I109">
        <v>1</v>
      </c>
      <c r="J109">
        <v>0</v>
      </c>
      <c r="K109">
        <v>0</v>
      </c>
      <c r="L109">
        <v>0</v>
      </c>
      <c r="M109">
        <v>0</v>
      </c>
      <c r="N109">
        <v>0</v>
      </c>
      <c r="O109">
        <v>0</v>
      </c>
    </row>
    <row r="110" spans="1:15" x14ac:dyDescent="0.3">
      <c r="A110" s="34">
        <v>107</v>
      </c>
      <c r="B110" t="s">
        <v>175</v>
      </c>
      <c r="C110" t="s">
        <v>233</v>
      </c>
      <c r="D110" t="s">
        <v>232</v>
      </c>
      <c r="E110" t="s">
        <v>231</v>
      </c>
      <c r="F110" t="s">
        <v>1392</v>
      </c>
      <c r="G110">
        <v>0</v>
      </c>
      <c r="H110">
        <v>0</v>
      </c>
      <c r="I110">
        <v>0</v>
      </c>
      <c r="J110">
        <v>0</v>
      </c>
      <c r="K110">
        <v>1</v>
      </c>
      <c r="L110">
        <v>0</v>
      </c>
      <c r="M110">
        <v>1</v>
      </c>
      <c r="N110">
        <v>0</v>
      </c>
      <c r="O110">
        <v>0</v>
      </c>
    </row>
    <row r="111" spans="1:15" x14ac:dyDescent="0.3">
      <c r="A111" s="34">
        <v>107</v>
      </c>
      <c r="B111" t="s">
        <v>175</v>
      </c>
      <c r="C111" t="s">
        <v>233</v>
      </c>
      <c r="D111" t="s">
        <v>232</v>
      </c>
      <c r="E111" t="s">
        <v>620</v>
      </c>
      <c r="F111" t="s">
        <v>1391</v>
      </c>
      <c r="G111">
        <v>0</v>
      </c>
      <c r="H111">
        <v>0</v>
      </c>
      <c r="I111">
        <v>0</v>
      </c>
      <c r="J111">
        <v>0</v>
      </c>
      <c r="K111">
        <v>0</v>
      </c>
      <c r="L111">
        <v>0</v>
      </c>
      <c r="M111">
        <v>5</v>
      </c>
      <c r="N111">
        <v>0</v>
      </c>
      <c r="O111">
        <v>0</v>
      </c>
    </row>
    <row r="112" spans="1:15" x14ac:dyDescent="0.3">
      <c r="A112" s="34">
        <v>107</v>
      </c>
      <c r="B112" t="s">
        <v>175</v>
      </c>
      <c r="C112" t="s">
        <v>233</v>
      </c>
      <c r="D112" t="s">
        <v>232</v>
      </c>
      <c r="E112" t="s">
        <v>511</v>
      </c>
      <c r="F112" t="s">
        <v>1390</v>
      </c>
      <c r="G112">
        <v>0</v>
      </c>
      <c r="H112">
        <v>0</v>
      </c>
      <c r="I112">
        <v>0</v>
      </c>
      <c r="J112">
        <v>0</v>
      </c>
      <c r="K112">
        <v>2</v>
      </c>
      <c r="L112">
        <v>0</v>
      </c>
      <c r="M112">
        <v>2</v>
      </c>
      <c r="N112">
        <v>0</v>
      </c>
      <c r="O112">
        <v>0</v>
      </c>
    </row>
    <row r="113" spans="1:15" x14ac:dyDescent="0.3">
      <c r="A113" s="34">
        <v>107</v>
      </c>
      <c r="B113" t="s">
        <v>175</v>
      </c>
      <c r="C113" t="s">
        <v>233</v>
      </c>
      <c r="D113" t="s">
        <v>354</v>
      </c>
      <c r="E113" t="s">
        <v>353</v>
      </c>
      <c r="F113" t="s">
        <v>1389</v>
      </c>
      <c r="G113">
        <v>0</v>
      </c>
      <c r="H113">
        <v>0</v>
      </c>
      <c r="I113">
        <v>0</v>
      </c>
      <c r="J113">
        <v>0</v>
      </c>
      <c r="K113">
        <v>0</v>
      </c>
      <c r="L113">
        <v>0</v>
      </c>
      <c r="M113">
        <v>1</v>
      </c>
      <c r="N113">
        <v>0</v>
      </c>
      <c r="O113">
        <v>0</v>
      </c>
    </row>
    <row r="114" spans="1:15" x14ac:dyDescent="0.3">
      <c r="A114" s="34">
        <v>107</v>
      </c>
      <c r="B114" t="s">
        <v>175</v>
      </c>
      <c r="C114" t="s">
        <v>174</v>
      </c>
      <c r="D114" t="s">
        <v>468</v>
      </c>
      <c r="E114" t="s">
        <v>1388</v>
      </c>
      <c r="F114" t="s">
        <v>1387</v>
      </c>
      <c r="G114">
        <v>0</v>
      </c>
      <c r="H114">
        <v>0</v>
      </c>
      <c r="I114">
        <v>0</v>
      </c>
      <c r="J114">
        <v>0</v>
      </c>
      <c r="K114">
        <v>1</v>
      </c>
      <c r="L114">
        <v>0</v>
      </c>
      <c r="M114">
        <v>1</v>
      </c>
      <c r="N114">
        <v>0</v>
      </c>
      <c r="O114">
        <v>0</v>
      </c>
    </row>
    <row r="115" spans="1:15" x14ac:dyDescent="0.3">
      <c r="A115" s="34">
        <v>107</v>
      </c>
      <c r="B115" t="s">
        <v>175</v>
      </c>
      <c r="C115" t="s">
        <v>345</v>
      </c>
      <c r="D115" t="s">
        <v>349</v>
      </c>
      <c r="E115" t="s">
        <v>348</v>
      </c>
      <c r="F115" t="s">
        <v>1386</v>
      </c>
      <c r="G115">
        <v>0</v>
      </c>
      <c r="H115">
        <v>0</v>
      </c>
      <c r="I115">
        <v>1</v>
      </c>
      <c r="J115">
        <v>0</v>
      </c>
      <c r="K115">
        <v>0</v>
      </c>
      <c r="L115">
        <v>0</v>
      </c>
      <c r="M115">
        <v>0</v>
      </c>
      <c r="N115">
        <v>0</v>
      </c>
      <c r="O115">
        <v>0</v>
      </c>
    </row>
    <row r="116" spans="1:15" x14ac:dyDescent="0.3">
      <c r="A116" s="34">
        <v>107</v>
      </c>
      <c r="B116" t="s">
        <v>175</v>
      </c>
      <c r="C116" t="s">
        <v>345</v>
      </c>
      <c r="D116" t="s">
        <v>344</v>
      </c>
      <c r="E116" t="s">
        <v>413</v>
      </c>
      <c r="F116" t="s">
        <v>1385</v>
      </c>
      <c r="G116">
        <v>1</v>
      </c>
      <c r="H116">
        <v>1</v>
      </c>
      <c r="I116">
        <v>0</v>
      </c>
      <c r="J116">
        <v>0</v>
      </c>
      <c r="K116">
        <v>0</v>
      </c>
      <c r="L116">
        <v>0</v>
      </c>
      <c r="M116">
        <v>0</v>
      </c>
      <c r="N116">
        <v>0</v>
      </c>
      <c r="O116">
        <v>0</v>
      </c>
    </row>
    <row r="117" spans="1:15" x14ac:dyDescent="0.3">
      <c r="A117" s="34">
        <v>107</v>
      </c>
      <c r="B117" t="s">
        <v>175</v>
      </c>
      <c r="C117" t="s">
        <v>345</v>
      </c>
      <c r="D117" t="s">
        <v>344</v>
      </c>
      <c r="E117" t="s">
        <v>343</v>
      </c>
      <c r="F117" t="s">
        <v>1384</v>
      </c>
      <c r="G117">
        <v>0</v>
      </c>
      <c r="H117">
        <v>0</v>
      </c>
      <c r="I117">
        <v>0</v>
      </c>
      <c r="J117">
        <v>0</v>
      </c>
      <c r="K117">
        <v>2</v>
      </c>
      <c r="L117">
        <v>0</v>
      </c>
      <c r="M117">
        <v>0</v>
      </c>
      <c r="N117">
        <v>0</v>
      </c>
      <c r="O117">
        <v>0.28409090909090901</v>
      </c>
    </row>
    <row r="118" spans="1:15" x14ac:dyDescent="0.3">
      <c r="A118" s="34">
        <v>107</v>
      </c>
      <c r="B118" t="s">
        <v>175</v>
      </c>
      <c r="C118" t="s">
        <v>345</v>
      </c>
      <c r="D118" t="s">
        <v>344</v>
      </c>
      <c r="E118" t="s">
        <v>598</v>
      </c>
      <c r="F118" t="s">
        <v>1383</v>
      </c>
      <c r="G118">
        <v>1</v>
      </c>
      <c r="H118">
        <v>4</v>
      </c>
      <c r="I118">
        <v>1</v>
      </c>
      <c r="J118">
        <v>0</v>
      </c>
      <c r="K118">
        <v>0</v>
      </c>
      <c r="L118">
        <v>0</v>
      </c>
      <c r="M118">
        <v>0</v>
      </c>
      <c r="N118">
        <v>0</v>
      </c>
      <c r="O118">
        <v>0</v>
      </c>
    </row>
    <row r="119" spans="1:15" x14ac:dyDescent="0.3">
      <c r="A119" s="34">
        <v>107</v>
      </c>
      <c r="B119" t="s">
        <v>175</v>
      </c>
      <c r="C119" t="s">
        <v>187</v>
      </c>
      <c r="D119" t="s">
        <v>270</v>
      </c>
      <c r="E119" t="s">
        <v>1382</v>
      </c>
      <c r="F119" t="s">
        <v>1381</v>
      </c>
      <c r="G119">
        <v>3</v>
      </c>
      <c r="H119">
        <v>3</v>
      </c>
      <c r="I119">
        <v>3</v>
      </c>
      <c r="J119">
        <v>0</v>
      </c>
      <c r="K119">
        <v>2</v>
      </c>
      <c r="L119">
        <v>0</v>
      </c>
      <c r="M119">
        <v>2</v>
      </c>
      <c r="N119">
        <v>0</v>
      </c>
      <c r="O119">
        <v>0.56818181818181801</v>
      </c>
    </row>
    <row r="120" spans="1:15" x14ac:dyDescent="0.3">
      <c r="A120" s="34">
        <v>107</v>
      </c>
      <c r="B120" t="s">
        <v>175</v>
      </c>
      <c r="C120" t="s">
        <v>187</v>
      </c>
      <c r="D120" t="s">
        <v>270</v>
      </c>
      <c r="E120" t="s">
        <v>298</v>
      </c>
      <c r="F120" t="s">
        <v>1380</v>
      </c>
      <c r="G120">
        <v>0</v>
      </c>
      <c r="H120">
        <v>0</v>
      </c>
      <c r="I120">
        <v>1</v>
      </c>
      <c r="J120">
        <v>0</v>
      </c>
      <c r="K120">
        <v>0</v>
      </c>
      <c r="L120">
        <v>0</v>
      </c>
      <c r="M120">
        <v>0</v>
      </c>
      <c r="N120">
        <v>0</v>
      </c>
      <c r="O120">
        <v>8.5227272727272693E-2</v>
      </c>
    </row>
    <row r="121" spans="1:15" x14ac:dyDescent="0.3">
      <c r="A121" s="34">
        <v>107</v>
      </c>
      <c r="B121" t="s">
        <v>175</v>
      </c>
      <c r="C121" t="s">
        <v>226</v>
      </c>
      <c r="D121" t="s">
        <v>276</v>
      </c>
      <c r="E121" t="s">
        <v>278</v>
      </c>
      <c r="F121" t="s">
        <v>1379</v>
      </c>
      <c r="G121">
        <v>1</v>
      </c>
      <c r="H121">
        <v>0</v>
      </c>
      <c r="I121">
        <v>2</v>
      </c>
      <c r="J121">
        <v>0</v>
      </c>
      <c r="K121">
        <v>1</v>
      </c>
      <c r="L121">
        <v>0</v>
      </c>
      <c r="M121">
        <v>1</v>
      </c>
      <c r="N121">
        <v>0</v>
      </c>
      <c r="O121">
        <v>0</v>
      </c>
    </row>
    <row r="122" spans="1:15" x14ac:dyDescent="0.3">
      <c r="A122" s="34">
        <v>107</v>
      </c>
      <c r="B122" t="s">
        <v>175</v>
      </c>
      <c r="C122" t="s">
        <v>226</v>
      </c>
      <c r="D122" t="s">
        <v>276</v>
      </c>
      <c r="E122" t="s">
        <v>405</v>
      </c>
      <c r="F122" t="s">
        <v>1378</v>
      </c>
      <c r="G122">
        <v>0</v>
      </c>
      <c r="H122">
        <v>0</v>
      </c>
      <c r="I122">
        <v>1</v>
      </c>
      <c r="J122">
        <v>0</v>
      </c>
      <c r="K122">
        <v>1</v>
      </c>
      <c r="L122">
        <v>0</v>
      </c>
      <c r="M122">
        <v>1</v>
      </c>
      <c r="N122">
        <v>0</v>
      </c>
      <c r="O122">
        <v>0</v>
      </c>
    </row>
    <row r="123" spans="1:15" x14ac:dyDescent="0.3">
      <c r="A123" s="34">
        <v>107</v>
      </c>
      <c r="B123" t="s">
        <v>175</v>
      </c>
      <c r="C123" t="s">
        <v>226</v>
      </c>
      <c r="D123" t="s">
        <v>243</v>
      </c>
      <c r="E123" t="s">
        <v>250</v>
      </c>
      <c r="F123" t="s">
        <v>1377</v>
      </c>
      <c r="G123">
        <v>0</v>
      </c>
      <c r="H123">
        <v>0</v>
      </c>
      <c r="I123">
        <v>0</v>
      </c>
      <c r="J123">
        <v>0</v>
      </c>
      <c r="K123">
        <v>0</v>
      </c>
      <c r="L123">
        <v>0</v>
      </c>
      <c r="M123">
        <v>1</v>
      </c>
      <c r="N123">
        <v>0</v>
      </c>
      <c r="O123">
        <v>0</v>
      </c>
    </row>
    <row r="124" spans="1:15" x14ac:dyDescent="0.3">
      <c r="A124" s="34">
        <v>107</v>
      </c>
      <c r="B124" t="s">
        <v>175</v>
      </c>
      <c r="C124" t="s">
        <v>226</v>
      </c>
      <c r="D124" t="s">
        <v>243</v>
      </c>
      <c r="E124" t="s">
        <v>242</v>
      </c>
      <c r="F124" t="s">
        <v>1376</v>
      </c>
      <c r="G124">
        <v>0</v>
      </c>
      <c r="H124">
        <v>0</v>
      </c>
      <c r="I124">
        <v>1</v>
      </c>
      <c r="J124">
        <v>0</v>
      </c>
      <c r="K124">
        <v>0</v>
      </c>
      <c r="L124">
        <v>0</v>
      </c>
      <c r="M124">
        <v>0</v>
      </c>
      <c r="N124">
        <v>0</v>
      </c>
      <c r="O124">
        <v>0</v>
      </c>
    </row>
    <row r="125" spans="1:15" x14ac:dyDescent="0.3">
      <c r="A125" s="34">
        <v>107</v>
      </c>
      <c r="B125" t="s">
        <v>175</v>
      </c>
      <c r="C125" t="s">
        <v>226</v>
      </c>
      <c r="D125" t="s">
        <v>225</v>
      </c>
      <c r="E125" t="s">
        <v>308</v>
      </c>
      <c r="F125" t="s">
        <v>1375</v>
      </c>
      <c r="G125">
        <v>0</v>
      </c>
      <c r="H125">
        <v>0</v>
      </c>
      <c r="I125">
        <v>1</v>
      </c>
      <c r="J125">
        <v>0</v>
      </c>
      <c r="K125">
        <v>0</v>
      </c>
      <c r="L125">
        <v>0</v>
      </c>
      <c r="M125">
        <v>0</v>
      </c>
      <c r="N125">
        <v>0</v>
      </c>
      <c r="O125">
        <v>0</v>
      </c>
    </row>
    <row r="126" spans="1:15" x14ac:dyDescent="0.3">
      <c r="A126" s="34">
        <v>107</v>
      </c>
      <c r="B126" t="s">
        <v>175</v>
      </c>
      <c r="C126" t="s">
        <v>192</v>
      </c>
      <c r="D126" t="s">
        <v>222</v>
      </c>
      <c r="E126" t="s">
        <v>335</v>
      </c>
      <c r="F126" t="s">
        <v>1374</v>
      </c>
      <c r="G126">
        <v>0</v>
      </c>
      <c r="H126">
        <v>0</v>
      </c>
      <c r="I126">
        <v>0</v>
      </c>
      <c r="J126">
        <v>0</v>
      </c>
      <c r="K126">
        <v>0</v>
      </c>
      <c r="L126">
        <v>0</v>
      </c>
      <c r="M126">
        <v>1</v>
      </c>
      <c r="N126">
        <v>0</v>
      </c>
      <c r="O126">
        <v>0</v>
      </c>
    </row>
    <row r="127" spans="1:15" x14ac:dyDescent="0.3">
      <c r="A127" s="34">
        <v>110</v>
      </c>
      <c r="B127" t="s">
        <v>175</v>
      </c>
      <c r="C127" t="s">
        <v>226</v>
      </c>
      <c r="D127" t="s">
        <v>276</v>
      </c>
      <c r="E127" t="s">
        <v>278</v>
      </c>
      <c r="F127" t="s">
        <v>38</v>
      </c>
      <c r="G127">
        <v>1</v>
      </c>
      <c r="H127">
        <v>1</v>
      </c>
      <c r="I127">
        <v>1</v>
      </c>
      <c r="J127">
        <v>0</v>
      </c>
      <c r="K127">
        <v>0</v>
      </c>
      <c r="L127">
        <v>0</v>
      </c>
      <c r="M127">
        <v>0</v>
      </c>
      <c r="N127">
        <v>0</v>
      </c>
      <c r="O127">
        <v>0</v>
      </c>
    </row>
    <row r="128" spans="1:15" x14ac:dyDescent="0.3">
      <c r="A128" s="34">
        <v>110</v>
      </c>
      <c r="B128" t="s">
        <v>175</v>
      </c>
      <c r="C128" t="s">
        <v>192</v>
      </c>
      <c r="D128" t="s">
        <v>222</v>
      </c>
      <c r="E128" t="s">
        <v>221</v>
      </c>
      <c r="F128" t="s">
        <v>1354</v>
      </c>
      <c r="G128">
        <v>0</v>
      </c>
      <c r="H128">
        <v>0</v>
      </c>
      <c r="I128">
        <v>1</v>
      </c>
      <c r="J128">
        <v>0</v>
      </c>
      <c r="K128">
        <v>0</v>
      </c>
      <c r="L128">
        <v>0</v>
      </c>
      <c r="M128">
        <v>0</v>
      </c>
      <c r="N128">
        <v>0</v>
      </c>
      <c r="O128">
        <v>0.290697674418605</v>
      </c>
    </row>
    <row r="129" spans="1:15" x14ac:dyDescent="0.3">
      <c r="A129" s="34">
        <v>110</v>
      </c>
      <c r="B129" t="s">
        <v>175</v>
      </c>
      <c r="C129" t="s">
        <v>179</v>
      </c>
      <c r="D129" t="s">
        <v>283</v>
      </c>
      <c r="E129" t="s">
        <v>474</v>
      </c>
      <c r="F129" t="s">
        <v>1353</v>
      </c>
      <c r="G129">
        <v>0</v>
      </c>
      <c r="H129">
        <v>0</v>
      </c>
      <c r="I129">
        <v>0</v>
      </c>
      <c r="J129">
        <v>0</v>
      </c>
      <c r="K129">
        <v>0</v>
      </c>
      <c r="L129">
        <v>0</v>
      </c>
      <c r="M129">
        <v>1</v>
      </c>
      <c r="N129">
        <v>0</v>
      </c>
      <c r="O129">
        <v>0</v>
      </c>
    </row>
    <row r="130" spans="1:15" x14ac:dyDescent="0.3">
      <c r="A130" s="34">
        <v>110</v>
      </c>
      <c r="B130" t="s">
        <v>175</v>
      </c>
      <c r="C130" t="s">
        <v>183</v>
      </c>
      <c r="D130" t="s">
        <v>229</v>
      </c>
      <c r="E130" t="s">
        <v>300</v>
      </c>
      <c r="F130" t="s">
        <v>1352</v>
      </c>
      <c r="G130">
        <v>0</v>
      </c>
      <c r="H130">
        <v>0</v>
      </c>
      <c r="I130">
        <v>0</v>
      </c>
      <c r="J130">
        <v>0</v>
      </c>
      <c r="K130">
        <v>1</v>
      </c>
      <c r="L130">
        <v>0</v>
      </c>
      <c r="M130">
        <v>0</v>
      </c>
      <c r="N130">
        <v>0</v>
      </c>
      <c r="O130">
        <v>0</v>
      </c>
    </row>
    <row r="131" spans="1:15" x14ac:dyDescent="0.3">
      <c r="A131" s="34">
        <v>111</v>
      </c>
      <c r="B131" t="s">
        <v>175</v>
      </c>
      <c r="C131" t="s">
        <v>179</v>
      </c>
      <c r="D131" t="s">
        <v>178</v>
      </c>
      <c r="E131" t="s">
        <v>262</v>
      </c>
      <c r="F131" t="s">
        <v>1351</v>
      </c>
      <c r="G131">
        <v>0</v>
      </c>
      <c r="H131">
        <v>0</v>
      </c>
      <c r="I131">
        <v>0</v>
      </c>
      <c r="J131">
        <v>0</v>
      </c>
      <c r="K131">
        <v>1</v>
      </c>
      <c r="L131">
        <v>0</v>
      </c>
      <c r="M131">
        <v>0</v>
      </c>
      <c r="N131">
        <v>0</v>
      </c>
      <c r="O131">
        <v>0</v>
      </c>
    </row>
    <row r="132" spans="1:15" ht="15" x14ac:dyDescent="0.25">
      <c r="A132" s="34">
        <v>111</v>
      </c>
      <c r="B132" t="s">
        <v>175</v>
      </c>
      <c r="C132" t="s">
        <v>183</v>
      </c>
      <c r="D132" t="s">
        <v>229</v>
      </c>
      <c r="E132" t="s">
        <v>327</v>
      </c>
      <c r="F132" t="s">
        <v>1349</v>
      </c>
      <c r="G132">
        <v>0</v>
      </c>
      <c r="H132">
        <v>0</v>
      </c>
      <c r="I132">
        <v>1</v>
      </c>
      <c r="J132">
        <v>0</v>
      </c>
      <c r="K132">
        <v>0</v>
      </c>
      <c r="L132">
        <v>0</v>
      </c>
      <c r="M132">
        <v>1</v>
      </c>
      <c r="N132">
        <v>0</v>
      </c>
      <c r="O132">
        <v>0</v>
      </c>
    </row>
    <row r="133" spans="1:15" x14ac:dyDescent="0.3">
      <c r="A133" s="34">
        <v>111</v>
      </c>
      <c r="B133" t="s">
        <v>175</v>
      </c>
      <c r="C133" t="s">
        <v>226</v>
      </c>
      <c r="D133" t="s">
        <v>276</v>
      </c>
      <c r="E133" t="s">
        <v>278</v>
      </c>
      <c r="F133" t="s">
        <v>1344</v>
      </c>
      <c r="G133">
        <v>0</v>
      </c>
      <c r="H133">
        <v>0</v>
      </c>
      <c r="I133">
        <v>1</v>
      </c>
      <c r="J133">
        <v>0</v>
      </c>
      <c r="K133">
        <v>0</v>
      </c>
      <c r="L133">
        <v>0</v>
      </c>
      <c r="M133">
        <v>1</v>
      </c>
      <c r="N133">
        <v>0</v>
      </c>
      <c r="O133">
        <v>0</v>
      </c>
    </row>
    <row r="134" spans="1:15" x14ac:dyDescent="0.3">
      <c r="A134" s="34">
        <v>111</v>
      </c>
      <c r="B134" t="s">
        <v>175</v>
      </c>
      <c r="C134" t="s">
        <v>183</v>
      </c>
      <c r="D134" t="s">
        <v>229</v>
      </c>
      <c r="E134" t="s">
        <v>228</v>
      </c>
      <c r="F134" t="s">
        <v>1341</v>
      </c>
      <c r="G134">
        <v>0</v>
      </c>
      <c r="H134">
        <v>0</v>
      </c>
      <c r="I134">
        <v>1</v>
      </c>
      <c r="J134">
        <v>0</v>
      </c>
      <c r="K134">
        <v>0</v>
      </c>
      <c r="L134">
        <v>0</v>
      </c>
      <c r="M134">
        <v>1</v>
      </c>
      <c r="N134">
        <v>0</v>
      </c>
      <c r="O134">
        <v>0</v>
      </c>
    </row>
    <row r="135" spans="1:15" x14ac:dyDescent="0.3">
      <c r="A135" s="34">
        <v>111</v>
      </c>
      <c r="B135" t="s">
        <v>175</v>
      </c>
      <c r="C135" t="s">
        <v>183</v>
      </c>
      <c r="D135" t="s">
        <v>229</v>
      </c>
      <c r="E135" t="s">
        <v>228</v>
      </c>
      <c r="F135" t="s">
        <v>1338</v>
      </c>
      <c r="G135">
        <v>0</v>
      </c>
      <c r="H135">
        <v>0</v>
      </c>
      <c r="I135">
        <v>1</v>
      </c>
      <c r="J135">
        <v>0</v>
      </c>
      <c r="K135">
        <v>0</v>
      </c>
      <c r="L135">
        <v>0</v>
      </c>
      <c r="M135">
        <v>1</v>
      </c>
      <c r="N135">
        <v>0</v>
      </c>
      <c r="O135">
        <v>0</v>
      </c>
    </row>
    <row r="136" spans="1:15" x14ac:dyDescent="0.3">
      <c r="A136" s="34">
        <v>151</v>
      </c>
      <c r="B136" t="s">
        <v>175</v>
      </c>
      <c r="C136" t="s">
        <v>179</v>
      </c>
      <c r="D136" t="s">
        <v>178</v>
      </c>
      <c r="E136" t="s">
        <v>262</v>
      </c>
      <c r="F136" t="s">
        <v>1336</v>
      </c>
      <c r="G136">
        <v>0</v>
      </c>
      <c r="H136">
        <v>0</v>
      </c>
      <c r="I136">
        <v>0</v>
      </c>
      <c r="J136">
        <v>0</v>
      </c>
      <c r="K136">
        <v>1</v>
      </c>
      <c r="L136">
        <v>0</v>
      </c>
      <c r="M136">
        <v>0</v>
      </c>
      <c r="N136">
        <v>0</v>
      </c>
      <c r="O136">
        <v>0</v>
      </c>
    </row>
    <row r="137" spans="1:15" x14ac:dyDescent="0.3">
      <c r="A137" s="34">
        <v>151</v>
      </c>
      <c r="B137" t="s">
        <v>175</v>
      </c>
      <c r="C137" t="s">
        <v>179</v>
      </c>
      <c r="D137" t="s">
        <v>283</v>
      </c>
      <c r="E137" t="s">
        <v>282</v>
      </c>
      <c r="F137" t="s">
        <v>1335</v>
      </c>
      <c r="G137">
        <v>0</v>
      </c>
      <c r="H137">
        <v>0</v>
      </c>
      <c r="I137">
        <v>0</v>
      </c>
      <c r="J137">
        <v>0</v>
      </c>
      <c r="K137">
        <v>1</v>
      </c>
      <c r="L137">
        <v>0</v>
      </c>
      <c r="M137">
        <v>0</v>
      </c>
      <c r="N137">
        <v>0</v>
      </c>
      <c r="O137">
        <v>0</v>
      </c>
    </row>
    <row r="138" spans="1:15" x14ac:dyDescent="0.3">
      <c r="A138" s="34">
        <v>151</v>
      </c>
      <c r="B138" t="s">
        <v>175</v>
      </c>
      <c r="C138" t="s">
        <v>179</v>
      </c>
      <c r="D138" t="s">
        <v>253</v>
      </c>
      <c r="E138" t="s">
        <v>252</v>
      </c>
      <c r="F138" t="s">
        <v>1334</v>
      </c>
      <c r="G138">
        <v>5</v>
      </c>
      <c r="H138">
        <v>11</v>
      </c>
      <c r="I138">
        <v>0</v>
      </c>
      <c r="J138">
        <v>0</v>
      </c>
      <c r="K138">
        <v>5</v>
      </c>
      <c r="L138">
        <v>0</v>
      </c>
      <c r="M138">
        <v>0</v>
      </c>
      <c r="N138">
        <v>0</v>
      </c>
      <c r="O138">
        <v>0</v>
      </c>
    </row>
    <row r="139" spans="1:15" x14ac:dyDescent="0.3">
      <c r="A139" s="34">
        <v>151</v>
      </c>
      <c r="B139" t="s">
        <v>175</v>
      </c>
      <c r="C139" t="s">
        <v>174</v>
      </c>
      <c r="D139" t="s">
        <v>468</v>
      </c>
      <c r="E139" t="s">
        <v>467</v>
      </c>
      <c r="F139" t="s">
        <v>1333</v>
      </c>
      <c r="G139">
        <v>1</v>
      </c>
      <c r="H139">
        <v>1</v>
      </c>
      <c r="I139">
        <v>0</v>
      </c>
      <c r="J139">
        <v>0</v>
      </c>
      <c r="K139">
        <v>1</v>
      </c>
      <c r="L139">
        <v>0</v>
      </c>
      <c r="M139">
        <v>0</v>
      </c>
      <c r="N139">
        <v>0</v>
      </c>
      <c r="O139">
        <v>9.0163934426229497E-2</v>
      </c>
    </row>
    <row r="140" spans="1:15" x14ac:dyDescent="0.3">
      <c r="A140" s="34">
        <v>151</v>
      </c>
      <c r="B140" t="s">
        <v>175</v>
      </c>
      <c r="C140" t="s">
        <v>183</v>
      </c>
      <c r="D140" t="s">
        <v>182</v>
      </c>
      <c r="E140" t="s">
        <v>280</v>
      </c>
      <c r="F140" t="s">
        <v>1329</v>
      </c>
      <c r="G140">
        <v>0</v>
      </c>
      <c r="H140">
        <v>0</v>
      </c>
      <c r="I140">
        <v>1</v>
      </c>
      <c r="J140">
        <v>0</v>
      </c>
      <c r="K140">
        <v>0</v>
      </c>
      <c r="L140">
        <v>0</v>
      </c>
      <c r="M140">
        <v>1</v>
      </c>
      <c r="N140">
        <v>0</v>
      </c>
      <c r="O140">
        <v>4.0983606557377102E-2</v>
      </c>
    </row>
    <row r="141" spans="1:15" x14ac:dyDescent="0.3">
      <c r="A141" s="34">
        <v>151</v>
      </c>
      <c r="B141" t="s">
        <v>175</v>
      </c>
      <c r="C141" t="s">
        <v>187</v>
      </c>
      <c r="D141" t="s">
        <v>270</v>
      </c>
      <c r="E141" t="s">
        <v>269</v>
      </c>
      <c r="F141" t="s">
        <v>1328</v>
      </c>
      <c r="G141">
        <v>4</v>
      </c>
      <c r="H141">
        <v>3</v>
      </c>
      <c r="I141">
        <v>0</v>
      </c>
      <c r="J141">
        <v>0</v>
      </c>
      <c r="K141">
        <v>0</v>
      </c>
      <c r="L141">
        <v>0</v>
      </c>
      <c r="M141">
        <v>0</v>
      </c>
      <c r="N141">
        <v>0</v>
      </c>
      <c r="O141">
        <v>0</v>
      </c>
    </row>
    <row r="142" spans="1:15" x14ac:dyDescent="0.3">
      <c r="A142" s="34">
        <v>151</v>
      </c>
      <c r="B142" t="s">
        <v>175</v>
      </c>
      <c r="C142" t="s">
        <v>183</v>
      </c>
      <c r="D142" t="s">
        <v>182</v>
      </c>
      <c r="E142" t="s">
        <v>280</v>
      </c>
      <c r="F142" t="s">
        <v>1325</v>
      </c>
      <c r="G142">
        <v>2</v>
      </c>
      <c r="H142">
        <v>2</v>
      </c>
      <c r="I142">
        <v>0</v>
      </c>
      <c r="J142">
        <v>0</v>
      </c>
      <c r="K142">
        <v>2</v>
      </c>
      <c r="L142">
        <v>0</v>
      </c>
      <c r="M142">
        <v>0</v>
      </c>
      <c r="N142">
        <v>0</v>
      </c>
      <c r="O142">
        <v>6.14754098360656E-2</v>
      </c>
    </row>
    <row r="143" spans="1:15" x14ac:dyDescent="0.3">
      <c r="A143" s="34">
        <v>151</v>
      </c>
      <c r="B143" t="s">
        <v>175</v>
      </c>
      <c r="C143" t="s">
        <v>187</v>
      </c>
      <c r="D143" t="s">
        <v>270</v>
      </c>
      <c r="E143" t="s">
        <v>269</v>
      </c>
      <c r="F143" t="s">
        <v>1324</v>
      </c>
      <c r="G143">
        <v>10</v>
      </c>
      <c r="H143">
        <v>20</v>
      </c>
      <c r="I143">
        <v>15</v>
      </c>
      <c r="J143">
        <v>0</v>
      </c>
      <c r="K143">
        <v>10</v>
      </c>
      <c r="L143">
        <v>0</v>
      </c>
      <c r="M143">
        <v>15</v>
      </c>
      <c r="N143">
        <v>0</v>
      </c>
      <c r="O143">
        <v>4.0983606557377102E-2</v>
      </c>
    </row>
    <row r="144" spans="1:15" x14ac:dyDescent="0.3">
      <c r="A144" s="34">
        <v>151</v>
      </c>
      <c r="B144" t="s">
        <v>175</v>
      </c>
      <c r="C144" t="s">
        <v>183</v>
      </c>
      <c r="D144" t="s">
        <v>182</v>
      </c>
      <c r="E144" t="s">
        <v>419</v>
      </c>
      <c r="F144" t="s">
        <v>1323</v>
      </c>
      <c r="G144">
        <v>1</v>
      </c>
      <c r="H144">
        <v>1</v>
      </c>
      <c r="I144">
        <v>1</v>
      </c>
      <c r="J144">
        <v>0</v>
      </c>
      <c r="K144">
        <v>1</v>
      </c>
      <c r="L144">
        <v>0</v>
      </c>
      <c r="M144">
        <v>1</v>
      </c>
      <c r="N144">
        <v>0</v>
      </c>
      <c r="O144">
        <v>3.2786885245901599E-2</v>
      </c>
    </row>
    <row r="145" spans="1:15" x14ac:dyDescent="0.3">
      <c r="A145" s="34">
        <v>151</v>
      </c>
      <c r="B145" t="s">
        <v>175</v>
      </c>
      <c r="C145" t="s">
        <v>226</v>
      </c>
      <c r="D145" t="s">
        <v>243</v>
      </c>
      <c r="E145" t="s">
        <v>250</v>
      </c>
      <c r="F145" t="s">
        <v>1321</v>
      </c>
      <c r="G145">
        <v>1</v>
      </c>
      <c r="H145">
        <v>1</v>
      </c>
      <c r="I145">
        <v>0</v>
      </c>
      <c r="J145">
        <v>0</v>
      </c>
      <c r="K145">
        <v>0</v>
      </c>
      <c r="L145">
        <v>0</v>
      </c>
      <c r="M145">
        <v>0</v>
      </c>
      <c r="N145">
        <v>0</v>
      </c>
      <c r="O145">
        <v>2.0491803278688499E-2</v>
      </c>
    </row>
    <row r="146" spans="1:15" x14ac:dyDescent="0.3">
      <c r="A146" s="34">
        <v>151</v>
      </c>
      <c r="B146" t="s">
        <v>175</v>
      </c>
      <c r="C146" t="s">
        <v>226</v>
      </c>
      <c r="D146" t="s">
        <v>225</v>
      </c>
      <c r="E146" t="s">
        <v>308</v>
      </c>
      <c r="F146" t="s">
        <v>1320</v>
      </c>
      <c r="G146">
        <v>3</v>
      </c>
      <c r="H146">
        <v>6</v>
      </c>
      <c r="I146">
        <v>3</v>
      </c>
      <c r="J146">
        <v>0</v>
      </c>
      <c r="K146">
        <v>3</v>
      </c>
      <c r="L146">
        <v>0</v>
      </c>
      <c r="M146">
        <v>3</v>
      </c>
      <c r="N146">
        <v>0</v>
      </c>
      <c r="O146">
        <v>8.1967213114754106E-2</v>
      </c>
    </row>
    <row r="147" spans="1:15" x14ac:dyDescent="0.3">
      <c r="A147" s="34">
        <v>151</v>
      </c>
      <c r="B147" t="s">
        <v>175</v>
      </c>
      <c r="C147" t="s">
        <v>187</v>
      </c>
      <c r="D147" t="s">
        <v>186</v>
      </c>
      <c r="E147" t="s">
        <v>339</v>
      </c>
      <c r="F147" t="s">
        <v>1316</v>
      </c>
      <c r="G147">
        <v>0</v>
      </c>
      <c r="H147">
        <v>0</v>
      </c>
      <c r="I147">
        <v>1</v>
      </c>
      <c r="J147">
        <v>0</v>
      </c>
      <c r="K147">
        <v>0</v>
      </c>
      <c r="L147">
        <v>0</v>
      </c>
      <c r="M147">
        <v>1</v>
      </c>
      <c r="N147">
        <v>0</v>
      </c>
      <c r="O147">
        <v>4.0983606557377102E-2</v>
      </c>
    </row>
    <row r="148" spans="1:15" x14ac:dyDescent="0.3">
      <c r="A148" s="34">
        <v>151</v>
      </c>
      <c r="B148" t="s">
        <v>175</v>
      </c>
      <c r="C148" t="s">
        <v>192</v>
      </c>
      <c r="D148" t="s">
        <v>222</v>
      </c>
      <c r="E148" t="s">
        <v>335</v>
      </c>
      <c r="F148" t="s">
        <v>1315</v>
      </c>
      <c r="G148">
        <v>6</v>
      </c>
      <c r="H148">
        <v>7</v>
      </c>
      <c r="I148">
        <v>6</v>
      </c>
      <c r="J148">
        <v>0</v>
      </c>
      <c r="K148">
        <v>6</v>
      </c>
      <c r="L148">
        <v>0</v>
      </c>
      <c r="M148">
        <v>7</v>
      </c>
      <c r="N148">
        <v>0</v>
      </c>
      <c r="O148">
        <v>0</v>
      </c>
    </row>
    <row r="149" spans="1:15" x14ac:dyDescent="0.3">
      <c r="A149" s="34">
        <v>151</v>
      </c>
      <c r="B149" t="s">
        <v>175</v>
      </c>
      <c r="C149" t="s">
        <v>226</v>
      </c>
      <c r="D149" t="s">
        <v>225</v>
      </c>
      <c r="E149" t="s">
        <v>224</v>
      </c>
      <c r="F149" t="s">
        <v>1314</v>
      </c>
      <c r="G149">
        <v>1</v>
      </c>
      <c r="H149">
        <v>1</v>
      </c>
      <c r="I149">
        <v>1</v>
      </c>
      <c r="J149">
        <v>0</v>
      </c>
      <c r="K149">
        <v>1</v>
      </c>
      <c r="L149">
        <v>0</v>
      </c>
      <c r="M149">
        <v>1</v>
      </c>
      <c r="N149">
        <v>0</v>
      </c>
      <c r="O149">
        <v>2.2950819672131199E-2</v>
      </c>
    </row>
    <row r="150" spans="1:15" x14ac:dyDescent="0.3">
      <c r="A150" s="34">
        <v>151</v>
      </c>
      <c r="B150" t="s">
        <v>175</v>
      </c>
      <c r="C150" t="s">
        <v>226</v>
      </c>
      <c r="D150" t="s">
        <v>276</v>
      </c>
      <c r="E150" t="s">
        <v>278</v>
      </c>
      <c r="F150" t="s">
        <v>1311</v>
      </c>
      <c r="G150">
        <v>1</v>
      </c>
      <c r="H150">
        <v>1</v>
      </c>
      <c r="I150">
        <v>1</v>
      </c>
      <c r="J150">
        <v>0</v>
      </c>
      <c r="K150">
        <v>1</v>
      </c>
      <c r="L150">
        <v>0</v>
      </c>
      <c r="M150">
        <v>1</v>
      </c>
      <c r="N150">
        <v>0</v>
      </c>
      <c r="O150">
        <v>2.0491803278688499E-2</v>
      </c>
    </row>
    <row r="151" spans="1:15" x14ac:dyDescent="0.3">
      <c r="A151" s="34">
        <v>151</v>
      </c>
      <c r="B151" t="s">
        <v>175</v>
      </c>
      <c r="C151" t="s">
        <v>226</v>
      </c>
      <c r="D151" t="s">
        <v>276</v>
      </c>
      <c r="E151" t="s">
        <v>278</v>
      </c>
      <c r="F151" t="s">
        <v>1310</v>
      </c>
      <c r="G151">
        <v>1</v>
      </c>
      <c r="H151">
        <v>1</v>
      </c>
      <c r="I151">
        <v>1</v>
      </c>
      <c r="J151">
        <v>0</v>
      </c>
      <c r="K151">
        <v>1</v>
      </c>
      <c r="L151">
        <v>0</v>
      </c>
      <c r="M151">
        <v>1</v>
      </c>
      <c r="N151">
        <v>0</v>
      </c>
      <c r="O151">
        <v>2.0491803278688499E-2</v>
      </c>
    </row>
    <row r="152" spans="1:15" x14ac:dyDescent="0.3">
      <c r="A152" s="34">
        <v>151</v>
      </c>
      <c r="B152" t="s">
        <v>175</v>
      </c>
      <c r="C152" t="s">
        <v>226</v>
      </c>
      <c r="D152" t="s">
        <v>276</v>
      </c>
      <c r="E152" t="s">
        <v>405</v>
      </c>
      <c r="F152" t="s">
        <v>1309</v>
      </c>
      <c r="G152">
        <v>1</v>
      </c>
      <c r="H152">
        <v>1</v>
      </c>
      <c r="I152">
        <v>1</v>
      </c>
      <c r="J152">
        <v>0</v>
      </c>
      <c r="K152">
        <v>1</v>
      </c>
      <c r="L152">
        <v>0</v>
      </c>
      <c r="M152">
        <v>1</v>
      </c>
      <c r="N152">
        <v>0</v>
      </c>
      <c r="O152">
        <v>2.0491803278688499E-2</v>
      </c>
    </row>
    <row r="153" spans="1:15" x14ac:dyDescent="0.3">
      <c r="A153" s="34">
        <v>151</v>
      </c>
      <c r="B153" t="s">
        <v>175</v>
      </c>
      <c r="C153" t="s">
        <v>226</v>
      </c>
      <c r="D153" t="s">
        <v>276</v>
      </c>
      <c r="E153" t="s">
        <v>275</v>
      </c>
      <c r="F153" t="s">
        <v>1308</v>
      </c>
      <c r="G153">
        <v>1</v>
      </c>
      <c r="H153">
        <v>1</v>
      </c>
      <c r="I153">
        <v>1</v>
      </c>
      <c r="J153">
        <v>0</v>
      </c>
      <c r="K153">
        <v>1</v>
      </c>
      <c r="L153">
        <v>0</v>
      </c>
      <c r="M153">
        <v>1</v>
      </c>
      <c r="N153">
        <v>0</v>
      </c>
      <c r="O153">
        <v>2.0491803278688499E-2</v>
      </c>
    </row>
    <row r="154" spans="1:15" x14ac:dyDescent="0.3">
      <c r="A154" s="34">
        <v>151</v>
      </c>
      <c r="B154" t="s">
        <v>175</v>
      </c>
      <c r="C154" t="s">
        <v>226</v>
      </c>
      <c r="D154" t="s">
        <v>276</v>
      </c>
      <c r="E154" t="s">
        <v>275</v>
      </c>
      <c r="F154" t="s">
        <v>1307</v>
      </c>
      <c r="G154">
        <v>1</v>
      </c>
      <c r="H154">
        <v>1</v>
      </c>
      <c r="I154">
        <v>1</v>
      </c>
      <c r="J154">
        <v>0</v>
      </c>
      <c r="K154">
        <v>1</v>
      </c>
      <c r="L154">
        <v>0</v>
      </c>
      <c r="M154">
        <v>1</v>
      </c>
      <c r="N154">
        <v>0</v>
      </c>
      <c r="O154">
        <v>2.0491803278688499E-2</v>
      </c>
    </row>
    <row r="155" spans="1:15" x14ac:dyDescent="0.3">
      <c r="A155" s="34">
        <v>151</v>
      </c>
      <c r="B155" t="s">
        <v>175</v>
      </c>
      <c r="C155" t="s">
        <v>183</v>
      </c>
      <c r="D155" t="s">
        <v>229</v>
      </c>
      <c r="E155" t="s">
        <v>300</v>
      </c>
      <c r="F155" t="s">
        <v>1306</v>
      </c>
      <c r="G155">
        <v>3</v>
      </c>
      <c r="H155">
        <v>6</v>
      </c>
      <c r="I155">
        <v>1</v>
      </c>
      <c r="J155">
        <v>0</v>
      </c>
      <c r="K155">
        <v>3</v>
      </c>
      <c r="L155">
        <v>0</v>
      </c>
      <c r="M155">
        <v>1</v>
      </c>
      <c r="N155">
        <v>0</v>
      </c>
      <c r="O155">
        <v>2.0491803278688499E-2</v>
      </c>
    </row>
    <row r="156" spans="1:15" x14ac:dyDescent="0.3">
      <c r="A156" s="34">
        <v>151</v>
      </c>
      <c r="B156" t="s">
        <v>175</v>
      </c>
      <c r="C156" t="s">
        <v>226</v>
      </c>
      <c r="D156" t="s">
        <v>276</v>
      </c>
      <c r="E156" t="s">
        <v>310</v>
      </c>
      <c r="F156" t="s">
        <v>1305</v>
      </c>
      <c r="G156">
        <v>1</v>
      </c>
      <c r="H156">
        <v>1</v>
      </c>
      <c r="I156">
        <v>1</v>
      </c>
      <c r="J156">
        <v>0</v>
      </c>
      <c r="K156">
        <v>1</v>
      </c>
      <c r="L156">
        <v>0</v>
      </c>
      <c r="M156">
        <v>1</v>
      </c>
      <c r="N156">
        <v>0</v>
      </c>
      <c r="O156">
        <v>6.14754098360656E-2</v>
      </c>
    </row>
    <row r="157" spans="1:15" x14ac:dyDescent="0.3">
      <c r="A157" s="34">
        <v>151</v>
      </c>
      <c r="B157" t="s">
        <v>175</v>
      </c>
      <c r="C157" t="s">
        <v>233</v>
      </c>
      <c r="D157" t="s">
        <v>232</v>
      </c>
      <c r="E157" t="s">
        <v>231</v>
      </c>
      <c r="F157" t="s">
        <v>1304</v>
      </c>
      <c r="G157">
        <v>0</v>
      </c>
      <c r="H157">
        <v>0</v>
      </c>
      <c r="I157">
        <v>1</v>
      </c>
      <c r="J157">
        <v>0</v>
      </c>
      <c r="K157">
        <v>0</v>
      </c>
      <c r="L157">
        <v>0</v>
      </c>
      <c r="M157">
        <v>1</v>
      </c>
      <c r="N157">
        <v>0</v>
      </c>
      <c r="O157">
        <v>2.0491803278688499E-2</v>
      </c>
    </row>
    <row r="158" spans="1:15" x14ac:dyDescent="0.3">
      <c r="A158" s="34">
        <v>151</v>
      </c>
      <c r="B158" t="s">
        <v>175</v>
      </c>
      <c r="C158" t="s">
        <v>233</v>
      </c>
      <c r="D158" t="s">
        <v>232</v>
      </c>
      <c r="E158" t="s">
        <v>231</v>
      </c>
      <c r="F158" t="s">
        <v>1303</v>
      </c>
      <c r="G158">
        <v>3</v>
      </c>
      <c r="H158">
        <v>3</v>
      </c>
      <c r="I158">
        <v>2</v>
      </c>
      <c r="J158">
        <v>0</v>
      </c>
      <c r="K158">
        <v>3</v>
      </c>
      <c r="L158">
        <v>0</v>
      </c>
      <c r="M158">
        <v>2</v>
      </c>
      <c r="N158">
        <v>0</v>
      </c>
      <c r="O158">
        <v>0</v>
      </c>
    </row>
    <row r="159" spans="1:15" x14ac:dyDescent="0.3">
      <c r="A159" s="34">
        <v>151</v>
      </c>
      <c r="B159" t="s">
        <v>175</v>
      </c>
      <c r="C159" t="s">
        <v>233</v>
      </c>
      <c r="D159" t="s">
        <v>232</v>
      </c>
      <c r="E159" t="s">
        <v>620</v>
      </c>
      <c r="F159" t="s">
        <v>1302</v>
      </c>
      <c r="G159">
        <v>1</v>
      </c>
      <c r="H159">
        <v>1</v>
      </c>
      <c r="I159">
        <v>1</v>
      </c>
      <c r="J159">
        <v>0</v>
      </c>
      <c r="K159">
        <v>1</v>
      </c>
      <c r="L159">
        <v>0</v>
      </c>
      <c r="M159">
        <v>1</v>
      </c>
      <c r="N159">
        <v>0</v>
      </c>
      <c r="O159">
        <v>2.4590163934426201E-2</v>
      </c>
    </row>
    <row r="160" spans="1:15" x14ac:dyDescent="0.3">
      <c r="A160" s="34">
        <v>151</v>
      </c>
      <c r="B160" t="s">
        <v>175</v>
      </c>
      <c r="C160" t="s">
        <v>233</v>
      </c>
      <c r="D160" t="s">
        <v>354</v>
      </c>
      <c r="E160" t="s">
        <v>353</v>
      </c>
      <c r="F160" t="s">
        <v>1301</v>
      </c>
      <c r="G160">
        <v>1</v>
      </c>
      <c r="H160">
        <v>2</v>
      </c>
      <c r="I160">
        <v>1</v>
      </c>
      <c r="J160">
        <v>0</v>
      </c>
      <c r="K160">
        <v>1</v>
      </c>
      <c r="L160">
        <v>0</v>
      </c>
      <c r="M160">
        <v>1</v>
      </c>
      <c r="N160">
        <v>0</v>
      </c>
      <c r="O160">
        <v>2.0491803278688499E-2</v>
      </c>
    </row>
    <row r="161" spans="1:15" x14ac:dyDescent="0.3">
      <c r="A161" s="34">
        <v>151</v>
      </c>
      <c r="B161" t="s">
        <v>175</v>
      </c>
      <c r="C161" t="s">
        <v>233</v>
      </c>
      <c r="D161" t="s">
        <v>232</v>
      </c>
      <c r="E161" t="s">
        <v>511</v>
      </c>
      <c r="F161" t="s">
        <v>1300</v>
      </c>
      <c r="G161">
        <v>1</v>
      </c>
      <c r="H161">
        <v>0</v>
      </c>
      <c r="I161">
        <v>1</v>
      </c>
      <c r="J161">
        <v>0</v>
      </c>
      <c r="K161">
        <v>1</v>
      </c>
      <c r="L161">
        <v>0</v>
      </c>
      <c r="M161">
        <v>1</v>
      </c>
      <c r="N161">
        <v>0</v>
      </c>
      <c r="O161">
        <v>4.0983606557377102E-2</v>
      </c>
    </row>
    <row r="162" spans="1:15" x14ac:dyDescent="0.3">
      <c r="A162" s="34">
        <v>151</v>
      </c>
      <c r="B162" t="s">
        <v>175</v>
      </c>
      <c r="C162" t="s">
        <v>233</v>
      </c>
      <c r="D162" t="s">
        <v>232</v>
      </c>
      <c r="E162" t="s">
        <v>231</v>
      </c>
      <c r="F162" t="s">
        <v>1299</v>
      </c>
      <c r="G162">
        <v>1</v>
      </c>
      <c r="H162">
        <v>2</v>
      </c>
      <c r="I162">
        <v>0</v>
      </c>
      <c r="J162">
        <v>0</v>
      </c>
      <c r="K162">
        <v>1</v>
      </c>
      <c r="L162">
        <v>0</v>
      </c>
      <c r="M162">
        <v>0</v>
      </c>
      <c r="N162">
        <v>0</v>
      </c>
      <c r="O162">
        <v>0</v>
      </c>
    </row>
    <row r="163" spans="1:15" x14ac:dyDescent="0.3">
      <c r="A163" s="34">
        <v>151</v>
      </c>
      <c r="B163" t="s">
        <v>175</v>
      </c>
      <c r="C163" t="s">
        <v>183</v>
      </c>
      <c r="D163" t="s">
        <v>182</v>
      </c>
      <c r="E163" t="s">
        <v>280</v>
      </c>
      <c r="F163" t="s">
        <v>1297</v>
      </c>
      <c r="G163">
        <v>8</v>
      </c>
      <c r="H163">
        <v>8</v>
      </c>
      <c r="I163">
        <v>0</v>
      </c>
      <c r="J163">
        <v>0</v>
      </c>
      <c r="K163">
        <v>0</v>
      </c>
      <c r="L163">
        <v>0</v>
      </c>
      <c r="M163">
        <v>0</v>
      </c>
      <c r="N163">
        <v>0</v>
      </c>
      <c r="O163">
        <v>8.1967213114754106E-2</v>
      </c>
    </row>
    <row r="164" spans="1:15" x14ac:dyDescent="0.3">
      <c r="A164" s="34">
        <v>151</v>
      </c>
      <c r="B164" t="s">
        <v>175</v>
      </c>
      <c r="C164" t="s">
        <v>183</v>
      </c>
      <c r="D164" t="s">
        <v>229</v>
      </c>
      <c r="E164" t="s">
        <v>455</v>
      </c>
      <c r="F164" t="s">
        <v>1296</v>
      </c>
      <c r="G164">
        <v>1</v>
      </c>
      <c r="H164">
        <v>1</v>
      </c>
      <c r="I164">
        <v>0</v>
      </c>
      <c r="J164">
        <v>0</v>
      </c>
      <c r="K164">
        <v>0</v>
      </c>
      <c r="L164">
        <v>0</v>
      </c>
      <c r="M164">
        <v>0</v>
      </c>
      <c r="N164">
        <v>0</v>
      </c>
      <c r="O164">
        <v>8.1967213114754106E-2</v>
      </c>
    </row>
    <row r="165" spans="1:15" x14ac:dyDescent="0.3">
      <c r="A165" s="34">
        <v>151</v>
      </c>
      <c r="B165" t="s">
        <v>175</v>
      </c>
      <c r="C165" t="s">
        <v>179</v>
      </c>
      <c r="D165" t="s">
        <v>178</v>
      </c>
      <c r="E165" t="s">
        <v>177</v>
      </c>
      <c r="F165" t="s">
        <v>1295</v>
      </c>
      <c r="G165">
        <v>0</v>
      </c>
      <c r="H165">
        <v>0</v>
      </c>
      <c r="I165">
        <v>0</v>
      </c>
      <c r="J165">
        <v>0</v>
      </c>
      <c r="K165">
        <v>0</v>
      </c>
      <c r="L165">
        <v>0</v>
      </c>
      <c r="M165">
        <v>1</v>
      </c>
      <c r="N165">
        <v>0</v>
      </c>
      <c r="O165">
        <v>8.1967213114754106E-2</v>
      </c>
    </row>
    <row r="166" spans="1:15" x14ac:dyDescent="0.3">
      <c r="A166" s="34">
        <v>151</v>
      </c>
      <c r="B166" t="s">
        <v>175</v>
      </c>
      <c r="C166" t="s">
        <v>179</v>
      </c>
      <c r="D166" t="s">
        <v>283</v>
      </c>
      <c r="E166" t="s">
        <v>282</v>
      </c>
      <c r="F166" t="s">
        <v>1294</v>
      </c>
      <c r="G166">
        <v>0</v>
      </c>
      <c r="H166">
        <v>0</v>
      </c>
      <c r="I166">
        <v>0</v>
      </c>
      <c r="J166">
        <v>0</v>
      </c>
      <c r="K166">
        <v>0</v>
      </c>
      <c r="L166">
        <v>0</v>
      </c>
      <c r="M166">
        <v>2</v>
      </c>
      <c r="N166">
        <v>0</v>
      </c>
      <c r="O166">
        <v>0</v>
      </c>
    </row>
    <row r="167" spans="1:15" x14ac:dyDescent="0.3">
      <c r="A167" s="34">
        <v>151</v>
      </c>
      <c r="B167" t="s">
        <v>175</v>
      </c>
      <c r="C167" t="s">
        <v>179</v>
      </c>
      <c r="D167" t="s">
        <v>253</v>
      </c>
      <c r="E167" t="s">
        <v>252</v>
      </c>
      <c r="F167" t="s">
        <v>1293</v>
      </c>
      <c r="G167">
        <v>0</v>
      </c>
      <c r="H167">
        <v>0</v>
      </c>
      <c r="I167">
        <v>0</v>
      </c>
      <c r="J167">
        <v>0</v>
      </c>
      <c r="K167">
        <v>0</v>
      </c>
      <c r="L167">
        <v>0</v>
      </c>
      <c r="M167">
        <v>1</v>
      </c>
      <c r="N167">
        <v>0</v>
      </c>
      <c r="O167">
        <v>0</v>
      </c>
    </row>
    <row r="168" spans="1:15" x14ac:dyDescent="0.3">
      <c r="A168" s="34">
        <v>151</v>
      </c>
      <c r="B168" t="s">
        <v>175</v>
      </c>
      <c r="C168" t="s">
        <v>183</v>
      </c>
      <c r="D168" t="s">
        <v>229</v>
      </c>
      <c r="E168" t="s">
        <v>228</v>
      </c>
      <c r="F168" t="s">
        <v>1292</v>
      </c>
      <c r="G168">
        <v>1250</v>
      </c>
      <c r="H168">
        <v>1250</v>
      </c>
      <c r="I168">
        <v>0</v>
      </c>
      <c r="J168">
        <v>0</v>
      </c>
      <c r="K168">
        <v>1250</v>
      </c>
      <c r="L168">
        <v>0</v>
      </c>
      <c r="M168">
        <v>0</v>
      </c>
      <c r="N168">
        <v>0</v>
      </c>
      <c r="O168">
        <v>0</v>
      </c>
    </row>
    <row r="169" spans="1:15" x14ac:dyDescent="0.3">
      <c r="A169" s="34">
        <v>151</v>
      </c>
      <c r="B169" t="s">
        <v>175</v>
      </c>
      <c r="C169" t="s">
        <v>183</v>
      </c>
      <c r="D169" t="s">
        <v>229</v>
      </c>
      <c r="E169" t="s">
        <v>228</v>
      </c>
      <c r="F169" t="s">
        <v>1291</v>
      </c>
      <c r="G169">
        <v>0</v>
      </c>
      <c r="H169">
        <v>0</v>
      </c>
      <c r="I169">
        <v>1</v>
      </c>
      <c r="J169">
        <v>0</v>
      </c>
      <c r="K169">
        <v>0</v>
      </c>
      <c r="L169">
        <v>0</v>
      </c>
      <c r="M169">
        <v>1</v>
      </c>
      <c r="N169">
        <v>0</v>
      </c>
      <c r="O169">
        <v>4.0983606557377102E-2</v>
      </c>
    </row>
    <row r="170" spans="1:15" x14ac:dyDescent="0.3">
      <c r="A170" s="34">
        <v>151</v>
      </c>
      <c r="B170" t="s">
        <v>175</v>
      </c>
      <c r="C170" t="s">
        <v>183</v>
      </c>
      <c r="D170" t="s">
        <v>229</v>
      </c>
      <c r="E170" t="s">
        <v>260</v>
      </c>
      <c r="F170" t="s">
        <v>1290</v>
      </c>
      <c r="G170">
        <v>0</v>
      </c>
      <c r="H170">
        <v>0</v>
      </c>
      <c r="I170">
        <v>1</v>
      </c>
      <c r="J170">
        <v>0</v>
      </c>
      <c r="K170">
        <v>0</v>
      </c>
      <c r="L170">
        <v>0</v>
      </c>
      <c r="M170">
        <v>1</v>
      </c>
      <c r="N170">
        <v>0</v>
      </c>
      <c r="O170">
        <v>0</v>
      </c>
    </row>
    <row r="171" spans="1:15" x14ac:dyDescent="0.3">
      <c r="A171" s="34">
        <v>151</v>
      </c>
      <c r="B171" t="s">
        <v>175</v>
      </c>
      <c r="C171" t="s">
        <v>183</v>
      </c>
      <c r="D171" t="s">
        <v>182</v>
      </c>
      <c r="E171" t="s">
        <v>423</v>
      </c>
      <c r="F171" t="s">
        <v>1289</v>
      </c>
      <c r="G171">
        <v>0</v>
      </c>
      <c r="H171">
        <v>0</v>
      </c>
      <c r="I171">
        <v>0</v>
      </c>
      <c r="J171">
        <v>0</v>
      </c>
      <c r="K171">
        <v>0</v>
      </c>
      <c r="L171">
        <v>0</v>
      </c>
      <c r="M171">
        <v>1</v>
      </c>
      <c r="N171">
        <v>0</v>
      </c>
      <c r="O171">
        <v>0</v>
      </c>
    </row>
    <row r="172" spans="1:15" x14ac:dyDescent="0.3">
      <c r="A172" s="34">
        <v>151</v>
      </c>
      <c r="B172" t="s">
        <v>175</v>
      </c>
      <c r="C172" t="s">
        <v>174</v>
      </c>
      <c r="D172" t="s">
        <v>173</v>
      </c>
      <c r="E172" t="s">
        <v>314</v>
      </c>
      <c r="F172" t="s">
        <v>1288</v>
      </c>
      <c r="G172">
        <v>0</v>
      </c>
      <c r="H172">
        <v>0</v>
      </c>
      <c r="I172">
        <v>1</v>
      </c>
      <c r="J172">
        <v>0</v>
      </c>
      <c r="K172">
        <v>0</v>
      </c>
      <c r="L172">
        <v>0</v>
      </c>
      <c r="M172">
        <v>1</v>
      </c>
      <c r="N172">
        <v>0</v>
      </c>
      <c r="O172">
        <v>0</v>
      </c>
    </row>
    <row r="173" spans="1:15" x14ac:dyDescent="0.3">
      <c r="A173" s="34">
        <v>151</v>
      </c>
      <c r="B173" t="s">
        <v>175</v>
      </c>
      <c r="C173" t="s">
        <v>192</v>
      </c>
      <c r="D173" t="s">
        <v>222</v>
      </c>
      <c r="E173" t="s">
        <v>221</v>
      </c>
      <c r="F173" t="s">
        <v>1287</v>
      </c>
      <c r="G173">
        <v>3</v>
      </c>
      <c r="H173">
        <v>3</v>
      </c>
      <c r="I173">
        <v>3</v>
      </c>
      <c r="J173">
        <v>0</v>
      </c>
      <c r="K173">
        <v>3</v>
      </c>
      <c r="L173">
        <v>0</v>
      </c>
      <c r="M173">
        <v>3</v>
      </c>
      <c r="N173">
        <v>0</v>
      </c>
      <c r="O173">
        <v>0</v>
      </c>
    </row>
    <row r="174" spans="1:15" x14ac:dyDescent="0.3">
      <c r="A174" s="34">
        <v>151</v>
      </c>
      <c r="B174" t="s">
        <v>175</v>
      </c>
      <c r="C174" t="s">
        <v>192</v>
      </c>
      <c r="D174" t="s">
        <v>191</v>
      </c>
      <c r="E174" t="s">
        <v>190</v>
      </c>
      <c r="F174" t="s">
        <v>1286</v>
      </c>
      <c r="G174">
        <v>1</v>
      </c>
      <c r="H174">
        <v>1</v>
      </c>
      <c r="I174">
        <v>1</v>
      </c>
      <c r="J174">
        <v>0</v>
      </c>
      <c r="K174">
        <v>1</v>
      </c>
      <c r="L174">
        <v>0</v>
      </c>
      <c r="M174">
        <v>1</v>
      </c>
      <c r="N174">
        <v>0</v>
      </c>
      <c r="O174">
        <v>2.0491803278688499E-2</v>
      </c>
    </row>
    <row r="175" spans="1:15" x14ac:dyDescent="0.3">
      <c r="A175" s="34">
        <v>151</v>
      </c>
      <c r="B175" t="s">
        <v>175</v>
      </c>
      <c r="C175" t="s">
        <v>192</v>
      </c>
      <c r="D175" t="s">
        <v>191</v>
      </c>
      <c r="E175" t="s">
        <v>563</v>
      </c>
      <c r="F175" t="s">
        <v>1285</v>
      </c>
      <c r="G175">
        <v>3</v>
      </c>
      <c r="H175">
        <v>3</v>
      </c>
      <c r="I175">
        <v>2</v>
      </c>
      <c r="J175">
        <v>0</v>
      </c>
      <c r="K175">
        <v>3</v>
      </c>
      <c r="L175">
        <v>0</v>
      </c>
      <c r="M175">
        <v>2</v>
      </c>
      <c r="N175">
        <v>0</v>
      </c>
      <c r="O175">
        <v>2.0491803278688499E-2</v>
      </c>
    </row>
    <row r="176" spans="1:15" x14ac:dyDescent="0.3">
      <c r="A176" s="34">
        <v>151</v>
      </c>
      <c r="B176" t="s">
        <v>175</v>
      </c>
      <c r="C176" t="s">
        <v>183</v>
      </c>
      <c r="D176" t="s">
        <v>182</v>
      </c>
      <c r="E176" t="s">
        <v>181</v>
      </c>
      <c r="F176" t="s">
        <v>1284</v>
      </c>
      <c r="G176">
        <v>1</v>
      </c>
      <c r="H176">
        <v>1</v>
      </c>
      <c r="I176">
        <v>0</v>
      </c>
      <c r="J176">
        <v>0</v>
      </c>
      <c r="K176">
        <v>1</v>
      </c>
      <c r="L176">
        <v>0</v>
      </c>
      <c r="M176">
        <v>0</v>
      </c>
      <c r="N176">
        <v>0</v>
      </c>
      <c r="O176">
        <v>2.4590163934426201E-2</v>
      </c>
    </row>
    <row r="177" spans="1:15" x14ac:dyDescent="0.3">
      <c r="A177" s="34">
        <v>201</v>
      </c>
      <c r="B177" t="s">
        <v>175</v>
      </c>
      <c r="C177" t="s">
        <v>179</v>
      </c>
      <c r="D177" t="s">
        <v>283</v>
      </c>
      <c r="E177" t="s">
        <v>282</v>
      </c>
      <c r="F177" t="s">
        <v>42</v>
      </c>
      <c r="G177">
        <v>2</v>
      </c>
      <c r="H177">
        <v>2</v>
      </c>
      <c r="I177">
        <v>2</v>
      </c>
      <c r="J177">
        <v>0</v>
      </c>
      <c r="K177">
        <v>2</v>
      </c>
      <c r="L177">
        <v>0</v>
      </c>
      <c r="M177">
        <v>2</v>
      </c>
      <c r="N177">
        <v>0</v>
      </c>
      <c r="O177">
        <v>4.0983606557377102E-2</v>
      </c>
    </row>
    <row r="178" spans="1:15" ht="15" x14ac:dyDescent="0.25">
      <c r="A178" s="34">
        <v>201</v>
      </c>
      <c r="B178" t="s">
        <v>175</v>
      </c>
      <c r="C178" t="s">
        <v>179</v>
      </c>
      <c r="D178" t="s">
        <v>253</v>
      </c>
      <c r="E178" t="s">
        <v>252</v>
      </c>
      <c r="F178" t="s">
        <v>1279</v>
      </c>
      <c r="G178">
        <v>0</v>
      </c>
      <c r="H178">
        <v>1</v>
      </c>
      <c r="I178">
        <v>0</v>
      </c>
      <c r="J178">
        <v>0</v>
      </c>
      <c r="K178">
        <v>1</v>
      </c>
      <c r="L178">
        <v>0</v>
      </c>
      <c r="M178">
        <v>0</v>
      </c>
      <c r="N178">
        <v>0</v>
      </c>
      <c r="O178">
        <v>5.8411214953271E-2</v>
      </c>
    </row>
    <row r="179" spans="1:15" x14ac:dyDescent="0.3">
      <c r="A179" s="34">
        <v>201</v>
      </c>
      <c r="B179" t="s">
        <v>175</v>
      </c>
      <c r="C179" t="s">
        <v>183</v>
      </c>
      <c r="D179" t="s">
        <v>229</v>
      </c>
      <c r="E179" t="s">
        <v>300</v>
      </c>
      <c r="F179" t="s">
        <v>1278</v>
      </c>
      <c r="G179">
        <v>2</v>
      </c>
      <c r="H179">
        <v>0</v>
      </c>
      <c r="I179">
        <v>2</v>
      </c>
      <c r="J179">
        <v>0</v>
      </c>
      <c r="K179">
        <v>2</v>
      </c>
      <c r="L179">
        <v>0</v>
      </c>
      <c r="M179">
        <v>2</v>
      </c>
      <c r="N179">
        <v>0</v>
      </c>
      <c r="O179">
        <v>0.25</v>
      </c>
    </row>
    <row r="180" spans="1:15" x14ac:dyDescent="0.3">
      <c r="A180" s="34">
        <v>201</v>
      </c>
      <c r="B180" t="s">
        <v>175</v>
      </c>
      <c r="C180" t="s">
        <v>233</v>
      </c>
      <c r="D180" t="s">
        <v>232</v>
      </c>
      <c r="E180" t="s">
        <v>231</v>
      </c>
      <c r="F180" t="s">
        <v>1277</v>
      </c>
      <c r="G180">
        <v>1</v>
      </c>
      <c r="H180">
        <v>1</v>
      </c>
      <c r="I180">
        <v>1</v>
      </c>
      <c r="J180">
        <v>0</v>
      </c>
      <c r="K180">
        <v>1</v>
      </c>
      <c r="L180">
        <v>0</v>
      </c>
      <c r="M180">
        <v>1</v>
      </c>
      <c r="N180">
        <v>0</v>
      </c>
      <c r="O180">
        <v>0</v>
      </c>
    </row>
    <row r="181" spans="1:15" x14ac:dyDescent="0.3">
      <c r="A181" s="34">
        <v>201</v>
      </c>
      <c r="B181" t="s">
        <v>175</v>
      </c>
      <c r="C181" t="s">
        <v>233</v>
      </c>
      <c r="D181" t="s">
        <v>232</v>
      </c>
      <c r="E181" t="s">
        <v>620</v>
      </c>
      <c r="F181" t="s">
        <v>1276</v>
      </c>
      <c r="G181">
        <v>0</v>
      </c>
      <c r="H181">
        <v>0</v>
      </c>
      <c r="I181">
        <v>1</v>
      </c>
      <c r="J181">
        <v>0</v>
      </c>
      <c r="K181">
        <v>0</v>
      </c>
      <c r="L181">
        <v>0</v>
      </c>
      <c r="M181">
        <v>1</v>
      </c>
      <c r="N181">
        <v>0</v>
      </c>
      <c r="O181">
        <v>5.8411214953271E-2</v>
      </c>
    </row>
    <row r="182" spans="1:15" x14ac:dyDescent="0.3">
      <c r="A182" s="34">
        <v>201</v>
      </c>
      <c r="B182" t="s">
        <v>175</v>
      </c>
      <c r="C182" t="s">
        <v>233</v>
      </c>
      <c r="D182" t="s">
        <v>354</v>
      </c>
      <c r="E182" t="s">
        <v>353</v>
      </c>
      <c r="F182" t="s">
        <v>1275</v>
      </c>
      <c r="G182">
        <v>0</v>
      </c>
      <c r="H182">
        <v>2</v>
      </c>
      <c r="I182">
        <v>1</v>
      </c>
      <c r="J182">
        <v>0</v>
      </c>
      <c r="K182">
        <v>0</v>
      </c>
      <c r="L182">
        <v>0</v>
      </c>
      <c r="M182">
        <v>1</v>
      </c>
      <c r="N182">
        <v>0</v>
      </c>
      <c r="O182">
        <v>0</v>
      </c>
    </row>
    <row r="183" spans="1:15" x14ac:dyDescent="0.3">
      <c r="A183" s="34">
        <v>201</v>
      </c>
      <c r="B183" t="s">
        <v>175</v>
      </c>
      <c r="C183" t="s">
        <v>174</v>
      </c>
      <c r="D183" t="s">
        <v>173</v>
      </c>
      <c r="E183" t="s">
        <v>314</v>
      </c>
      <c r="F183" t="s">
        <v>44</v>
      </c>
      <c r="G183">
        <v>0</v>
      </c>
      <c r="H183">
        <v>3</v>
      </c>
      <c r="I183">
        <v>1</v>
      </c>
      <c r="J183">
        <v>0</v>
      </c>
      <c r="K183">
        <v>0</v>
      </c>
      <c r="L183">
        <v>0</v>
      </c>
      <c r="M183">
        <v>1</v>
      </c>
      <c r="N183">
        <v>0</v>
      </c>
      <c r="O183">
        <v>0.25</v>
      </c>
    </row>
    <row r="184" spans="1:15" x14ac:dyDescent="0.3">
      <c r="A184" s="34">
        <v>201</v>
      </c>
      <c r="B184" t="s">
        <v>175</v>
      </c>
      <c r="C184" t="s">
        <v>183</v>
      </c>
      <c r="D184" t="s">
        <v>229</v>
      </c>
      <c r="E184" t="s">
        <v>327</v>
      </c>
      <c r="F184" t="s">
        <v>43</v>
      </c>
      <c r="G184">
        <v>1</v>
      </c>
      <c r="H184">
        <v>1</v>
      </c>
      <c r="I184">
        <v>0</v>
      </c>
      <c r="J184">
        <v>0</v>
      </c>
      <c r="K184">
        <v>1</v>
      </c>
      <c r="L184">
        <v>0</v>
      </c>
      <c r="M184">
        <v>0</v>
      </c>
      <c r="N184">
        <v>0</v>
      </c>
      <c r="O184">
        <v>0.25</v>
      </c>
    </row>
    <row r="185" spans="1:15" x14ac:dyDescent="0.3">
      <c r="A185" s="34">
        <v>201</v>
      </c>
      <c r="B185" t="s">
        <v>175</v>
      </c>
      <c r="C185" t="s">
        <v>174</v>
      </c>
      <c r="D185" t="s">
        <v>468</v>
      </c>
      <c r="E185" t="s">
        <v>1017</v>
      </c>
      <c r="F185" t="s">
        <v>1272</v>
      </c>
      <c r="G185">
        <v>0</v>
      </c>
      <c r="H185">
        <v>0</v>
      </c>
      <c r="I185">
        <v>0</v>
      </c>
      <c r="J185">
        <v>0</v>
      </c>
      <c r="K185">
        <v>1</v>
      </c>
      <c r="L185">
        <v>0</v>
      </c>
      <c r="M185">
        <v>0</v>
      </c>
      <c r="N185">
        <v>0</v>
      </c>
      <c r="O185">
        <v>0.116822429906542</v>
      </c>
    </row>
    <row r="186" spans="1:15" x14ac:dyDescent="0.3">
      <c r="A186" s="34">
        <v>201</v>
      </c>
      <c r="B186" t="s">
        <v>175</v>
      </c>
      <c r="C186" t="s">
        <v>174</v>
      </c>
      <c r="D186" t="s">
        <v>468</v>
      </c>
      <c r="E186" t="s">
        <v>467</v>
      </c>
      <c r="F186" t="s">
        <v>1271</v>
      </c>
      <c r="G186">
        <v>9</v>
      </c>
      <c r="H186">
        <v>9</v>
      </c>
      <c r="I186">
        <v>9</v>
      </c>
      <c r="J186">
        <v>0</v>
      </c>
      <c r="K186">
        <v>9</v>
      </c>
      <c r="L186">
        <v>0</v>
      </c>
      <c r="M186">
        <v>9</v>
      </c>
      <c r="N186">
        <v>0</v>
      </c>
      <c r="O186">
        <v>0</v>
      </c>
    </row>
    <row r="187" spans="1:15" x14ac:dyDescent="0.3">
      <c r="A187" s="34">
        <v>201</v>
      </c>
      <c r="B187" t="s">
        <v>175</v>
      </c>
      <c r="C187" t="s">
        <v>345</v>
      </c>
      <c r="D187" t="s">
        <v>349</v>
      </c>
      <c r="E187" t="s">
        <v>348</v>
      </c>
      <c r="F187" t="s">
        <v>1270</v>
      </c>
      <c r="G187">
        <v>9</v>
      </c>
      <c r="H187">
        <v>7</v>
      </c>
      <c r="I187">
        <v>9</v>
      </c>
      <c r="J187">
        <v>0</v>
      </c>
      <c r="K187">
        <v>9</v>
      </c>
      <c r="L187">
        <v>0</v>
      </c>
      <c r="M187">
        <v>9</v>
      </c>
      <c r="N187">
        <v>0</v>
      </c>
      <c r="O187">
        <v>5.8411214953271E-2</v>
      </c>
    </row>
    <row r="188" spans="1:15" x14ac:dyDescent="0.3">
      <c r="A188" s="34">
        <v>201</v>
      </c>
      <c r="B188" t="s">
        <v>175</v>
      </c>
      <c r="C188" t="s">
        <v>345</v>
      </c>
      <c r="D188" t="s">
        <v>349</v>
      </c>
      <c r="E188" t="s">
        <v>348</v>
      </c>
      <c r="F188" t="s">
        <v>1269</v>
      </c>
      <c r="G188">
        <v>9</v>
      </c>
      <c r="H188">
        <v>9</v>
      </c>
      <c r="I188">
        <v>9</v>
      </c>
      <c r="J188">
        <v>0</v>
      </c>
      <c r="K188">
        <v>9</v>
      </c>
      <c r="L188">
        <v>0</v>
      </c>
      <c r="M188">
        <v>9</v>
      </c>
      <c r="N188">
        <v>0</v>
      </c>
      <c r="O188">
        <v>4.5430944963655302E-2</v>
      </c>
    </row>
    <row r="189" spans="1:15" x14ac:dyDescent="0.3">
      <c r="A189" s="34">
        <v>201</v>
      </c>
      <c r="B189" t="s">
        <v>175</v>
      </c>
      <c r="C189" t="s">
        <v>345</v>
      </c>
      <c r="D189" t="s">
        <v>344</v>
      </c>
      <c r="E189" t="s">
        <v>413</v>
      </c>
      <c r="F189" t="s">
        <v>1268</v>
      </c>
      <c r="G189">
        <v>0</v>
      </c>
      <c r="H189">
        <v>0</v>
      </c>
      <c r="I189">
        <v>0</v>
      </c>
      <c r="J189">
        <v>0</v>
      </c>
      <c r="K189">
        <v>0</v>
      </c>
      <c r="L189">
        <v>0</v>
      </c>
      <c r="M189">
        <v>1</v>
      </c>
      <c r="N189">
        <v>0</v>
      </c>
      <c r="O189">
        <v>5.8411214953271E-2</v>
      </c>
    </row>
    <row r="190" spans="1:15" x14ac:dyDescent="0.3">
      <c r="A190" s="34">
        <v>201</v>
      </c>
      <c r="B190" t="s">
        <v>175</v>
      </c>
      <c r="C190" t="s">
        <v>187</v>
      </c>
      <c r="D190" t="s">
        <v>270</v>
      </c>
      <c r="E190" t="s">
        <v>269</v>
      </c>
      <c r="F190" t="s">
        <v>1267</v>
      </c>
      <c r="G190">
        <v>2</v>
      </c>
      <c r="H190">
        <v>3</v>
      </c>
      <c r="I190">
        <v>2</v>
      </c>
      <c r="J190">
        <v>0</v>
      </c>
      <c r="K190">
        <v>2</v>
      </c>
      <c r="L190">
        <v>0</v>
      </c>
      <c r="M190">
        <v>2</v>
      </c>
      <c r="N190">
        <v>0</v>
      </c>
      <c r="O190">
        <v>0</v>
      </c>
    </row>
    <row r="191" spans="1:15" x14ac:dyDescent="0.3">
      <c r="A191" s="34">
        <v>201</v>
      </c>
      <c r="B191" t="s">
        <v>175</v>
      </c>
      <c r="C191" t="s">
        <v>187</v>
      </c>
      <c r="D191" t="s">
        <v>186</v>
      </c>
      <c r="E191" t="s">
        <v>185</v>
      </c>
      <c r="F191" t="s">
        <v>1266</v>
      </c>
      <c r="G191">
        <v>0</v>
      </c>
      <c r="H191">
        <v>0</v>
      </c>
      <c r="I191">
        <v>1</v>
      </c>
      <c r="J191">
        <v>0</v>
      </c>
      <c r="K191">
        <v>0</v>
      </c>
      <c r="L191">
        <v>0</v>
      </c>
      <c r="M191">
        <v>1</v>
      </c>
      <c r="N191">
        <v>0</v>
      </c>
      <c r="O191">
        <v>8.7616822429906593E-2</v>
      </c>
    </row>
    <row r="192" spans="1:15" x14ac:dyDescent="0.3">
      <c r="A192" s="34">
        <v>201</v>
      </c>
      <c r="B192" t="s">
        <v>175</v>
      </c>
      <c r="C192" t="s">
        <v>226</v>
      </c>
      <c r="D192" t="s">
        <v>276</v>
      </c>
      <c r="E192" t="s">
        <v>278</v>
      </c>
      <c r="F192" t="s">
        <v>45</v>
      </c>
      <c r="G192">
        <v>1</v>
      </c>
      <c r="H192">
        <v>1</v>
      </c>
      <c r="I192">
        <v>1</v>
      </c>
      <c r="J192">
        <v>0</v>
      </c>
      <c r="K192">
        <v>1</v>
      </c>
      <c r="L192">
        <v>0</v>
      </c>
      <c r="M192">
        <v>1</v>
      </c>
      <c r="N192">
        <v>0</v>
      </c>
      <c r="O192">
        <v>0</v>
      </c>
    </row>
    <row r="193" spans="1:15" x14ac:dyDescent="0.3">
      <c r="A193" s="34">
        <v>201</v>
      </c>
      <c r="B193" t="s">
        <v>175</v>
      </c>
      <c r="C193" t="s">
        <v>226</v>
      </c>
      <c r="D193" t="s">
        <v>243</v>
      </c>
      <c r="E193" t="s">
        <v>250</v>
      </c>
      <c r="F193" t="s">
        <v>46</v>
      </c>
      <c r="G193">
        <v>1</v>
      </c>
      <c r="H193">
        <v>1</v>
      </c>
      <c r="I193">
        <v>2</v>
      </c>
      <c r="J193">
        <v>0</v>
      </c>
      <c r="K193">
        <v>2</v>
      </c>
      <c r="L193">
        <v>0</v>
      </c>
      <c r="M193">
        <v>1</v>
      </c>
      <c r="N193">
        <v>0</v>
      </c>
      <c r="O193">
        <v>5.8411214953271E-2</v>
      </c>
    </row>
    <row r="194" spans="1:15" x14ac:dyDescent="0.3">
      <c r="A194" s="34">
        <v>201</v>
      </c>
      <c r="B194" t="s">
        <v>175</v>
      </c>
      <c r="C194" t="s">
        <v>192</v>
      </c>
      <c r="D194" t="s">
        <v>222</v>
      </c>
      <c r="E194" t="s">
        <v>304</v>
      </c>
      <c r="F194" t="s">
        <v>1265</v>
      </c>
      <c r="G194">
        <v>0</v>
      </c>
      <c r="H194">
        <v>0</v>
      </c>
      <c r="I194">
        <v>1</v>
      </c>
      <c r="J194">
        <v>0</v>
      </c>
      <c r="K194">
        <v>1</v>
      </c>
      <c r="L194">
        <v>0</v>
      </c>
      <c r="M194">
        <v>0</v>
      </c>
      <c r="N194">
        <v>0</v>
      </c>
      <c r="O194">
        <v>3.8940809968847398E-2</v>
      </c>
    </row>
    <row r="195" spans="1:15" x14ac:dyDescent="0.3">
      <c r="A195" s="34">
        <v>201</v>
      </c>
      <c r="B195" t="s">
        <v>175</v>
      </c>
      <c r="C195" t="s">
        <v>192</v>
      </c>
      <c r="D195" t="s">
        <v>191</v>
      </c>
      <c r="E195" t="s">
        <v>235</v>
      </c>
      <c r="F195" t="s">
        <v>1264</v>
      </c>
      <c r="G195">
        <v>1</v>
      </c>
      <c r="H195">
        <v>0</v>
      </c>
      <c r="I195">
        <v>0</v>
      </c>
      <c r="J195">
        <v>0</v>
      </c>
      <c r="K195">
        <v>1</v>
      </c>
      <c r="L195">
        <v>0</v>
      </c>
      <c r="M195">
        <v>0</v>
      </c>
      <c r="N195">
        <v>0</v>
      </c>
      <c r="O195">
        <v>0</v>
      </c>
    </row>
    <row r="196" spans="1:15" x14ac:dyDescent="0.3">
      <c r="A196" s="34">
        <v>202</v>
      </c>
      <c r="B196" t="s">
        <v>175</v>
      </c>
      <c r="C196" t="s">
        <v>179</v>
      </c>
      <c r="D196" t="s">
        <v>283</v>
      </c>
      <c r="E196" t="s">
        <v>474</v>
      </c>
      <c r="F196" t="s">
        <v>1258</v>
      </c>
      <c r="G196">
        <v>0</v>
      </c>
      <c r="H196">
        <v>0</v>
      </c>
      <c r="I196">
        <v>1</v>
      </c>
      <c r="J196">
        <v>0</v>
      </c>
      <c r="K196">
        <v>0</v>
      </c>
      <c r="L196">
        <v>0</v>
      </c>
      <c r="M196">
        <v>1</v>
      </c>
      <c r="N196">
        <v>0</v>
      </c>
      <c r="O196">
        <v>0</v>
      </c>
    </row>
    <row r="197" spans="1:15" x14ac:dyDescent="0.3">
      <c r="A197" s="34">
        <v>202</v>
      </c>
      <c r="B197" t="s">
        <v>175</v>
      </c>
      <c r="C197" t="s">
        <v>183</v>
      </c>
      <c r="D197" t="s">
        <v>229</v>
      </c>
      <c r="E197" t="s">
        <v>228</v>
      </c>
      <c r="F197" t="s">
        <v>1257</v>
      </c>
      <c r="G197">
        <v>7</v>
      </c>
      <c r="H197">
        <v>3</v>
      </c>
      <c r="I197">
        <v>7</v>
      </c>
      <c r="J197">
        <v>0</v>
      </c>
      <c r="K197">
        <v>5</v>
      </c>
      <c r="L197">
        <v>0</v>
      </c>
      <c r="M197">
        <v>3</v>
      </c>
      <c r="N197">
        <v>0</v>
      </c>
      <c r="O197">
        <v>0</v>
      </c>
    </row>
    <row r="198" spans="1:15" x14ac:dyDescent="0.3">
      <c r="A198" s="34">
        <v>202</v>
      </c>
      <c r="B198" t="s">
        <v>175</v>
      </c>
      <c r="C198" t="s">
        <v>226</v>
      </c>
      <c r="D198" t="s">
        <v>276</v>
      </c>
      <c r="E198" t="s">
        <v>278</v>
      </c>
      <c r="F198" t="s">
        <v>52</v>
      </c>
      <c r="G198">
        <v>0</v>
      </c>
      <c r="H198">
        <v>0</v>
      </c>
      <c r="I198">
        <v>1</v>
      </c>
      <c r="J198">
        <v>0</v>
      </c>
      <c r="K198">
        <v>0</v>
      </c>
      <c r="L198">
        <v>0</v>
      </c>
      <c r="M198">
        <v>1</v>
      </c>
      <c r="N198">
        <v>0</v>
      </c>
      <c r="O198">
        <v>2.1043771043771E-2</v>
      </c>
    </row>
    <row r="199" spans="1:15" x14ac:dyDescent="0.3">
      <c r="A199" s="34">
        <v>202</v>
      </c>
      <c r="B199" t="s">
        <v>175</v>
      </c>
      <c r="C199" t="s">
        <v>226</v>
      </c>
      <c r="D199" t="s">
        <v>276</v>
      </c>
      <c r="E199" t="s">
        <v>278</v>
      </c>
      <c r="F199" t="s">
        <v>56</v>
      </c>
      <c r="G199">
        <v>0</v>
      </c>
      <c r="H199">
        <v>0</v>
      </c>
      <c r="I199">
        <v>1</v>
      </c>
      <c r="J199">
        <v>0</v>
      </c>
      <c r="K199">
        <v>0</v>
      </c>
      <c r="L199">
        <v>0</v>
      </c>
      <c r="M199">
        <v>1</v>
      </c>
      <c r="N199">
        <v>0</v>
      </c>
      <c r="O199">
        <v>0</v>
      </c>
    </row>
    <row r="200" spans="1:15" x14ac:dyDescent="0.3">
      <c r="A200" s="34">
        <v>202</v>
      </c>
      <c r="B200" t="s">
        <v>175</v>
      </c>
      <c r="C200" t="s">
        <v>179</v>
      </c>
      <c r="D200" t="s">
        <v>283</v>
      </c>
      <c r="E200" t="s">
        <v>474</v>
      </c>
      <c r="F200" t="s">
        <v>60</v>
      </c>
      <c r="G200">
        <v>2</v>
      </c>
      <c r="H200">
        <v>2</v>
      </c>
      <c r="I200">
        <v>4</v>
      </c>
      <c r="J200">
        <v>0</v>
      </c>
      <c r="K200">
        <v>2</v>
      </c>
      <c r="L200">
        <v>0</v>
      </c>
      <c r="M200">
        <v>4</v>
      </c>
      <c r="N200">
        <v>0</v>
      </c>
      <c r="O200">
        <v>0</v>
      </c>
    </row>
    <row r="201" spans="1:15" x14ac:dyDescent="0.3">
      <c r="A201" s="34">
        <v>202</v>
      </c>
      <c r="B201" t="s">
        <v>175</v>
      </c>
      <c r="C201" t="s">
        <v>192</v>
      </c>
      <c r="D201" t="s">
        <v>222</v>
      </c>
      <c r="E201" t="s">
        <v>335</v>
      </c>
      <c r="F201" t="s">
        <v>62</v>
      </c>
      <c r="G201">
        <v>0</v>
      </c>
      <c r="H201">
        <v>0</v>
      </c>
      <c r="I201">
        <v>1</v>
      </c>
      <c r="J201">
        <v>0</v>
      </c>
      <c r="K201">
        <v>0</v>
      </c>
      <c r="L201">
        <v>0</v>
      </c>
      <c r="M201">
        <v>1</v>
      </c>
      <c r="N201">
        <v>0</v>
      </c>
      <c r="O201">
        <v>2.5720164609053499E-2</v>
      </c>
    </row>
    <row r="202" spans="1:15" x14ac:dyDescent="0.3">
      <c r="A202" s="34">
        <v>202</v>
      </c>
      <c r="B202" t="s">
        <v>175</v>
      </c>
      <c r="C202" t="s">
        <v>226</v>
      </c>
      <c r="D202" t="s">
        <v>276</v>
      </c>
      <c r="E202" t="s">
        <v>278</v>
      </c>
      <c r="F202" t="s">
        <v>58</v>
      </c>
      <c r="G202">
        <v>0</v>
      </c>
      <c r="H202">
        <v>0</v>
      </c>
      <c r="I202">
        <v>1</v>
      </c>
      <c r="J202">
        <v>0</v>
      </c>
      <c r="K202">
        <v>0</v>
      </c>
      <c r="L202">
        <v>0</v>
      </c>
      <c r="M202">
        <v>1</v>
      </c>
      <c r="N202">
        <v>0</v>
      </c>
      <c r="O202">
        <v>0</v>
      </c>
    </row>
    <row r="203" spans="1:15" x14ac:dyDescent="0.3">
      <c r="A203" s="34">
        <v>202</v>
      </c>
      <c r="B203" t="s">
        <v>175</v>
      </c>
      <c r="C203" t="s">
        <v>233</v>
      </c>
      <c r="D203" t="s">
        <v>232</v>
      </c>
      <c r="E203" t="s">
        <v>231</v>
      </c>
      <c r="F203" t="s">
        <v>1256</v>
      </c>
      <c r="G203">
        <v>1</v>
      </c>
      <c r="H203">
        <v>1</v>
      </c>
      <c r="I203">
        <v>1</v>
      </c>
      <c r="J203">
        <v>0</v>
      </c>
      <c r="K203">
        <v>2</v>
      </c>
      <c r="L203">
        <v>0</v>
      </c>
      <c r="M203">
        <v>1</v>
      </c>
      <c r="N203">
        <v>0</v>
      </c>
      <c r="O203">
        <v>0</v>
      </c>
    </row>
    <row r="204" spans="1:15" x14ac:dyDescent="0.3">
      <c r="A204" s="34">
        <v>202</v>
      </c>
      <c r="B204" t="s">
        <v>175</v>
      </c>
      <c r="C204" t="s">
        <v>179</v>
      </c>
      <c r="D204" t="s">
        <v>283</v>
      </c>
      <c r="E204" t="s">
        <v>474</v>
      </c>
      <c r="F204" t="s">
        <v>1255</v>
      </c>
      <c r="G204">
        <v>0</v>
      </c>
      <c r="H204">
        <v>0</v>
      </c>
      <c r="I204">
        <v>1</v>
      </c>
      <c r="J204">
        <v>0</v>
      </c>
      <c r="K204">
        <v>0</v>
      </c>
      <c r="L204">
        <v>0</v>
      </c>
      <c r="M204">
        <v>1</v>
      </c>
      <c r="N204">
        <v>0</v>
      </c>
      <c r="O204">
        <v>3.0864197530864199E-2</v>
      </c>
    </row>
    <row r="205" spans="1:15" x14ac:dyDescent="0.3">
      <c r="A205" s="34">
        <v>202</v>
      </c>
      <c r="B205" t="s">
        <v>175</v>
      </c>
      <c r="C205" t="s">
        <v>183</v>
      </c>
      <c r="D205" t="s">
        <v>229</v>
      </c>
      <c r="E205" t="s">
        <v>228</v>
      </c>
      <c r="F205" t="s">
        <v>1254</v>
      </c>
      <c r="G205">
        <v>3</v>
      </c>
      <c r="H205">
        <v>2</v>
      </c>
      <c r="I205">
        <v>10</v>
      </c>
      <c r="J205">
        <v>0</v>
      </c>
      <c r="K205">
        <v>2</v>
      </c>
      <c r="L205">
        <v>0</v>
      </c>
      <c r="M205">
        <v>10</v>
      </c>
      <c r="N205">
        <v>0</v>
      </c>
      <c r="O205">
        <v>0</v>
      </c>
    </row>
    <row r="206" spans="1:15" x14ac:dyDescent="0.3">
      <c r="A206" s="34">
        <v>202</v>
      </c>
      <c r="B206" t="s">
        <v>175</v>
      </c>
      <c r="C206" t="s">
        <v>233</v>
      </c>
      <c r="D206" t="s">
        <v>232</v>
      </c>
      <c r="E206" t="s">
        <v>231</v>
      </c>
      <c r="F206" t="s">
        <v>1253</v>
      </c>
      <c r="G206">
        <v>1</v>
      </c>
      <c r="H206">
        <v>0</v>
      </c>
      <c r="I206">
        <v>2</v>
      </c>
      <c r="J206">
        <v>0</v>
      </c>
      <c r="K206">
        <v>0</v>
      </c>
      <c r="L206">
        <v>0</v>
      </c>
      <c r="M206">
        <v>1</v>
      </c>
      <c r="N206">
        <v>0</v>
      </c>
      <c r="O206">
        <v>1.2345679012345699E-2</v>
      </c>
    </row>
    <row r="207" spans="1:15" x14ac:dyDescent="0.3">
      <c r="A207" s="34">
        <v>202</v>
      </c>
      <c r="B207" t="s">
        <v>175</v>
      </c>
      <c r="C207" t="s">
        <v>226</v>
      </c>
      <c r="D207" t="s">
        <v>276</v>
      </c>
      <c r="E207" t="s">
        <v>278</v>
      </c>
      <c r="F207" t="s">
        <v>55</v>
      </c>
      <c r="G207">
        <v>0</v>
      </c>
      <c r="H207">
        <v>0</v>
      </c>
      <c r="I207">
        <v>1</v>
      </c>
      <c r="J207">
        <v>0</v>
      </c>
      <c r="K207">
        <v>0</v>
      </c>
      <c r="L207">
        <v>0</v>
      </c>
      <c r="M207">
        <v>1</v>
      </c>
      <c r="N207">
        <v>0</v>
      </c>
      <c r="O207">
        <v>0</v>
      </c>
    </row>
    <row r="208" spans="1:15" x14ac:dyDescent="0.3">
      <c r="A208" s="34">
        <v>202</v>
      </c>
      <c r="B208" t="s">
        <v>175</v>
      </c>
      <c r="C208" t="s">
        <v>226</v>
      </c>
      <c r="D208" t="s">
        <v>276</v>
      </c>
      <c r="E208" t="s">
        <v>278</v>
      </c>
      <c r="F208" t="s">
        <v>1252</v>
      </c>
      <c r="G208">
        <v>0</v>
      </c>
      <c r="H208">
        <v>0</v>
      </c>
      <c r="I208">
        <v>1</v>
      </c>
      <c r="J208">
        <v>0</v>
      </c>
      <c r="K208">
        <v>0</v>
      </c>
      <c r="L208">
        <v>0</v>
      </c>
      <c r="M208">
        <v>1</v>
      </c>
      <c r="N208">
        <v>0</v>
      </c>
      <c r="O208">
        <v>0</v>
      </c>
    </row>
    <row r="209" spans="1:15" x14ac:dyDescent="0.3">
      <c r="A209" s="34">
        <v>202</v>
      </c>
      <c r="B209" t="s">
        <v>175</v>
      </c>
      <c r="C209" t="s">
        <v>179</v>
      </c>
      <c r="D209" t="s">
        <v>283</v>
      </c>
      <c r="E209" t="s">
        <v>474</v>
      </c>
      <c r="F209" t="s">
        <v>1251</v>
      </c>
      <c r="G209">
        <v>0</v>
      </c>
      <c r="H209">
        <v>0</v>
      </c>
      <c r="I209">
        <v>3</v>
      </c>
      <c r="J209">
        <v>0</v>
      </c>
      <c r="K209">
        <v>3</v>
      </c>
      <c r="L209">
        <v>0</v>
      </c>
      <c r="M209">
        <v>3</v>
      </c>
      <c r="N209">
        <v>0</v>
      </c>
      <c r="O209">
        <v>0</v>
      </c>
    </row>
    <row r="210" spans="1:15" x14ac:dyDescent="0.3">
      <c r="A210" s="34">
        <v>202</v>
      </c>
      <c r="B210" t="s">
        <v>175</v>
      </c>
      <c r="C210" t="s">
        <v>179</v>
      </c>
      <c r="D210" t="s">
        <v>283</v>
      </c>
      <c r="E210" t="s">
        <v>474</v>
      </c>
      <c r="F210" t="s">
        <v>1250</v>
      </c>
      <c r="G210">
        <v>6</v>
      </c>
      <c r="H210">
        <v>6</v>
      </c>
      <c r="I210">
        <v>6</v>
      </c>
      <c r="J210">
        <v>0</v>
      </c>
      <c r="K210">
        <v>6</v>
      </c>
      <c r="L210">
        <v>0</v>
      </c>
      <c r="M210">
        <v>6</v>
      </c>
      <c r="N210">
        <v>0</v>
      </c>
      <c r="O210">
        <v>0</v>
      </c>
    </row>
    <row r="211" spans="1:15" x14ac:dyDescent="0.3">
      <c r="A211" s="34">
        <v>202</v>
      </c>
      <c r="B211" t="s">
        <v>175</v>
      </c>
      <c r="C211" t="s">
        <v>192</v>
      </c>
      <c r="D211" t="s">
        <v>222</v>
      </c>
      <c r="E211" t="s">
        <v>335</v>
      </c>
      <c r="F211" t="s">
        <v>64</v>
      </c>
      <c r="G211">
        <v>0</v>
      </c>
      <c r="H211">
        <v>0</v>
      </c>
      <c r="I211">
        <v>1</v>
      </c>
      <c r="J211">
        <v>0</v>
      </c>
      <c r="K211">
        <v>0</v>
      </c>
      <c r="L211">
        <v>0</v>
      </c>
      <c r="M211">
        <v>1</v>
      </c>
      <c r="N211">
        <v>0</v>
      </c>
      <c r="O211">
        <v>3.85802469135803E-2</v>
      </c>
    </row>
    <row r="212" spans="1:15" x14ac:dyDescent="0.3">
      <c r="A212" s="34">
        <v>202</v>
      </c>
      <c r="B212" t="s">
        <v>175</v>
      </c>
      <c r="C212" t="s">
        <v>226</v>
      </c>
      <c r="D212" t="s">
        <v>276</v>
      </c>
      <c r="E212" t="s">
        <v>278</v>
      </c>
      <c r="F212" t="s">
        <v>1249</v>
      </c>
      <c r="G212">
        <v>0</v>
      </c>
      <c r="H212">
        <v>0</v>
      </c>
      <c r="I212">
        <v>1</v>
      </c>
      <c r="J212">
        <v>0</v>
      </c>
      <c r="K212">
        <v>0</v>
      </c>
      <c r="L212">
        <v>0</v>
      </c>
      <c r="M212">
        <v>1</v>
      </c>
      <c r="N212">
        <v>0</v>
      </c>
      <c r="O212">
        <v>0</v>
      </c>
    </row>
    <row r="213" spans="1:15" x14ac:dyDescent="0.3">
      <c r="A213" s="34">
        <v>202</v>
      </c>
      <c r="B213" t="s">
        <v>175</v>
      </c>
      <c r="C213" t="s">
        <v>179</v>
      </c>
      <c r="D213" t="s">
        <v>283</v>
      </c>
      <c r="E213" t="s">
        <v>474</v>
      </c>
      <c r="F213" t="s">
        <v>1248</v>
      </c>
      <c r="G213">
        <v>6</v>
      </c>
      <c r="H213">
        <v>6</v>
      </c>
      <c r="I213">
        <v>6</v>
      </c>
      <c r="J213">
        <v>0</v>
      </c>
      <c r="K213">
        <v>6</v>
      </c>
      <c r="L213">
        <v>0</v>
      </c>
      <c r="M213">
        <v>6</v>
      </c>
      <c r="N213">
        <v>0</v>
      </c>
      <c r="O213">
        <v>0</v>
      </c>
    </row>
    <row r="214" spans="1:15" x14ac:dyDescent="0.3">
      <c r="A214" s="34">
        <v>202</v>
      </c>
      <c r="B214" t="s">
        <v>175</v>
      </c>
      <c r="C214" t="s">
        <v>179</v>
      </c>
      <c r="D214" t="s">
        <v>283</v>
      </c>
      <c r="E214" t="s">
        <v>474</v>
      </c>
      <c r="F214" t="s">
        <v>1247</v>
      </c>
      <c r="G214">
        <v>0</v>
      </c>
      <c r="H214">
        <v>0</v>
      </c>
      <c r="I214">
        <v>1</v>
      </c>
      <c r="J214">
        <v>0</v>
      </c>
      <c r="K214">
        <v>0</v>
      </c>
      <c r="L214">
        <v>0</v>
      </c>
      <c r="M214">
        <v>1</v>
      </c>
      <c r="N214">
        <v>0</v>
      </c>
      <c r="O214">
        <v>3.85802469135803E-2</v>
      </c>
    </row>
    <row r="215" spans="1:15" x14ac:dyDescent="0.3">
      <c r="A215" s="34">
        <v>202</v>
      </c>
      <c r="B215" t="s">
        <v>175</v>
      </c>
      <c r="C215" t="s">
        <v>183</v>
      </c>
      <c r="D215" t="s">
        <v>229</v>
      </c>
      <c r="E215" t="s">
        <v>228</v>
      </c>
      <c r="F215" t="s">
        <v>1246</v>
      </c>
      <c r="G215">
        <v>6</v>
      </c>
      <c r="H215">
        <v>6</v>
      </c>
      <c r="I215">
        <v>6</v>
      </c>
      <c r="J215">
        <v>0</v>
      </c>
      <c r="K215">
        <v>6</v>
      </c>
      <c r="L215">
        <v>0</v>
      </c>
      <c r="M215">
        <v>6</v>
      </c>
      <c r="N215">
        <v>0</v>
      </c>
      <c r="O215">
        <v>0</v>
      </c>
    </row>
    <row r="216" spans="1:15" x14ac:dyDescent="0.3">
      <c r="A216" s="34">
        <v>202</v>
      </c>
      <c r="B216" t="s">
        <v>175</v>
      </c>
      <c r="C216" t="s">
        <v>183</v>
      </c>
      <c r="D216" t="s">
        <v>229</v>
      </c>
      <c r="E216" t="s">
        <v>430</v>
      </c>
      <c r="F216" t="s">
        <v>1245</v>
      </c>
      <c r="G216">
        <v>1</v>
      </c>
      <c r="H216">
        <v>1</v>
      </c>
      <c r="I216">
        <v>0</v>
      </c>
      <c r="J216">
        <v>0</v>
      </c>
      <c r="K216">
        <v>1</v>
      </c>
      <c r="L216">
        <v>0</v>
      </c>
      <c r="M216">
        <v>0</v>
      </c>
      <c r="N216">
        <v>0</v>
      </c>
      <c r="O216">
        <v>3.85802469135803E-2</v>
      </c>
    </row>
    <row r="217" spans="1:15" x14ac:dyDescent="0.3">
      <c r="A217" s="34">
        <v>202</v>
      </c>
      <c r="B217" t="s">
        <v>175</v>
      </c>
      <c r="C217" t="s">
        <v>183</v>
      </c>
      <c r="D217" t="s">
        <v>229</v>
      </c>
      <c r="E217" t="s">
        <v>260</v>
      </c>
      <c r="F217" t="s">
        <v>1244</v>
      </c>
      <c r="G217">
        <v>0</v>
      </c>
      <c r="H217">
        <v>0</v>
      </c>
      <c r="I217">
        <v>1</v>
      </c>
      <c r="J217">
        <v>0</v>
      </c>
      <c r="K217">
        <v>0</v>
      </c>
      <c r="L217">
        <v>0</v>
      </c>
      <c r="M217">
        <v>1</v>
      </c>
      <c r="N217">
        <v>0</v>
      </c>
      <c r="O217">
        <v>7.7160493827160503E-2</v>
      </c>
    </row>
    <row r="218" spans="1:15" x14ac:dyDescent="0.3">
      <c r="A218" s="34">
        <v>202</v>
      </c>
      <c r="B218" t="s">
        <v>175</v>
      </c>
      <c r="C218" t="s">
        <v>233</v>
      </c>
      <c r="D218" t="s">
        <v>232</v>
      </c>
      <c r="E218" t="s">
        <v>231</v>
      </c>
      <c r="F218" t="s">
        <v>1243</v>
      </c>
      <c r="G218">
        <v>1</v>
      </c>
      <c r="H218">
        <v>1</v>
      </c>
      <c r="I218">
        <v>1</v>
      </c>
      <c r="J218">
        <v>0</v>
      </c>
      <c r="K218">
        <v>1</v>
      </c>
      <c r="L218">
        <v>0</v>
      </c>
      <c r="M218">
        <v>1</v>
      </c>
      <c r="N218">
        <v>0</v>
      </c>
      <c r="O218">
        <v>0</v>
      </c>
    </row>
    <row r="219" spans="1:15" x14ac:dyDescent="0.3">
      <c r="A219" s="34">
        <v>202</v>
      </c>
      <c r="B219" t="s">
        <v>175</v>
      </c>
      <c r="C219" t="s">
        <v>226</v>
      </c>
      <c r="D219" t="s">
        <v>276</v>
      </c>
      <c r="E219" t="s">
        <v>278</v>
      </c>
      <c r="F219" t="s">
        <v>1242</v>
      </c>
      <c r="G219">
        <v>0</v>
      </c>
      <c r="H219">
        <v>0</v>
      </c>
      <c r="I219">
        <v>0</v>
      </c>
      <c r="J219">
        <v>0</v>
      </c>
      <c r="K219">
        <v>0</v>
      </c>
      <c r="L219">
        <v>0</v>
      </c>
      <c r="M219">
        <v>0</v>
      </c>
      <c r="N219">
        <v>0</v>
      </c>
      <c r="O219">
        <v>3.85802469135803E-2</v>
      </c>
    </row>
    <row r="220" spans="1:15" x14ac:dyDescent="0.3">
      <c r="A220" s="34">
        <v>202</v>
      </c>
      <c r="B220" t="s">
        <v>175</v>
      </c>
      <c r="C220" t="s">
        <v>226</v>
      </c>
      <c r="D220" t="s">
        <v>276</v>
      </c>
      <c r="E220" t="s">
        <v>278</v>
      </c>
      <c r="F220" t="s">
        <v>1241</v>
      </c>
      <c r="G220">
        <v>1</v>
      </c>
      <c r="H220">
        <v>1</v>
      </c>
      <c r="I220">
        <v>0</v>
      </c>
      <c r="J220">
        <v>0</v>
      </c>
      <c r="K220">
        <v>1</v>
      </c>
      <c r="L220">
        <v>0</v>
      </c>
      <c r="M220">
        <v>0</v>
      </c>
      <c r="N220">
        <v>0</v>
      </c>
      <c r="O220">
        <v>0</v>
      </c>
    </row>
    <row r="221" spans="1:15" x14ac:dyDescent="0.3">
      <c r="A221" s="34">
        <v>202</v>
      </c>
      <c r="B221" t="s">
        <v>175</v>
      </c>
      <c r="C221" t="s">
        <v>226</v>
      </c>
      <c r="D221" t="s">
        <v>276</v>
      </c>
      <c r="E221" t="s">
        <v>278</v>
      </c>
      <c r="F221" t="s">
        <v>1240</v>
      </c>
      <c r="G221">
        <v>1</v>
      </c>
      <c r="H221">
        <v>1</v>
      </c>
      <c r="I221">
        <v>0</v>
      </c>
      <c r="J221">
        <v>0</v>
      </c>
      <c r="K221">
        <v>1</v>
      </c>
      <c r="L221">
        <v>0</v>
      </c>
      <c r="M221">
        <v>0</v>
      </c>
      <c r="N221">
        <v>0</v>
      </c>
      <c r="O221">
        <v>7.7160493827160503E-2</v>
      </c>
    </row>
    <row r="222" spans="1:15" x14ac:dyDescent="0.3">
      <c r="A222" s="34">
        <v>202</v>
      </c>
      <c r="B222" t="s">
        <v>175</v>
      </c>
      <c r="C222" t="s">
        <v>192</v>
      </c>
      <c r="D222" t="s">
        <v>222</v>
      </c>
      <c r="E222" t="s">
        <v>335</v>
      </c>
      <c r="F222" t="s">
        <v>63</v>
      </c>
      <c r="G222">
        <v>1</v>
      </c>
      <c r="H222">
        <v>1</v>
      </c>
      <c r="I222">
        <v>1</v>
      </c>
      <c r="J222">
        <v>0</v>
      </c>
      <c r="K222">
        <v>1</v>
      </c>
      <c r="L222">
        <v>0</v>
      </c>
      <c r="M222">
        <v>1</v>
      </c>
      <c r="N222">
        <v>0</v>
      </c>
      <c r="O222">
        <v>7.7160493827160503E-2</v>
      </c>
    </row>
    <row r="223" spans="1:15" x14ac:dyDescent="0.3">
      <c r="A223" s="34">
        <v>202</v>
      </c>
      <c r="B223" t="s">
        <v>175</v>
      </c>
      <c r="C223" t="s">
        <v>226</v>
      </c>
      <c r="D223" t="s">
        <v>276</v>
      </c>
      <c r="E223" t="s">
        <v>278</v>
      </c>
      <c r="F223" t="s">
        <v>53</v>
      </c>
      <c r="G223">
        <v>0</v>
      </c>
      <c r="H223">
        <v>0</v>
      </c>
      <c r="I223">
        <v>1</v>
      </c>
      <c r="J223">
        <v>0</v>
      </c>
      <c r="K223">
        <v>0</v>
      </c>
      <c r="L223">
        <v>0</v>
      </c>
      <c r="M223">
        <v>1</v>
      </c>
      <c r="N223">
        <v>0</v>
      </c>
      <c r="O223">
        <v>3.85802469135803E-2</v>
      </c>
    </row>
    <row r="224" spans="1:15" x14ac:dyDescent="0.3">
      <c r="A224" s="34">
        <v>202</v>
      </c>
      <c r="B224" t="s">
        <v>175</v>
      </c>
      <c r="C224" t="s">
        <v>226</v>
      </c>
      <c r="D224" t="s">
        <v>276</v>
      </c>
      <c r="E224" t="s">
        <v>278</v>
      </c>
      <c r="F224" t="s">
        <v>54</v>
      </c>
      <c r="G224">
        <v>0</v>
      </c>
      <c r="H224">
        <v>0</v>
      </c>
      <c r="I224">
        <v>1</v>
      </c>
      <c r="J224">
        <v>0</v>
      </c>
      <c r="K224">
        <v>0</v>
      </c>
      <c r="L224">
        <v>0</v>
      </c>
      <c r="M224">
        <v>1</v>
      </c>
      <c r="N224">
        <v>0</v>
      </c>
      <c r="O224">
        <v>0</v>
      </c>
    </row>
    <row r="225" spans="1:15" x14ac:dyDescent="0.3">
      <c r="A225" s="34">
        <v>202</v>
      </c>
      <c r="B225" t="s">
        <v>175</v>
      </c>
      <c r="C225" t="s">
        <v>179</v>
      </c>
      <c r="D225" t="s">
        <v>283</v>
      </c>
      <c r="E225" t="s">
        <v>474</v>
      </c>
      <c r="F225" t="s">
        <v>59</v>
      </c>
      <c r="G225">
        <v>1</v>
      </c>
      <c r="H225">
        <v>0</v>
      </c>
      <c r="I225">
        <v>3</v>
      </c>
      <c r="J225">
        <v>0</v>
      </c>
      <c r="K225">
        <v>2</v>
      </c>
      <c r="L225">
        <v>0</v>
      </c>
      <c r="M225">
        <v>3</v>
      </c>
      <c r="N225">
        <v>0</v>
      </c>
      <c r="O225">
        <v>0</v>
      </c>
    </row>
    <row r="226" spans="1:15" x14ac:dyDescent="0.3">
      <c r="A226" s="34">
        <v>202</v>
      </c>
      <c r="B226" t="s">
        <v>175</v>
      </c>
      <c r="C226" t="s">
        <v>226</v>
      </c>
      <c r="D226" t="s">
        <v>276</v>
      </c>
      <c r="E226" t="s">
        <v>278</v>
      </c>
      <c r="F226" t="s">
        <v>57</v>
      </c>
      <c r="G226">
        <v>0</v>
      </c>
      <c r="H226">
        <v>0</v>
      </c>
      <c r="I226">
        <v>1</v>
      </c>
      <c r="J226">
        <v>0</v>
      </c>
      <c r="K226">
        <v>0</v>
      </c>
      <c r="L226">
        <v>0</v>
      </c>
      <c r="M226">
        <v>1</v>
      </c>
      <c r="N226">
        <v>0</v>
      </c>
      <c r="O226">
        <v>0</v>
      </c>
    </row>
    <row r="227" spans="1:15" x14ac:dyDescent="0.3">
      <c r="A227" s="34">
        <v>202</v>
      </c>
      <c r="B227" t="s">
        <v>175</v>
      </c>
      <c r="C227" t="s">
        <v>179</v>
      </c>
      <c r="D227" t="s">
        <v>283</v>
      </c>
      <c r="E227" t="s">
        <v>474</v>
      </c>
      <c r="F227" t="s">
        <v>1237</v>
      </c>
      <c r="G227">
        <v>0</v>
      </c>
      <c r="H227">
        <v>0</v>
      </c>
      <c r="I227">
        <v>1</v>
      </c>
      <c r="J227">
        <v>0</v>
      </c>
      <c r="K227">
        <v>0</v>
      </c>
      <c r="L227">
        <v>0</v>
      </c>
      <c r="M227">
        <v>1</v>
      </c>
      <c r="N227">
        <v>0</v>
      </c>
      <c r="O227">
        <v>0</v>
      </c>
    </row>
    <row r="228" spans="1:15" x14ac:dyDescent="0.3">
      <c r="A228" s="34">
        <v>203</v>
      </c>
      <c r="B228" t="s">
        <v>175</v>
      </c>
      <c r="C228" t="s">
        <v>179</v>
      </c>
      <c r="D228" t="s">
        <v>283</v>
      </c>
      <c r="E228" t="s">
        <v>282</v>
      </c>
      <c r="F228" t="s">
        <v>1235</v>
      </c>
      <c r="G228">
        <v>0</v>
      </c>
      <c r="H228">
        <v>0</v>
      </c>
      <c r="I228">
        <v>0</v>
      </c>
      <c r="J228">
        <v>0</v>
      </c>
      <c r="K228">
        <v>1</v>
      </c>
      <c r="L228">
        <v>0</v>
      </c>
      <c r="M228">
        <v>0</v>
      </c>
      <c r="N228">
        <v>0</v>
      </c>
      <c r="O228">
        <v>0</v>
      </c>
    </row>
    <row r="229" spans="1:15" x14ac:dyDescent="0.3">
      <c r="A229" s="34">
        <v>203</v>
      </c>
      <c r="B229" t="s">
        <v>175</v>
      </c>
      <c r="C229" t="s">
        <v>179</v>
      </c>
      <c r="D229" t="s">
        <v>283</v>
      </c>
      <c r="E229" t="s">
        <v>282</v>
      </c>
      <c r="F229" t="s">
        <v>1234</v>
      </c>
      <c r="G229">
        <v>1</v>
      </c>
      <c r="H229">
        <v>0</v>
      </c>
      <c r="I229">
        <v>0</v>
      </c>
      <c r="J229">
        <v>0</v>
      </c>
      <c r="K229">
        <v>0</v>
      </c>
      <c r="L229">
        <v>0</v>
      </c>
      <c r="M229">
        <v>0</v>
      </c>
      <c r="N229">
        <v>0</v>
      </c>
      <c r="O229">
        <v>0</v>
      </c>
    </row>
    <row r="230" spans="1:15" x14ac:dyDescent="0.3">
      <c r="A230" s="34">
        <v>203</v>
      </c>
      <c r="B230" t="s">
        <v>175</v>
      </c>
      <c r="C230" t="s">
        <v>179</v>
      </c>
      <c r="D230" t="s">
        <v>283</v>
      </c>
      <c r="E230" t="s">
        <v>282</v>
      </c>
      <c r="F230" t="s">
        <v>1233</v>
      </c>
      <c r="G230">
        <v>1</v>
      </c>
      <c r="H230">
        <v>0</v>
      </c>
      <c r="I230">
        <v>0</v>
      </c>
      <c r="J230">
        <v>0</v>
      </c>
      <c r="K230">
        <v>0</v>
      </c>
      <c r="L230">
        <v>0</v>
      </c>
      <c r="M230">
        <v>0</v>
      </c>
      <c r="N230">
        <v>0</v>
      </c>
      <c r="O230">
        <v>0</v>
      </c>
    </row>
    <row r="231" spans="1:15" x14ac:dyDescent="0.3">
      <c r="A231" s="34">
        <v>203</v>
      </c>
      <c r="B231" t="s">
        <v>175</v>
      </c>
      <c r="C231" t="s">
        <v>179</v>
      </c>
      <c r="D231" t="s">
        <v>253</v>
      </c>
      <c r="E231" t="s">
        <v>962</v>
      </c>
      <c r="F231" t="s">
        <v>1232</v>
      </c>
      <c r="G231">
        <v>0</v>
      </c>
      <c r="H231">
        <v>0</v>
      </c>
      <c r="I231">
        <v>0</v>
      </c>
      <c r="J231">
        <v>0</v>
      </c>
      <c r="K231">
        <v>1</v>
      </c>
      <c r="L231">
        <v>0</v>
      </c>
      <c r="M231">
        <v>0</v>
      </c>
      <c r="N231">
        <v>0</v>
      </c>
      <c r="O231">
        <v>0</v>
      </c>
    </row>
    <row r="232" spans="1:15" x14ac:dyDescent="0.3">
      <c r="A232" s="34">
        <v>203</v>
      </c>
      <c r="B232" t="s">
        <v>175</v>
      </c>
      <c r="C232" t="s">
        <v>192</v>
      </c>
      <c r="D232" t="s">
        <v>222</v>
      </c>
      <c r="E232" t="s">
        <v>221</v>
      </c>
      <c r="F232" t="s">
        <v>1231</v>
      </c>
      <c r="G232">
        <v>0</v>
      </c>
      <c r="H232">
        <v>0</v>
      </c>
      <c r="I232">
        <v>0</v>
      </c>
      <c r="J232">
        <v>0</v>
      </c>
      <c r="K232">
        <v>1</v>
      </c>
      <c r="L232">
        <v>0</v>
      </c>
      <c r="M232">
        <v>0</v>
      </c>
      <c r="N232">
        <v>0</v>
      </c>
      <c r="O232">
        <v>0</v>
      </c>
    </row>
    <row r="233" spans="1:15" ht="15" x14ac:dyDescent="0.25">
      <c r="A233" s="34">
        <v>203</v>
      </c>
      <c r="B233" t="s">
        <v>175</v>
      </c>
      <c r="C233" t="s">
        <v>183</v>
      </c>
      <c r="D233" t="s">
        <v>229</v>
      </c>
      <c r="E233" t="s">
        <v>327</v>
      </c>
      <c r="F233" t="s">
        <v>1230</v>
      </c>
      <c r="G233">
        <v>0</v>
      </c>
      <c r="H233">
        <v>0</v>
      </c>
      <c r="I233">
        <v>0</v>
      </c>
      <c r="J233">
        <v>0</v>
      </c>
      <c r="K233">
        <v>1</v>
      </c>
      <c r="L233">
        <v>0</v>
      </c>
      <c r="M233">
        <v>0</v>
      </c>
      <c r="N233">
        <v>0</v>
      </c>
      <c r="O233">
        <v>0</v>
      </c>
    </row>
    <row r="234" spans="1:15" x14ac:dyDescent="0.3">
      <c r="A234" s="34">
        <v>203</v>
      </c>
      <c r="B234" t="s">
        <v>175</v>
      </c>
      <c r="C234" t="s">
        <v>183</v>
      </c>
      <c r="D234" t="s">
        <v>229</v>
      </c>
      <c r="E234" t="s">
        <v>451</v>
      </c>
      <c r="F234" t="s">
        <v>1229</v>
      </c>
      <c r="G234">
        <v>0</v>
      </c>
      <c r="H234">
        <v>0</v>
      </c>
      <c r="I234">
        <v>1</v>
      </c>
      <c r="J234">
        <v>0</v>
      </c>
      <c r="K234">
        <v>0</v>
      </c>
      <c r="L234">
        <v>0</v>
      </c>
      <c r="M234">
        <v>1</v>
      </c>
      <c r="N234">
        <v>0</v>
      </c>
      <c r="O234">
        <v>0</v>
      </c>
    </row>
    <row r="235" spans="1:15" x14ac:dyDescent="0.3">
      <c r="A235" s="34">
        <v>203</v>
      </c>
      <c r="B235" t="s">
        <v>175</v>
      </c>
      <c r="C235" t="s">
        <v>183</v>
      </c>
      <c r="D235" t="s">
        <v>182</v>
      </c>
      <c r="E235" t="s">
        <v>419</v>
      </c>
      <c r="F235" t="s">
        <v>1228</v>
      </c>
      <c r="G235">
        <v>0</v>
      </c>
      <c r="H235">
        <v>0</v>
      </c>
      <c r="I235">
        <v>1</v>
      </c>
      <c r="J235">
        <v>0</v>
      </c>
      <c r="K235">
        <v>0</v>
      </c>
      <c r="L235">
        <v>0</v>
      </c>
      <c r="M235">
        <v>1</v>
      </c>
      <c r="N235">
        <v>0</v>
      </c>
      <c r="O235">
        <v>0</v>
      </c>
    </row>
    <row r="236" spans="1:15" x14ac:dyDescent="0.3">
      <c r="A236" s="34">
        <v>203</v>
      </c>
      <c r="B236" t="s">
        <v>175</v>
      </c>
      <c r="C236" t="s">
        <v>183</v>
      </c>
      <c r="D236" t="s">
        <v>182</v>
      </c>
      <c r="E236" t="s">
        <v>423</v>
      </c>
      <c r="F236" t="s">
        <v>1227</v>
      </c>
      <c r="G236">
        <v>1</v>
      </c>
      <c r="H236">
        <v>1</v>
      </c>
      <c r="I236">
        <v>0</v>
      </c>
      <c r="J236">
        <v>0</v>
      </c>
      <c r="K236">
        <v>1</v>
      </c>
      <c r="L236">
        <v>0</v>
      </c>
      <c r="M236">
        <v>0</v>
      </c>
      <c r="N236">
        <v>0</v>
      </c>
      <c r="O236">
        <v>0</v>
      </c>
    </row>
    <row r="237" spans="1:15" x14ac:dyDescent="0.3">
      <c r="A237" s="34">
        <v>203</v>
      </c>
      <c r="B237" t="s">
        <v>175</v>
      </c>
      <c r="C237" t="s">
        <v>183</v>
      </c>
      <c r="D237" t="s">
        <v>182</v>
      </c>
      <c r="E237" t="s">
        <v>280</v>
      </c>
      <c r="F237" t="s">
        <v>1226</v>
      </c>
      <c r="G237">
        <v>0</v>
      </c>
      <c r="H237">
        <v>0</v>
      </c>
      <c r="I237">
        <v>1</v>
      </c>
      <c r="J237">
        <v>0</v>
      </c>
      <c r="K237">
        <v>1</v>
      </c>
      <c r="L237">
        <v>0</v>
      </c>
      <c r="M237">
        <v>0</v>
      </c>
      <c r="N237">
        <v>0</v>
      </c>
      <c r="O237">
        <v>0.17361111111111099</v>
      </c>
    </row>
    <row r="238" spans="1:15" x14ac:dyDescent="0.3">
      <c r="A238" s="34">
        <v>203</v>
      </c>
      <c r="B238" t="s">
        <v>175</v>
      </c>
      <c r="C238" t="s">
        <v>183</v>
      </c>
      <c r="D238" t="s">
        <v>182</v>
      </c>
      <c r="E238" t="s">
        <v>604</v>
      </c>
      <c r="F238" t="s">
        <v>1225</v>
      </c>
      <c r="G238">
        <v>0</v>
      </c>
      <c r="H238">
        <v>0</v>
      </c>
      <c r="I238">
        <v>1</v>
      </c>
      <c r="J238">
        <v>0</v>
      </c>
      <c r="K238">
        <v>0</v>
      </c>
      <c r="L238">
        <v>0</v>
      </c>
      <c r="M238">
        <v>1</v>
      </c>
      <c r="N238">
        <v>0</v>
      </c>
      <c r="O238">
        <v>0</v>
      </c>
    </row>
    <row r="239" spans="1:15" x14ac:dyDescent="0.3">
      <c r="A239" s="34">
        <v>203</v>
      </c>
      <c r="B239" t="s">
        <v>175</v>
      </c>
      <c r="C239" t="s">
        <v>183</v>
      </c>
      <c r="D239" t="s">
        <v>182</v>
      </c>
      <c r="E239" t="s">
        <v>325</v>
      </c>
      <c r="F239" t="s">
        <v>1224</v>
      </c>
      <c r="G239">
        <v>0</v>
      </c>
      <c r="H239">
        <v>0</v>
      </c>
      <c r="I239">
        <v>1</v>
      </c>
      <c r="J239">
        <v>0</v>
      </c>
      <c r="K239">
        <v>0</v>
      </c>
      <c r="L239">
        <v>0</v>
      </c>
      <c r="M239">
        <v>1</v>
      </c>
      <c r="N239">
        <v>0</v>
      </c>
      <c r="O239">
        <v>0</v>
      </c>
    </row>
    <row r="240" spans="1:15" x14ac:dyDescent="0.3">
      <c r="A240" s="34">
        <v>203</v>
      </c>
      <c r="B240" t="s">
        <v>175</v>
      </c>
      <c r="C240" t="s">
        <v>183</v>
      </c>
      <c r="D240" t="s">
        <v>258</v>
      </c>
      <c r="E240" t="s">
        <v>257</v>
      </c>
      <c r="F240" t="s">
        <v>1223</v>
      </c>
      <c r="G240">
        <v>0</v>
      </c>
      <c r="H240">
        <v>0</v>
      </c>
      <c r="I240">
        <v>0</v>
      </c>
      <c r="J240">
        <v>0</v>
      </c>
      <c r="K240">
        <v>1</v>
      </c>
      <c r="L240">
        <v>0</v>
      </c>
      <c r="M240">
        <v>0</v>
      </c>
      <c r="N240">
        <v>0</v>
      </c>
      <c r="O240">
        <v>0</v>
      </c>
    </row>
    <row r="241" spans="1:15" x14ac:dyDescent="0.3">
      <c r="A241" s="34">
        <v>203</v>
      </c>
      <c r="B241" t="s">
        <v>175</v>
      </c>
      <c r="C241" t="s">
        <v>233</v>
      </c>
      <c r="D241" t="s">
        <v>232</v>
      </c>
      <c r="E241" t="s">
        <v>657</v>
      </c>
      <c r="F241" t="s">
        <v>1222</v>
      </c>
      <c r="G241">
        <v>1</v>
      </c>
      <c r="H241">
        <v>1</v>
      </c>
      <c r="I241">
        <v>0</v>
      </c>
      <c r="J241">
        <v>0</v>
      </c>
      <c r="K241">
        <v>1</v>
      </c>
      <c r="L241">
        <v>0</v>
      </c>
      <c r="M241">
        <v>0</v>
      </c>
      <c r="N241">
        <v>0</v>
      </c>
      <c r="O241">
        <v>0</v>
      </c>
    </row>
    <row r="242" spans="1:15" x14ac:dyDescent="0.3">
      <c r="A242" s="34">
        <v>203</v>
      </c>
      <c r="B242" t="s">
        <v>175</v>
      </c>
      <c r="C242" t="s">
        <v>174</v>
      </c>
      <c r="D242" t="s">
        <v>468</v>
      </c>
      <c r="E242" t="s">
        <v>1017</v>
      </c>
      <c r="F242" t="s">
        <v>1221</v>
      </c>
      <c r="G242">
        <v>0</v>
      </c>
      <c r="H242">
        <v>0</v>
      </c>
      <c r="I242">
        <v>0</v>
      </c>
      <c r="J242">
        <v>0</v>
      </c>
      <c r="K242">
        <v>0</v>
      </c>
      <c r="L242">
        <v>0</v>
      </c>
      <c r="M242">
        <v>1</v>
      </c>
      <c r="N242">
        <v>0</v>
      </c>
      <c r="O242">
        <v>0.17361111111111099</v>
      </c>
    </row>
    <row r="243" spans="1:15" x14ac:dyDescent="0.3">
      <c r="A243" s="34">
        <v>203</v>
      </c>
      <c r="B243" t="s">
        <v>175</v>
      </c>
      <c r="C243" t="s">
        <v>187</v>
      </c>
      <c r="D243" t="s">
        <v>186</v>
      </c>
      <c r="E243" t="s">
        <v>185</v>
      </c>
      <c r="F243" t="s">
        <v>1220</v>
      </c>
      <c r="G243">
        <v>0</v>
      </c>
      <c r="H243">
        <v>0</v>
      </c>
      <c r="I243">
        <v>0</v>
      </c>
      <c r="J243">
        <v>0</v>
      </c>
      <c r="K243">
        <v>0</v>
      </c>
      <c r="L243">
        <v>0</v>
      </c>
      <c r="M243">
        <v>1</v>
      </c>
      <c r="N243">
        <v>0</v>
      </c>
      <c r="O243">
        <v>0</v>
      </c>
    </row>
    <row r="244" spans="1:15" x14ac:dyDescent="0.3">
      <c r="A244" s="34">
        <v>203</v>
      </c>
      <c r="B244" t="s">
        <v>175</v>
      </c>
      <c r="C244" t="s">
        <v>226</v>
      </c>
      <c r="D244" t="s">
        <v>276</v>
      </c>
      <c r="E244" t="s">
        <v>405</v>
      </c>
      <c r="F244" t="s">
        <v>1219</v>
      </c>
      <c r="G244">
        <v>0</v>
      </c>
      <c r="H244">
        <v>0</v>
      </c>
      <c r="I244">
        <v>0</v>
      </c>
      <c r="J244">
        <v>0</v>
      </c>
      <c r="K244">
        <v>0</v>
      </c>
      <c r="L244">
        <v>0</v>
      </c>
      <c r="M244">
        <v>1</v>
      </c>
      <c r="N244">
        <v>0</v>
      </c>
      <c r="O244">
        <v>0</v>
      </c>
    </row>
    <row r="245" spans="1:15" x14ac:dyDescent="0.3">
      <c r="A245" s="34">
        <v>203</v>
      </c>
      <c r="B245" t="s">
        <v>175</v>
      </c>
      <c r="C245" t="s">
        <v>226</v>
      </c>
      <c r="D245" t="s">
        <v>276</v>
      </c>
      <c r="E245" t="s">
        <v>275</v>
      </c>
      <c r="F245" t="s">
        <v>1218</v>
      </c>
      <c r="G245">
        <v>0</v>
      </c>
      <c r="H245">
        <v>0</v>
      </c>
      <c r="I245">
        <v>0</v>
      </c>
      <c r="J245">
        <v>0</v>
      </c>
      <c r="K245">
        <v>0</v>
      </c>
      <c r="L245">
        <v>0</v>
      </c>
      <c r="M245">
        <v>1</v>
      </c>
      <c r="N245">
        <v>0</v>
      </c>
      <c r="O245">
        <v>0</v>
      </c>
    </row>
    <row r="246" spans="1:15" x14ac:dyDescent="0.3">
      <c r="A246" s="34">
        <v>203</v>
      </c>
      <c r="B246" t="s">
        <v>175</v>
      </c>
      <c r="C246" t="s">
        <v>226</v>
      </c>
      <c r="D246" t="s">
        <v>225</v>
      </c>
      <c r="E246" t="s">
        <v>792</v>
      </c>
      <c r="F246" t="s">
        <v>1217</v>
      </c>
      <c r="G246">
        <v>0</v>
      </c>
      <c r="H246">
        <v>0</v>
      </c>
      <c r="I246">
        <v>1</v>
      </c>
      <c r="J246">
        <v>0</v>
      </c>
      <c r="K246">
        <v>0</v>
      </c>
      <c r="L246">
        <v>0</v>
      </c>
      <c r="M246">
        <v>0</v>
      </c>
      <c r="N246">
        <v>0</v>
      </c>
      <c r="O246">
        <v>0</v>
      </c>
    </row>
    <row r="247" spans="1:15" x14ac:dyDescent="0.3">
      <c r="A247" s="34">
        <v>203</v>
      </c>
      <c r="B247" t="s">
        <v>175</v>
      </c>
      <c r="C247" t="s">
        <v>345</v>
      </c>
      <c r="D247" t="s">
        <v>344</v>
      </c>
      <c r="E247" t="s">
        <v>411</v>
      </c>
      <c r="F247" t="s">
        <v>1207</v>
      </c>
      <c r="G247">
        <v>0</v>
      </c>
      <c r="H247">
        <v>0</v>
      </c>
      <c r="I247">
        <v>1</v>
      </c>
      <c r="J247">
        <v>0</v>
      </c>
      <c r="K247">
        <v>0</v>
      </c>
      <c r="L247">
        <v>0</v>
      </c>
      <c r="M247">
        <v>0</v>
      </c>
      <c r="N247">
        <v>0</v>
      </c>
      <c r="O247">
        <v>0</v>
      </c>
    </row>
    <row r="248" spans="1:15" x14ac:dyDescent="0.3">
      <c r="A248" s="34">
        <v>203</v>
      </c>
      <c r="B248" t="s">
        <v>175</v>
      </c>
      <c r="C248" t="s">
        <v>345</v>
      </c>
      <c r="D248" t="s">
        <v>344</v>
      </c>
      <c r="E248" t="s">
        <v>411</v>
      </c>
      <c r="F248" t="s">
        <v>1206</v>
      </c>
      <c r="G248">
        <v>0</v>
      </c>
      <c r="H248">
        <v>0</v>
      </c>
      <c r="I248">
        <v>0</v>
      </c>
      <c r="J248">
        <v>0</v>
      </c>
      <c r="K248">
        <v>1</v>
      </c>
      <c r="L248">
        <v>0</v>
      </c>
      <c r="M248">
        <v>0</v>
      </c>
      <c r="N248">
        <v>0</v>
      </c>
      <c r="O248">
        <v>0</v>
      </c>
    </row>
    <row r="249" spans="1:15" x14ac:dyDescent="0.3">
      <c r="A249" s="34">
        <v>203</v>
      </c>
      <c r="B249" t="s">
        <v>175</v>
      </c>
      <c r="C249" t="s">
        <v>345</v>
      </c>
      <c r="D249" t="s">
        <v>344</v>
      </c>
      <c r="E249" t="s">
        <v>411</v>
      </c>
      <c r="F249" t="s">
        <v>1205</v>
      </c>
      <c r="G249">
        <v>0</v>
      </c>
      <c r="H249">
        <v>0</v>
      </c>
      <c r="I249">
        <v>1</v>
      </c>
      <c r="J249">
        <v>0</v>
      </c>
      <c r="K249">
        <v>0</v>
      </c>
      <c r="L249">
        <v>0</v>
      </c>
      <c r="M249">
        <v>0</v>
      </c>
      <c r="N249">
        <v>0</v>
      </c>
      <c r="O249">
        <v>0</v>
      </c>
    </row>
    <row r="250" spans="1:15" x14ac:dyDescent="0.3">
      <c r="A250" s="34">
        <v>204</v>
      </c>
      <c r="B250" t="s">
        <v>175</v>
      </c>
      <c r="C250" t="s">
        <v>179</v>
      </c>
      <c r="D250" t="s">
        <v>178</v>
      </c>
      <c r="E250" t="s">
        <v>262</v>
      </c>
      <c r="F250" t="s">
        <v>1204</v>
      </c>
      <c r="G250">
        <v>0</v>
      </c>
      <c r="H250">
        <v>0</v>
      </c>
      <c r="I250">
        <v>0</v>
      </c>
      <c r="J250">
        <v>0</v>
      </c>
      <c r="K250">
        <v>0</v>
      </c>
      <c r="L250">
        <v>0</v>
      </c>
      <c r="M250">
        <v>0</v>
      </c>
      <c r="N250">
        <v>0</v>
      </c>
      <c r="O250">
        <v>0</v>
      </c>
    </row>
    <row r="251" spans="1:15" x14ac:dyDescent="0.3">
      <c r="A251" s="34">
        <v>204</v>
      </c>
      <c r="B251" t="s">
        <v>175</v>
      </c>
      <c r="C251" t="s">
        <v>179</v>
      </c>
      <c r="D251" t="s">
        <v>283</v>
      </c>
      <c r="E251" t="s">
        <v>282</v>
      </c>
      <c r="F251" t="s">
        <v>1203</v>
      </c>
      <c r="G251">
        <v>0</v>
      </c>
      <c r="H251">
        <v>0</v>
      </c>
      <c r="I251">
        <v>1</v>
      </c>
      <c r="J251">
        <v>0</v>
      </c>
      <c r="K251">
        <v>0</v>
      </c>
      <c r="L251">
        <v>0</v>
      </c>
      <c r="M251">
        <v>0</v>
      </c>
      <c r="N251">
        <v>0</v>
      </c>
      <c r="O251">
        <v>0</v>
      </c>
    </row>
    <row r="252" spans="1:15" x14ac:dyDescent="0.3">
      <c r="A252" s="34">
        <v>204</v>
      </c>
      <c r="B252" t="s">
        <v>175</v>
      </c>
      <c r="C252" t="s">
        <v>179</v>
      </c>
      <c r="D252" t="s">
        <v>253</v>
      </c>
      <c r="E252" t="s">
        <v>252</v>
      </c>
      <c r="F252" t="s">
        <v>1202</v>
      </c>
      <c r="G252">
        <v>0</v>
      </c>
      <c r="H252">
        <v>0</v>
      </c>
      <c r="I252">
        <v>0</v>
      </c>
      <c r="J252">
        <v>0</v>
      </c>
      <c r="K252">
        <v>0</v>
      </c>
      <c r="L252">
        <v>0</v>
      </c>
      <c r="M252">
        <v>1</v>
      </c>
      <c r="N252">
        <v>0</v>
      </c>
      <c r="O252">
        <v>0</v>
      </c>
    </row>
    <row r="253" spans="1:15" x14ac:dyDescent="0.3">
      <c r="A253" s="34">
        <v>204</v>
      </c>
      <c r="B253" t="s">
        <v>175</v>
      </c>
      <c r="C253" t="s">
        <v>183</v>
      </c>
      <c r="D253" t="s">
        <v>229</v>
      </c>
      <c r="E253" t="s">
        <v>228</v>
      </c>
      <c r="F253" t="s">
        <v>1201</v>
      </c>
      <c r="G253">
        <v>0</v>
      </c>
      <c r="H253">
        <v>0</v>
      </c>
      <c r="I253">
        <v>1</v>
      </c>
      <c r="J253">
        <v>0</v>
      </c>
      <c r="K253">
        <v>0</v>
      </c>
      <c r="L253">
        <v>0</v>
      </c>
      <c r="M253">
        <v>0</v>
      </c>
      <c r="N253">
        <v>0</v>
      </c>
      <c r="O253">
        <v>0</v>
      </c>
    </row>
    <row r="254" spans="1:15" x14ac:dyDescent="0.3">
      <c r="A254" s="34">
        <v>204</v>
      </c>
      <c r="B254" t="s">
        <v>175</v>
      </c>
      <c r="C254" t="s">
        <v>183</v>
      </c>
      <c r="D254" t="s">
        <v>229</v>
      </c>
      <c r="E254" t="s">
        <v>327</v>
      </c>
      <c r="F254" t="s">
        <v>1200</v>
      </c>
      <c r="G254">
        <v>0</v>
      </c>
      <c r="H254">
        <v>0</v>
      </c>
      <c r="I254">
        <v>0</v>
      </c>
      <c r="J254">
        <v>0</v>
      </c>
      <c r="K254">
        <v>0</v>
      </c>
      <c r="L254">
        <v>0</v>
      </c>
      <c r="M254">
        <v>1</v>
      </c>
      <c r="N254">
        <v>0</v>
      </c>
      <c r="O254">
        <v>0</v>
      </c>
    </row>
    <row r="255" spans="1:15" x14ac:dyDescent="0.3">
      <c r="A255" s="34">
        <v>204</v>
      </c>
      <c r="B255" t="s">
        <v>175</v>
      </c>
      <c r="C255" t="s">
        <v>183</v>
      </c>
      <c r="D255" t="s">
        <v>229</v>
      </c>
      <c r="E255" t="s">
        <v>451</v>
      </c>
      <c r="F255" t="s">
        <v>1199</v>
      </c>
      <c r="G255">
        <v>0</v>
      </c>
      <c r="H255">
        <v>0</v>
      </c>
      <c r="I255">
        <v>1</v>
      </c>
      <c r="J255">
        <v>0</v>
      </c>
      <c r="K255">
        <v>0</v>
      </c>
      <c r="L255">
        <v>0</v>
      </c>
      <c r="M255">
        <v>0</v>
      </c>
      <c r="N255">
        <v>0</v>
      </c>
      <c r="O255">
        <v>0</v>
      </c>
    </row>
    <row r="256" spans="1:15" x14ac:dyDescent="0.3">
      <c r="A256" s="34">
        <v>204</v>
      </c>
      <c r="B256" t="s">
        <v>175</v>
      </c>
      <c r="C256" t="s">
        <v>183</v>
      </c>
      <c r="D256" t="s">
        <v>229</v>
      </c>
      <c r="E256" t="s">
        <v>430</v>
      </c>
      <c r="F256" t="s">
        <v>1198</v>
      </c>
      <c r="G256">
        <v>0</v>
      </c>
      <c r="H256">
        <v>0</v>
      </c>
      <c r="I256">
        <v>0</v>
      </c>
      <c r="J256">
        <v>0</v>
      </c>
      <c r="K256">
        <v>0</v>
      </c>
      <c r="L256">
        <v>0</v>
      </c>
      <c r="M256">
        <v>0</v>
      </c>
      <c r="N256">
        <v>0</v>
      </c>
      <c r="O256">
        <v>0</v>
      </c>
    </row>
    <row r="257" spans="1:15" x14ac:dyDescent="0.3">
      <c r="A257" s="34">
        <v>204</v>
      </c>
      <c r="B257" t="s">
        <v>175</v>
      </c>
      <c r="C257" t="s">
        <v>183</v>
      </c>
      <c r="D257" t="s">
        <v>229</v>
      </c>
      <c r="E257" t="s">
        <v>300</v>
      </c>
      <c r="F257" t="s">
        <v>1197</v>
      </c>
      <c r="G257">
        <v>0</v>
      </c>
      <c r="H257">
        <v>0</v>
      </c>
      <c r="I257">
        <v>0</v>
      </c>
      <c r="J257">
        <v>0</v>
      </c>
      <c r="K257">
        <v>0</v>
      </c>
      <c r="L257">
        <v>0</v>
      </c>
      <c r="M257">
        <v>1</v>
      </c>
      <c r="N257">
        <v>0</v>
      </c>
      <c r="O257">
        <v>0</v>
      </c>
    </row>
    <row r="258" spans="1:15" x14ac:dyDescent="0.3">
      <c r="A258" s="34">
        <v>204</v>
      </c>
      <c r="B258" t="s">
        <v>175</v>
      </c>
      <c r="C258" t="s">
        <v>183</v>
      </c>
      <c r="D258" t="s">
        <v>229</v>
      </c>
      <c r="E258" t="s">
        <v>578</v>
      </c>
      <c r="F258" t="s">
        <v>1196</v>
      </c>
      <c r="G258">
        <v>0</v>
      </c>
      <c r="H258">
        <v>0</v>
      </c>
      <c r="I258">
        <v>0</v>
      </c>
      <c r="J258">
        <v>0</v>
      </c>
      <c r="K258">
        <v>0</v>
      </c>
      <c r="L258">
        <v>0</v>
      </c>
      <c r="M258">
        <v>0</v>
      </c>
      <c r="N258">
        <v>0</v>
      </c>
      <c r="O258">
        <v>0</v>
      </c>
    </row>
    <row r="259" spans="1:15" x14ac:dyDescent="0.3">
      <c r="A259" s="34">
        <v>204</v>
      </c>
      <c r="B259" t="s">
        <v>175</v>
      </c>
      <c r="C259" t="s">
        <v>183</v>
      </c>
      <c r="D259" t="s">
        <v>229</v>
      </c>
      <c r="E259" t="s">
        <v>260</v>
      </c>
      <c r="F259" t="s">
        <v>1195</v>
      </c>
      <c r="G259">
        <v>0</v>
      </c>
      <c r="H259">
        <v>0</v>
      </c>
      <c r="I259">
        <v>0</v>
      </c>
      <c r="J259">
        <v>0</v>
      </c>
      <c r="K259">
        <v>0</v>
      </c>
      <c r="L259">
        <v>0</v>
      </c>
      <c r="M259">
        <v>0</v>
      </c>
      <c r="N259">
        <v>0</v>
      </c>
      <c r="O259">
        <v>0</v>
      </c>
    </row>
    <row r="260" spans="1:15" x14ac:dyDescent="0.3">
      <c r="A260" s="34">
        <v>204</v>
      </c>
      <c r="B260" t="s">
        <v>175</v>
      </c>
      <c r="C260" t="s">
        <v>183</v>
      </c>
      <c r="D260" t="s">
        <v>182</v>
      </c>
      <c r="E260" t="s">
        <v>280</v>
      </c>
      <c r="F260" t="s">
        <v>1194</v>
      </c>
      <c r="G260">
        <v>0</v>
      </c>
      <c r="H260">
        <v>0</v>
      </c>
      <c r="I260">
        <v>0</v>
      </c>
      <c r="J260">
        <v>0</v>
      </c>
      <c r="K260">
        <v>0</v>
      </c>
      <c r="L260">
        <v>0</v>
      </c>
      <c r="M260">
        <v>1</v>
      </c>
      <c r="N260">
        <v>0</v>
      </c>
      <c r="O260">
        <v>0</v>
      </c>
    </row>
    <row r="261" spans="1:15" x14ac:dyDescent="0.3">
      <c r="A261" s="34">
        <v>204</v>
      </c>
      <c r="B261" t="s">
        <v>175</v>
      </c>
      <c r="C261" t="s">
        <v>183</v>
      </c>
      <c r="D261" t="s">
        <v>182</v>
      </c>
      <c r="E261" t="s">
        <v>423</v>
      </c>
      <c r="F261" t="s">
        <v>1193</v>
      </c>
      <c r="G261">
        <v>0</v>
      </c>
      <c r="H261">
        <v>0</v>
      </c>
      <c r="I261">
        <v>0</v>
      </c>
      <c r="J261">
        <v>0</v>
      </c>
      <c r="K261">
        <v>0</v>
      </c>
      <c r="L261">
        <v>0</v>
      </c>
      <c r="M261">
        <v>1</v>
      </c>
      <c r="N261">
        <v>0</v>
      </c>
      <c r="O261">
        <v>0</v>
      </c>
    </row>
    <row r="262" spans="1:15" x14ac:dyDescent="0.3">
      <c r="A262" s="34">
        <v>204</v>
      </c>
      <c r="B262" t="s">
        <v>175</v>
      </c>
      <c r="C262" t="s">
        <v>183</v>
      </c>
      <c r="D262" t="s">
        <v>258</v>
      </c>
      <c r="E262" t="s">
        <v>365</v>
      </c>
      <c r="F262" t="s">
        <v>1192</v>
      </c>
      <c r="G262">
        <v>0</v>
      </c>
      <c r="H262">
        <v>0</v>
      </c>
      <c r="I262">
        <v>0</v>
      </c>
      <c r="J262">
        <v>0</v>
      </c>
      <c r="K262">
        <v>0</v>
      </c>
      <c r="L262">
        <v>0</v>
      </c>
      <c r="M262">
        <v>0</v>
      </c>
      <c r="N262">
        <v>0</v>
      </c>
      <c r="O262">
        <v>0</v>
      </c>
    </row>
    <row r="263" spans="1:15" x14ac:dyDescent="0.3">
      <c r="A263" s="34">
        <v>204</v>
      </c>
      <c r="B263" t="s">
        <v>175</v>
      </c>
      <c r="C263" t="s">
        <v>233</v>
      </c>
      <c r="D263" t="s">
        <v>232</v>
      </c>
      <c r="E263" t="s">
        <v>231</v>
      </c>
      <c r="F263" t="s">
        <v>1191</v>
      </c>
      <c r="G263">
        <v>0</v>
      </c>
      <c r="H263">
        <v>0</v>
      </c>
      <c r="I263">
        <v>0</v>
      </c>
      <c r="J263">
        <v>0</v>
      </c>
      <c r="K263">
        <v>0</v>
      </c>
      <c r="L263">
        <v>0</v>
      </c>
      <c r="M263">
        <v>0</v>
      </c>
      <c r="N263">
        <v>0</v>
      </c>
      <c r="O263">
        <v>0</v>
      </c>
    </row>
    <row r="264" spans="1:15" x14ac:dyDescent="0.3">
      <c r="A264" s="34">
        <v>204</v>
      </c>
      <c r="B264" t="s">
        <v>175</v>
      </c>
      <c r="C264" t="s">
        <v>174</v>
      </c>
      <c r="D264" t="s">
        <v>173</v>
      </c>
      <c r="E264" t="s">
        <v>314</v>
      </c>
      <c r="F264" t="s">
        <v>1190</v>
      </c>
      <c r="G264">
        <v>0</v>
      </c>
      <c r="H264">
        <v>0</v>
      </c>
      <c r="I264">
        <v>0</v>
      </c>
      <c r="J264">
        <v>0</v>
      </c>
      <c r="K264">
        <v>0</v>
      </c>
      <c r="L264">
        <v>0</v>
      </c>
      <c r="M264">
        <v>0</v>
      </c>
      <c r="N264">
        <v>0</v>
      </c>
      <c r="O264">
        <v>0</v>
      </c>
    </row>
    <row r="265" spans="1:15" x14ac:dyDescent="0.3">
      <c r="A265" s="34">
        <v>204</v>
      </c>
      <c r="B265" t="s">
        <v>175</v>
      </c>
      <c r="C265" t="s">
        <v>345</v>
      </c>
      <c r="D265" t="s">
        <v>349</v>
      </c>
      <c r="E265" t="s">
        <v>348</v>
      </c>
      <c r="F265" t="s">
        <v>1189</v>
      </c>
      <c r="G265">
        <v>0</v>
      </c>
      <c r="H265">
        <v>0</v>
      </c>
      <c r="I265">
        <v>1</v>
      </c>
      <c r="J265">
        <v>0</v>
      </c>
      <c r="K265">
        <v>0</v>
      </c>
      <c r="L265">
        <v>0</v>
      </c>
      <c r="M265">
        <v>0</v>
      </c>
      <c r="N265">
        <v>0</v>
      </c>
      <c r="O265">
        <v>0</v>
      </c>
    </row>
    <row r="266" spans="1:15" x14ac:dyDescent="0.3">
      <c r="A266" s="34">
        <v>204</v>
      </c>
      <c r="B266" t="s">
        <v>175</v>
      </c>
      <c r="C266" t="s">
        <v>187</v>
      </c>
      <c r="D266" t="s">
        <v>270</v>
      </c>
      <c r="E266" t="s">
        <v>298</v>
      </c>
      <c r="F266" t="s">
        <v>1188</v>
      </c>
      <c r="G266">
        <v>0</v>
      </c>
      <c r="H266">
        <v>0</v>
      </c>
      <c r="I266">
        <v>0</v>
      </c>
      <c r="J266">
        <v>0</v>
      </c>
      <c r="K266">
        <v>1</v>
      </c>
      <c r="L266">
        <v>0</v>
      </c>
      <c r="M266">
        <v>0</v>
      </c>
      <c r="N266">
        <v>0</v>
      </c>
      <c r="O266">
        <v>0</v>
      </c>
    </row>
    <row r="267" spans="1:15" x14ac:dyDescent="0.3">
      <c r="A267" s="34">
        <v>204</v>
      </c>
      <c r="B267" t="s">
        <v>175</v>
      </c>
      <c r="C267" t="s">
        <v>187</v>
      </c>
      <c r="D267" t="s">
        <v>186</v>
      </c>
      <c r="E267" t="s">
        <v>185</v>
      </c>
      <c r="F267" t="s">
        <v>1187</v>
      </c>
      <c r="G267">
        <v>0</v>
      </c>
      <c r="H267">
        <v>0</v>
      </c>
      <c r="I267">
        <v>0</v>
      </c>
      <c r="J267">
        <v>0</v>
      </c>
      <c r="K267">
        <v>0</v>
      </c>
      <c r="L267">
        <v>0</v>
      </c>
      <c r="M267">
        <v>0</v>
      </c>
      <c r="N267">
        <v>0</v>
      </c>
      <c r="O267">
        <v>0</v>
      </c>
    </row>
    <row r="268" spans="1:15" x14ac:dyDescent="0.3">
      <c r="A268" s="34">
        <v>204</v>
      </c>
      <c r="B268" t="s">
        <v>175</v>
      </c>
      <c r="C268" t="s">
        <v>226</v>
      </c>
      <c r="D268" t="s">
        <v>276</v>
      </c>
      <c r="E268" t="s">
        <v>278</v>
      </c>
      <c r="F268" t="s">
        <v>1186</v>
      </c>
      <c r="G268">
        <v>0</v>
      </c>
      <c r="H268">
        <v>0</v>
      </c>
      <c r="I268">
        <v>0</v>
      </c>
      <c r="J268">
        <v>0</v>
      </c>
      <c r="K268">
        <v>0</v>
      </c>
      <c r="L268">
        <v>0</v>
      </c>
      <c r="M268">
        <v>0</v>
      </c>
      <c r="N268">
        <v>0</v>
      </c>
      <c r="O268">
        <v>0</v>
      </c>
    </row>
    <row r="269" spans="1:15" x14ac:dyDescent="0.3">
      <c r="A269" s="34">
        <v>204</v>
      </c>
      <c r="B269" t="s">
        <v>175</v>
      </c>
      <c r="C269" t="s">
        <v>226</v>
      </c>
      <c r="D269" t="s">
        <v>225</v>
      </c>
      <c r="E269" t="s">
        <v>308</v>
      </c>
      <c r="F269" t="s">
        <v>1185</v>
      </c>
      <c r="G269">
        <v>1</v>
      </c>
      <c r="H269">
        <v>1</v>
      </c>
      <c r="I269">
        <v>0</v>
      </c>
      <c r="J269">
        <v>0</v>
      </c>
      <c r="K269">
        <v>0</v>
      </c>
      <c r="L269">
        <v>0</v>
      </c>
      <c r="M269">
        <v>0</v>
      </c>
      <c r="N269">
        <v>0</v>
      </c>
      <c r="O269">
        <v>0</v>
      </c>
    </row>
    <row r="270" spans="1:15" x14ac:dyDescent="0.3">
      <c r="A270" s="34">
        <v>204</v>
      </c>
      <c r="B270" t="s">
        <v>175</v>
      </c>
      <c r="C270" t="s">
        <v>192</v>
      </c>
      <c r="D270" t="s">
        <v>222</v>
      </c>
      <c r="E270" t="s">
        <v>304</v>
      </c>
      <c r="F270" t="s">
        <v>1184</v>
      </c>
      <c r="G270">
        <v>0</v>
      </c>
      <c r="H270">
        <v>0</v>
      </c>
      <c r="I270">
        <v>1</v>
      </c>
      <c r="J270">
        <v>0</v>
      </c>
      <c r="K270">
        <v>0</v>
      </c>
      <c r="L270">
        <v>0</v>
      </c>
      <c r="M270">
        <v>0</v>
      </c>
      <c r="N270">
        <v>0</v>
      </c>
      <c r="O270">
        <v>0.17123287671232901</v>
      </c>
    </row>
    <row r="271" spans="1:15" x14ac:dyDescent="0.3">
      <c r="A271" s="34">
        <v>204</v>
      </c>
      <c r="B271" t="s">
        <v>175</v>
      </c>
      <c r="C271" t="s">
        <v>226</v>
      </c>
      <c r="D271" t="s">
        <v>276</v>
      </c>
      <c r="E271" t="s">
        <v>405</v>
      </c>
      <c r="F271" t="s">
        <v>1178</v>
      </c>
      <c r="G271">
        <v>1</v>
      </c>
      <c r="H271">
        <v>1</v>
      </c>
      <c r="I271">
        <v>1</v>
      </c>
      <c r="J271">
        <v>0</v>
      </c>
      <c r="K271">
        <v>1</v>
      </c>
      <c r="L271">
        <v>0</v>
      </c>
      <c r="M271">
        <v>1</v>
      </c>
      <c r="N271">
        <v>0</v>
      </c>
      <c r="O271">
        <v>0</v>
      </c>
    </row>
    <row r="272" spans="1:15" x14ac:dyDescent="0.3">
      <c r="A272" s="34">
        <v>205</v>
      </c>
      <c r="B272" t="s">
        <v>175</v>
      </c>
      <c r="C272" t="s">
        <v>179</v>
      </c>
      <c r="D272" t="s">
        <v>283</v>
      </c>
      <c r="E272" t="s">
        <v>282</v>
      </c>
      <c r="F272" t="s">
        <v>1177</v>
      </c>
      <c r="G272">
        <v>0</v>
      </c>
      <c r="H272">
        <v>0</v>
      </c>
      <c r="I272">
        <v>0</v>
      </c>
      <c r="J272">
        <v>0</v>
      </c>
      <c r="K272">
        <v>0</v>
      </c>
      <c r="L272">
        <v>0</v>
      </c>
      <c r="M272">
        <v>1</v>
      </c>
      <c r="N272">
        <v>0</v>
      </c>
      <c r="O272">
        <v>0.480769230769231</v>
      </c>
    </row>
    <row r="273" spans="1:15" x14ac:dyDescent="0.3">
      <c r="A273" s="34">
        <v>205</v>
      </c>
      <c r="B273" t="s">
        <v>175</v>
      </c>
      <c r="C273" t="s">
        <v>183</v>
      </c>
      <c r="D273" t="s">
        <v>229</v>
      </c>
      <c r="E273" t="s">
        <v>300</v>
      </c>
      <c r="F273" t="s">
        <v>1176</v>
      </c>
      <c r="G273">
        <v>1</v>
      </c>
      <c r="H273">
        <v>1</v>
      </c>
      <c r="I273">
        <v>2</v>
      </c>
      <c r="J273">
        <v>0</v>
      </c>
      <c r="K273">
        <v>1</v>
      </c>
      <c r="L273">
        <v>0</v>
      </c>
      <c r="M273">
        <v>2</v>
      </c>
      <c r="N273">
        <v>0</v>
      </c>
      <c r="O273">
        <v>0</v>
      </c>
    </row>
    <row r="274" spans="1:15" x14ac:dyDescent="0.3">
      <c r="A274" s="34">
        <v>205</v>
      </c>
      <c r="B274" t="s">
        <v>175</v>
      </c>
      <c r="C274" t="s">
        <v>183</v>
      </c>
      <c r="D274" t="s">
        <v>182</v>
      </c>
      <c r="E274" t="s">
        <v>325</v>
      </c>
      <c r="F274" t="s">
        <v>1175</v>
      </c>
      <c r="G274">
        <v>0</v>
      </c>
      <c r="H274">
        <v>0</v>
      </c>
      <c r="I274">
        <v>0</v>
      </c>
      <c r="J274">
        <v>0</v>
      </c>
      <c r="K274">
        <v>0</v>
      </c>
      <c r="L274">
        <v>0</v>
      </c>
      <c r="M274">
        <v>1</v>
      </c>
      <c r="N274">
        <v>0</v>
      </c>
      <c r="O274">
        <v>7.4404761904761904E-2</v>
      </c>
    </row>
    <row r="275" spans="1:15" x14ac:dyDescent="0.3">
      <c r="A275" s="34">
        <v>205</v>
      </c>
      <c r="B275" t="s">
        <v>175</v>
      </c>
      <c r="C275" t="s">
        <v>233</v>
      </c>
      <c r="D275" t="s">
        <v>232</v>
      </c>
      <c r="E275" t="s">
        <v>511</v>
      </c>
      <c r="F275" t="s">
        <v>1174</v>
      </c>
      <c r="G275">
        <v>0</v>
      </c>
      <c r="H275">
        <v>0</v>
      </c>
      <c r="I275">
        <v>0</v>
      </c>
      <c r="J275">
        <v>0</v>
      </c>
      <c r="K275">
        <v>5</v>
      </c>
      <c r="L275">
        <v>0</v>
      </c>
      <c r="M275">
        <v>5</v>
      </c>
      <c r="N275">
        <v>0</v>
      </c>
      <c r="O275">
        <v>0</v>
      </c>
    </row>
    <row r="276" spans="1:15" x14ac:dyDescent="0.3">
      <c r="A276" s="34">
        <v>205</v>
      </c>
      <c r="B276" t="s">
        <v>175</v>
      </c>
      <c r="C276" t="s">
        <v>174</v>
      </c>
      <c r="D276" t="s">
        <v>468</v>
      </c>
      <c r="E276" t="s">
        <v>467</v>
      </c>
      <c r="F276" t="s">
        <v>1173</v>
      </c>
      <c r="G276">
        <v>0</v>
      </c>
      <c r="H276">
        <v>0</v>
      </c>
      <c r="I276">
        <v>0</v>
      </c>
      <c r="J276">
        <v>0</v>
      </c>
      <c r="K276">
        <v>0</v>
      </c>
      <c r="L276">
        <v>0</v>
      </c>
      <c r="M276">
        <v>4</v>
      </c>
      <c r="N276">
        <v>0</v>
      </c>
      <c r="O276">
        <v>0</v>
      </c>
    </row>
    <row r="277" spans="1:15" x14ac:dyDescent="0.3">
      <c r="A277" s="34">
        <v>205</v>
      </c>
      <c r="B277" t="s">
        <v>175</v>
      </c>
      <c r="C277" t="s">
        <v>345</v>
      </c>
      <c r="D277" t="s">
        <v>344</v>
      </c>
      <c r="E277" t="s">
        <v>411</v>
      </c>
      <c r="F277" t="s">
        <v>1172</v>
      </c>
      <c r="G277">
        <v>1</v>
      </c>
      <c r="H277">
        <v>1</v>
      </c>
      <c r="I277">
        <v>1</v>
      </c>
      <c r="J277">
        <v>0</v>
      </c>
      <c r="K277">
        <v>1</v>
      </c>
      <c r="L277">
        <v>0</v>
      </c>
      <c r="M277">
        <v>1</v>
      </c>
      <c r="N277">
        <v>0</v>
      </c>
      <c r="O277">
        <v>0</v>
      </c>
    </row>
    <row r="278" spans="1:15" x14ac:dyDescent="0.3">
      <c r="A278" s="34">
        <v>205</v>
      </c>
      <c r="B278" t="s">
        <v>175</v>
      </c>
      <c r="C278" t="s">
        <v>345</v>
      </c>
      <c r="D278" t="s">
        <v>344</v>
      </c>
      <c r="E278" t="s">
        <v>413</v>
      </c>
      <c r="F278" t="s">
        <v>1171</v>
      </c>
      <c r="G278">
        <v>0</v>
      </c>
      <c r="H278">
        <v>0</v>
      </c>
      <c r="I278">
        <v>1</v>
      </c>
      <c r="J278">
        <v>0</v>
      </c>
      <c r="K278">
        <v>0</v>
      </c>
      <c r="L278">
        <v>0</v>
      </c>
      <c r="M278">
        <v>1</v>
      </c>
      <c r="N278">
        <v>0</v>
      </c>
      <c r="O278">
        <v>0.111607142857143</v>
      </c>
    </row>
    <row r="279" spans="1:15" x14ac:dyDescent="0.3">
      <c r="A279" s="34">
        <v>205</v>
      </c>
      <c r="B279" t="s">
        <v>175</v>
      </c>
      <c r="C279" t="s">
        <v>187</v>
      </c>
      <c r="D279" t="s">
        <v>270</v>
      </c>
      <c r="E279" t="s">
        <v>298</v>
      </c>
      <c r="F279" t="s">
        <v>1170</v>
      </c>
      <c r="G279">
        <v>0</v>
      </c>
      <c r="H279">
        <v>0</v>
      </c>
      <c r="I279">
        <v>0</v>
      </c>
      <c r="J279">
        <v>0</v>
      </c>
      <c r="K279">
        <v>1</v>
      </c>
      <c r="L279">
        <v>0</v>
      </c>
      <c r="M279">
        <v>0</v>
      </c>
      <c r="N279">
        <v>0</v>
      </c>
      <c r="O279">
        <v>0</v>
      </c>
    </row>
    <row r="280" spans="1:15" x14ac:dyDescent="0.3">
      <c r="A280" s="34">
        <v>205</v>
      </c>
      <c r="B280" t="s">
        <v>175</v>
      </c>
      <c r="C280" t="s">
        <v>226</v>
      </c>
      <c r="D280" t="s">
        <v>276</v>
      </c>
      <c r="E280" t="s">
        <v>278</v>
      </c>
      <c r="F280" t="s">
        <v>1169</v>
      </c>
      <c r="G280">
        <v>2</v>
      </c>
      <c r="H280">
        <v>2</v>
      </c>
      <c r="I280">
        <v>2</v>
      </c>
      <c r="J280">
        <v>0</v>
      </c>
      <c r="K280">
        <v>2</v>
      </c>
      <c r="L280">
        <v>0</v>
      </c>
      <c r="M280">
        <v>2</v>
      </c>
      <c r="N280">
        <v>0</v>
      </c>
      <c r="O280">
        <v>0</v>
      </c>
    </row>
    <row r="281" spans="1:15" x14ac:dyDescent="0.3">
      <c r="A281" s="34">
        <v>205</v>
      </c>
      <c r="B281" t="s">
        <v>175</v>
      </c>
      <c r="C281" t="s">
        <v>192</v>
      </c>
      <c r="D281" t="s">
        <v>191</v>
      </c>
      <c r="E281" t="s">
        <v>563</v>
      </c>
      <c r="F281" t="s">
        <v>1168</v>
      </c>
      <c r="G281">
        <v>1</v>
      </c>
      <c r="H281">
        <v>1</v>
      </c>
      <c r="I281">
        <v>1</v>
      </c>
      <c r="J281">
        <v>0</v>
      </c>
      <c r="K281">
        <v>1</v>
      </c>
      <c r="L281">
        <v>0</v>
      </c>
      <c r="M281">
        <v>1</v>
      </c>
      <c r="N281">
        <v>0</v>
      </c>
      <c r="O281">
        <v>0.111607142857143</v>
      </c>
    </row>
    <row r="282" spans="1:15" x14ac:dyDescent="0.3">
      <c r="A282" s="34">
        <v>205</v>
      </c>
      <c r="B282" t="s">
        <v>175</v>
      </c>
      <c r="C282" t="s">
        <v>179</v>
      </c>
      <c r="D282" t="s">
        <v>178</v>
      </c>
      <c r="E282" t="s">
        <v>177</v>
      </c>
      <c r="F282" t="s">
        <v>1165</v>
      </c>
      <c r="G282">
        <v>0</v>
      </c>
      <c r="H282">
        <v>0</v>
      </c>
      <c r="I282">
        <v>1</v>
      </c>
      <c r="J282">
        <v>0</v>
      </c>
      <c r="K282">
        <v>0</v>
      </c>
      <c r="L282">
        <v>0</v>
      </c>
      <c r="M282">
        <v>1</v>
      </c>
      <c r="N282">
        <v>0</v>
      </c>
      <c r="O282">
        <v>0.111607142857143</v>
      </c>
    </row>
    <row r="283" spans="1:15" x14ac:dyDescent="0.3">
      <c r="A283" s="34">
        <v>205</v>
      </c>
      <c r="B283" t="s">
        <v>175</v>
      </c>
      <c r="C283" t="s">
        <v>179</v>
      </c>
      <c r="D283" t="s">
        <v>178</v>
      </c>
      <c r="E283" t="s">
        <v>177</v>
      </c>
      <c r="F283" t="s">
        <v>1164</v>
      </c>
      <c r="G283">
        <v>0</v>
      </c>
      <c r="H283">
        <v>0</v>
      </c>
      <c r="I283">
        <v>1</v>
      </c>
      <c r="J283">
        <v>0</v>
      </c>
      <c r="K283">
        <v>0</v>
      </c>
      <c r="L283">
        <v>0</v>
      </c>
      <c r="M283">
        <v>1</v>
      </c>
      <c r="N283">
        <v>0</v>
      </c>
      <c r="O283">
        <v>0</v>
      </c>
    </row>
    <row r="284" spans="1:15" x14ac:dyDescent="0.3">
      <c r="A284" s="34">
        <v>205</v>
      </c>
      <c r="B284" t="s">
        <v>175</v>
      </c>
      <c r="C284" t="s">
        <v>179</v>
      </c>
      <c r="D284" t="s">
        <v>178</v>
      </c>
      <c r="E284" t="s">
        <v>177</v>
      </c>
      <c r="F284" t="s">
        <v>1163</v>
      </c>
      <c r="G284">
        <v>0</v>
      </c>
      <c r="H284">
        <v>0</v>
      </c>
      <c r="I284">
        <v>1</v>
      </c>
      <c r="J284">
        <v>0</v>
      </c>
      <c r="K284">
        <v>0</v>
      </c>
      <c r="L284">
        <v>0</v>
      </c>
      <c r="M284">
        <v>1</v>
      </c>
      <c r="N284">
        <v>0</v>
      </c>
      <c r="O284">
        <v>0</v>
      </c>
    </row>
    <row r="285" spans="1:15" x14ac:dyDescent="0.3">
      <c r="A285" s="34">
        <v>206</v>
      </c>
      <c r="B285" t="s">
        <v>175</v>
      </c>
      <c r="C285" t="s">
        <v>226</v>
      </c>
      <c r="D285" t="s">
        <v>276</v>
      </c>
      <c r="E285" t="s">
        <v>278</v>
      </c>
      <c r="F285" t="s">
        <v>71</v>
      </c>
      <c r="G285">
        <v>0</v>
      </c>
      <c r="H285">
        <v>0</v>
      </c>
      <c r="I285">
        <v>1</v>
      </c>
      <c r="J285">
        <v>0</v>
      </c>
      <c r="K285">
        <v>0</v>
      </c>
      <c r="L285">
        <v>0</v>
      </c>
      <c r="M285">
        <v>1</v>
      </c>
      <c r="N285">
        <v>0</v>
      </c>
      <c r="O285">
        <v>0</v>
      </c>
    </row>
    <row r="286" spans="1:15" x14ac:dyDescent="0.3">
      <c r="A286" s="34">
        <v>206</v>
      </c>
      <c r="B286" t="s">
        <v>175</v>
      </c>
      <c r="C286" t="s">
        <v>183</v>
      </c>
      <c r="D286" t="s">
        <v>258</v>
      </c>
      <c r="E286" t="s">
        <v>365</v>
      </c>
      <c r="F286" t="s">
        <v>1162</v>
      </c>
      <c r="G286">
        <v>0</v>
      </c>
      <c r="H286">
        <v>0</v>
      </c>
      <c r="I286">
        <v>1</v>
      </c>
      <c r="J286">
        <v>0</v>
      </c>
      <c r="K286">
        <v>0</v>
      </c>
      <c r="L286">
        <v>0</v>
      </c>
      <c r="M286">
        <v>1</v>
      </c>
      <c r="N286">
        <v>0</v>
      </c>
      <c r="O286">
        <v>0</v>
      </c>
    </row>
    <row r="287" spans="1:15" x14ac:dyDescent="0.3">
      <c r="A287" s="34">
        <v>206</v>
      </c>
      <c r="B287" t="s">
        <v>175</v>
      </c>
      <c r="C287" t="s">
        <v>179</v>
      </c>
      <c r="D287" t="s">
        <v>283</v>
      </c>
      <c r="E287" t="s">
        <v>282</v>
      </c>
      <c r="F287" t="s">
        <v>1161</v>
      </c>
      <c r="G287">
        <v>0</v>
      </c>
      <c r="H287">
        <v>0</v>
      </c>
      <c r="I287">
        <v>0</v>
      </c>
      <c r="J287">
        <v>0</v>
      </c>
      <c r="K287">
        <v>0</v>
      </c>
      <c r="L287">
        <v>0</v>
      </c>
      <c r="M287">
        <v>3</v>
      </c>
      <c r="N287">
        <v>0</v>
      </c>
      <c r="O287">
        <v>0</v>
      </c>
    </row>
    <row r="288" spans="1:15" x14ac:dyDescent="0.3">
      <c r="A288" s="34">
        <v>206</v>
      </c>
      <c r="B288" t="s">
        <v>175</v>
      </c>
      <c r="C288" t="s">
        <v>179</v>
      </c>
      <c r="D288" t="s">
        <v>178</v>
      </c>
      <c r="E288" t="s">
        <v>177</v>
      </c>
      <c r="F288" t="s">
        <v>1160</v>
      </c>
      <c r="G288">
        <v>0</v>
      </c>
      <c r="H288">
        <v>0</v>
      </c>
      <c r="I288">
        <v>10</v>
      </c>
      <c r="J288">
        <v>0</v>
      </c>
      <c r="K288">
        <v>0</v>
      </c>
      <c r="L288">
        <v>0</v>
      </c>
      <c r="M288">
        <v>10</v>
      </c>
      <c r="N288">
        <v>0</v>
      </c>
      <c r="O288">
        <v>0</v>
      </c>
    </row>
    <row r="289" spans="1:15" x14ac:dyDescent="0.3">
      <c r="A289" s="34">
        <v>206</v>
      </c>
      <c r="B289" t="s">
        <v>175</v>
      </c>
      <c r="C289" t="s">
        <v>183</v>
      </c>
      <c r="D289" t="s">
        <v>229</v>
      </c>
      <c r="E289" t="s">
        <v>327</v>
      </c>
      <c r="F289" t="s">
        <v>1159</v>
      </c>
      <c r="G289">
        <v>0</v>
      </c>
      <c r="H289">
        <v>0</v>
      </c>
      <c r="I289">
        <v>13</v>
      </c>
      <c r="J289">
        <v>0</v>
      </c>
      <c r="K289">
        <v>0</v>
      </c>
      <c r="L289">
        <v>0</v>
      </c>
      <c r="M289">
        <v>12</v>
      </c>
      <c r="N289">
        <v>0</v>
      </c>
      <c r="O289">
        <v>0</v>
      </c>
    </row>
    <row r="290" spans="1:15" x14ac:dyDescent="0.3">
      <c r="A290" s="34">
        <v>206</v>
      </c>
      <c r="B290" t="s">
        <v>175</v>
      </c>
      <c r="C290" t="s">
        <v>183</v>
      </c>
      <c r="D290" t="s">
        <v>229</v>
      </c>
      <c r="E290" t="s">
        <v>451</v>
      </c>
      <c r="F290" t="s">
        <v>1158</v>
      </c>
      <c r="G290">
        <v>0</v>
      </c>
      <c r="H290">
        <v>0</v>
      </c>
      <c r="I290">
        <v>0</v>
      </c>
      <c r="J290">
        <v>0</v>
      </c>
      <c r="K290">
        <v>0</v>
      </c>
      <c r="L290">
        <v>0</v>
      </c>
      <c r="M290">
        <v>1</v>
      </c>
      <c r="N290">
        <v>0</v>
      </c>
      <c r="O290">
        <v>0</v>
      </c>
    </row>
    <row r="291" spans="1:15" x14ac:dyDescent="0.3">
      <c r="A291" s="34">
        <v>206</v>
      </c>
      <c r="B291" t="s">
        <v>175</v>
      </c>
      <c r="C291" t="s">
        <v>183</v>
      </c>
      <c r="D291" t="s">
        <v>229</v>
      </c>
      <c r="E291" t="s">
        <v>300</v>
      </c>
      <c r="F291" t="s">
        <v>1157</v>
      </c>
      <c r="G291">
        <v>0</v>
      </c>
      <c r="H291">
        <v>0</v>
      </c>
      <c r="I291">
        <v>7</v>
      </c>
      <c r="J291">
        <v>0</v>
      </c>
      <c r="K291">
        <v>0</v>
      </c>
      <c r="L291">
        <v>0</v>
      </c>
      <c r="M291">
        <v>8</v>
      </c>
      <c r="N291">
        <v>0</v>
      </c>
      <c r="O291">
        <v>0</v>
      </c>
    </row>
    <row r="292" spans="1:15" ht="15" x14ac:dyDescent="0.25">
      <c r="A292" s="34">
        <v>206</v>
      </c>
      <c r="B292" t="s">
        <v>175</v>
      </c>
      <c r="C292" t="s">
        <v>183</v>
      </c>
      <c r="D292" t="s">
        <v>229</v>
      </c>
      <c r="E292" t="s">
        <v>578</v>
      </c>
      <c r="F292" t="s">
        <v>1156</v>
      </c>
      <c r="G292">
        <v>0</v>
      </c>
      <c r="H292">
        <v>0</v>
      </c>
      <c r="I292">
        <v>2</v>
      </c>
      <c r="J292">
        <v>0</v>
      </c>
      <c r="K292">
        <v>0</v>
      </c>
      <c r="L292">
        <v>0</v>
      </c>
      <c r="M292">
        <v>2</v>
      </c>
      <c r="N292">
        <v>0</v>
      </c>
      <c r="O292">
        <v>0</v>
      </c>
    </row>
    <row r="293" spans="1:15" x14ac:dyDescent="0.3">
      <c r="A293" s="34">
        <v>206</v>
      </c>
      <c r="B293" t="s">
        <v>175</v>
      </c>
      <c r="C293" t="s">
        <v>183</v>
      </c>
      <c r="D293" t="s">
        <v>182</v>
      </c>
      <c r="E293" t="s">
        <v>423</v>
      </c>
      <c r="F293" t="s">
        <v>1155</v>
      </c>
      <c r="G293">
        <v>0</v>
      </c>
      <c r="H293">
        <v>0</v>
      </c>
      <c r="I293">
        <v>5</v>
      </c>
      <c r="J293">
        <v>0</v>
      </c>
      <c r="K293">
        <v>0</v>
      </c>
      <c r="L293">
        <v>0</v>
      </c>
      <c r="M293">
        <v>5</v>
      </c>
      <c r="N293">
        <v>0</v>
      </c>
      <c r="O293">
        <v>0</v>
      </c>
    </row>
    <row r="294" spans="1:15" x14ac:dyDescent="0.3">
      <c r="A294" s="34">
        <v>206</v>
      </c>
      <c r="B294" t="s">
        <v>175</v>
      </c>
      <c r="C294" t="s">
        <v>233</v>
      </c>
      <c r="D294" t="s">
        <v>232</v>
      </c>
      <c r="E294" t="s">
        <v>231</v>
      </c>
      <c r="F294" t="s">
        <v>1150</v>
      </c>
      <c r="G294">
        <v>0</v>
      </c>
      <c r="H294">
        <v>0</v>
      </c>
      <c r="I294">
        <v>1</v>
      </c>
      <c r="J294">
        <v>0</v>
      </c>
      <c r="K294">
        <v>0</v>
      </c>
      <c r="L294">
        <v>0</v>
      </c>
      <c r="M294">
        <v>1</v>
      </c>
      <c r="N294">
        <v>0</v>
      </c>
      <c r="O294">
        <v>0</v>
      </c>
    </row>
    <row r="295" spans="1:15" x14ac:dyDescent="0.3">
      <c r="A295" s="34">
        <v>206</v>
      </c>
      <c r="B295" t="s">
        <v>175</v>
      </c>
      <c r="C295" t="s">
        <v>233</v>
      </c>
      <c r="D295" t="s">
        <v>354</v>
      </c>
      <c r="E295" t="s">
        <v>353</v>
      </c>
      <c r="F295" t="s">
        <v>1149</v>
      </c>
      <c r="G295">
        <v>0</v>
      </c>
      <c r="H295">
        <v>0</v>
      </c>
      <c r="I295">
        <v>1</v>
      </c>
      <c r="J295">
        <v>0</v>
      </c>
      <c r="K295">
        <v>0</v>
      </c>
      <c r="L295">
        <v>0</v>
      </c>
      <c r="M295">
        <v>1</v>
      </c>
      <c r="N295">
        <v>0</v>
      </c>
      <c r="O295">
        <v>0</v>
      </c>
    </row>
    <row r="296" spans="1:15" x14ac:dyDescent="0.3">
      <c r="A296" s="34">
        <v>206</v>
      </c>
      <c r="B296" t="s">
        <v>175</v>
      </c>
      <c r="C296" t="s">
        <v>174</v>
      </c>
      <c r="D296" t="s">
        <v>468</v>
      </c>
      <c r="E296" t="s">
        <v>1148</v>
      </c>
      <c r="F296" t="s">
        <v>1147</v>
      </c>
      <c r="G296">
        <v>0</v>
      </c>
      <c r="H296">
        <v>0</v>
      </c>
      <c r="I296">
        <v>5</v>
      </c>
      <c r="J296">
        <v>0</v>
      </c>
      <c r="K296">
        <v>0</v>
      </c>
      <c r="L296">
        <v>0</v>
      </c>
      <c r="M296">
        <v>5</v>
      </c>
      <c r="N296">
        <v>0</v>
      </c>
      <c r="O296">
        <v>0</v>
      </c>
    </row>
    <row r="297" spans="1:15" x14ac:dyDescent="0.3">
      <c r="A297" s="34">
        <v>206</v>
      </c>
      <c r="B297" t="s">
        <v>175</v>
      </c>
      <c r="C297" t="s">
        <v>345</v>
      </c>
      <c r="D297" t="s">
        <v>344</v>
      </c>
      <c r="E297" t="s">
        <v>413</v>
      </c>
      <c r="F297" t="s">
        <v>1146</v>
      </c>
      <c r="G297">
        <v>0</v>
      </c>
      <c r="H297">
        <v>0</v>
      </c>
      <c r="I297">
        <v>2</v>
      </c>
      <c r="J297">
        <v>0</v>
      </c>
      <c r="K297">
        <v>0</v>
      </c>
      <c r="L297">
        <v>0</v>
      </c>
      <c r="M297">
        <v>3</v>
      </c>
      <c r="N297">
        <v>0</v>
      </c>
      <c r="O297">
        <v>0</v>
      </c>
    </row>
    <row r="298" spans="1:15" x14ac:dyDescent="0.3">
      <c r="A298" s="34">
        <v>206</v>
      </c>
      <c r="B298" t="s">
        <v>175</v>
      </c>
      <c r="C298" t="s">
        <v>179</v>
      </c>
      <c r="D298" t="s">
        <v>283</v>
      </c>
      <c r="E298" t="s">
        <v>474</v>
      </c>
      <c r="F298" t="s">
        <v>70</v>
      </c>
      <c r="G298">
        <v>0</v>
      </c>
      <c r="H298">
        <v>0</v>
      </c>
      <c r="I298">
        <v>1</v>
      </c>
      <c r="J298">
        <v>0</v>
      </c>
      <c r="K298">
        <v>0</v>
      </c>
      <c r="L298">
        <v>0</v>
      </c>
      <c r="M298">
        <v>1</v>
      </c>
      <c r="N298">
        <v>0</v>
      </c>
      <c r="O298">
        <v>0</v>
      </c>
    </row>
    <row r="299" spans="1:15" x14ac:dyDescent="0.3">
      <c r="A299" s="34">
        <v>206</v>
      </c>
      <c r="B299" t="s">
        <v>175</v>
      </c>
      <c r="C299" t="s">
        <v>179</v>
      </c>
      <c r="D299" t="s">
        <v>178</v>
      </c>
      <c r="E299" t="s">
        <v>177</v>
      </c>
      <c r="F299" t="s">
        <v>1145</v>
      </c>
      <c r="G299">
        <v>0</v>
      </c>
      <c r="H299">
        <v>0</v>
      </c>
      <c r="I299">
        <v>1</v>
      </c>
      <c r="J299">
        <v>0</v>
      </c>
      <c r="K299">
        <v>0</v>
      </c>
      <c r="L299">
        <v>0</v>
      </c>
      <c r="M299">
        <v>1</v>
      </c>
      <c r="N299">
        <v>0</v>
      </c>
      <c r="O299">
        <v>0</v>
      </c>
    </row>
    <row r="300" spans="1:15" x14ac:dyDescent="0.3">
      <c r="A300" s="34">
        <v>207</v>
      </c>
      <c r="B300" t="s">
        <v>175</v>
      </c>
      <c r="C300" t="s">
        <v>183</v>
      </c>
      <c r="D300" t="s">
        <v>229</v>
      </c>
      <c r="E300" t="s">
        <v>228</v>
      </c>
      <c r="F300" t="s">
        <v>1144</v>
      </c>
      <c r="G300">
        <v>0</v>
      </c>
      <c r="H300">
        <v>0</v>
      </c>
      <c r="I300">
        <v>2</v>
      </c>
      <c r="J300">
        <v>0</v>
      </c>
      <c r="K300">
        <v>2</v>
      </c>
      <c r="L300">
        <v>0</v>
      </c>
      <c r="M300">
        <v>2</v>
      </c>
      <c r="N300">
        <v>0</v>
      </c>
      <c r="O300">
        <v>0</v>
      </c>
    </row>
    <row r="301" spans="1:15" x14ac:dyDescent="0.3">
      <c r="A301" s="34">
        <v>207</v>
      </c>
      <c r="B301" t="s">
        <v>175</v>
      </c>
      <c r="C301" t="s">
        <v>226</v>
      </c>
      <c r="D301" t="s">
        <v>276</v>
      </c>
      <c r="E301" t="s">
        <v>310</v>
      </c>
      <c r="F301" t="s">
        <v>1143</v>
      </c>
      <c r="G301">
        <v>2</v>
      </c>
      <c r="H301">
        <v>2</v>
      </c>
      <c r="I301">
        <v>2</v>
      </c>
      <c r="J301">
        <v>0</v>
      </c>
      <c r="K301">
        <v>2</v>
      </c>
      <c r="L301">
        <v>0</v>
      </c>
      <c r="M301">
        <v>2</v>
      </c>
      <c r="N301">
        <v>0</v>
      </c>
      <c r="O301">
        <v>0</v>
      </c>
    </row>
    <row r="302" spans="1:15" x14ac:dyDescent="0.3">
      <c r="A302" s="34">
        <v>207</v>
      </c>
      <c r="B302" t="s">
        <v>175</v>
      </c>
      <c r="C302" t="s">
        <v>226</v>
      </c>
      <c r="D302" t="s">
        <v>276</v>
      </c>
      <c r="E302" t="s">
        <v>275</v>
      </c>
      <c r="F302" t="s">
        <v>1142</v>
      </c>
      <c r="G302">
        <v>2</v>
      </c>
      <c r="H302">
        <v>2</v>
      </c>
      <c r="I302">
        <v>4</v>
      </c>
      <c r="J302">
        <v>0</v>
      </c>
      <c r="K302">
        <v>3</v>
      </c>
      <c r="L302">
        <v>0</v>
      </c>
      <c r="M302">
        <v>3</v>
      </c>
      <c r="N302">
        <v>0</v>
      </c>
      <c r="O302">
        <v>3.98089171974522E-2</v>
      </c>
    </row>
    <row r="303" spans="1:15" x14ac:dyDescent="0.3">
      <c r="A303" s="34">
        <v>207</v>
      </c>
      <c r="B303" t="s">
        <v>175</v>
      </c>
      <c r="C303" t="s">
        <v>226</v>
      </c>
      <c r="D303" t="s">
        <v>225</v>
      </c>
      <c r="E303" t="s">
        <v>792</v>
      </c>
      <c r="F303" t="s">
        <v>1141</v>
      </c>
      <c r="G303">
        <v>0</v>
      </c>
      <c r="H303">
        <v>0</v>
      </c>
      <c r="I303">
        <v>2</v>
      </c>
      <c r="J303">
        <v>0</v>
      </c>
      <c r="K303">
        <v>0</v>
      </c>
      <c r="L303">
        <v>0</v>
      </c>
      <c r="M303">
        <v>2</v>
      </c>
      <c r="N303">
        <v>0</v>
      </c>
      <c r="O303">
        <v>2.65392781316348E-2</v>
      </c>
    </row>
    <row r="304" spans="1:15" x14ac:dyDescent="0.3">
      <c r="A304" s="34">
        <v>207</v>
      </c>
      <c r="B304" t="s">
        <v>175</v>
      </c>
      <c r="C304" t="s">
        <v>183</v>
      </c>
      <c r="D304" t="s">
        <v>229</v>
      </c>
      <c r="E304" t="s">
        <v>300</v>
      </c>
      <c r="F304" t="s">
        <v>1139</v>
      </c>
      <c r="G304">
        <v>10</v>
      </c>
      <c r="H304">
        <v>10</v>
      </c>
      <c r="I304">
        <v>0</v>
      </c>
      <c r="J304">
        <v>0</v>
      </c>
      <c r="K304">
        <v>10</v>
      </c>
      <c r="L304">
        <v>0</v>
      </c>
      <c r="M304">
        <v>0</v>
      </c>
      <c r="N304">
        <v>0</v>
      </c>
      <c r="O304">
        <v>0</v>
      </c>
    </row>
    <row r="305" spans="1:15" x14ac:dyDescent="0.3">
      <c r="A305" s="34">
        <v>207</v>
      </c>
      <c r="B305" t="s">
        <v>175</v>
      </c>
      <c r="C305" t="s">
        <v>192</v>
      </c>
      <c r="D305" t="s">
        <v>191</v>
      </c>
      <c r="E305" t="s">
        <v>235</v>
      </c>
      <c r="F305" t="s">
        <v>1138</v>
      </c>
      <c r="G305">
        <v>1</v>
      </c>
      <c r="H305">
        <v>0</v>
      </c>
      <c r="I305">
        <v>1</v>
      </c>
      <c r="J305">
        <v>0</v>
      </c>
      <c r="K305">
        <v>1</v>
      </c>
      <c r="L305">
        <v>0</v>
      </c>
      <c r="M305">
        <v>1</v>
      </c>
      <c r="N305">
        <v>0</v>
      </c>
      <c r="O305">
        <v>7.9617834394904496E-2</v>
      </c>
    </row>
    <row r="306" spans="1:15" x14ac:dyDescent="0.3">
      <c r="A306" s="34">
        <v>207</v>
      </c>
      <c r="B306" t="s">
        <v>175</v>
      </c>
      <c r="C306" t="s">
        <v>174</v>
      </c>
      <c r="D306" t="s">
        <v>468</v>
      </c>
      <c r="E306" t="s">
        <v>467</v>
      </c>
      <c r="F306" t="s">
        <v>1137</v>
      </c>
      <c r="G306">
        <v>0</v>
      </c>
      <c r="H306">
        <v>0</v>
      </c>
      <c r="I306">
        <v>2</v>
      </c>
      <c r="J306">
        <v>0</v>
      </c>
      <c r="K306">
        <v>0</v>
      </c>
      <c r="L306">
        <v>0</v>
      </c>
      <c r="M306">
        <v>1</v>
      </c>
      <c r="N306">
        <v>0</v>
      </c>
      <c r="O306">
        <v>0</v>
      </c>
    </row>
    <row r="307" spans="1:15" x14ac:dyDescent="0.3">
      <c r="A307" s="34">
        <v>207</v>
      </c>
      <c r="B307" t="s">
        <v>175</v>
      </c>
      <c r="C307" t="s">
        <v>179</v>
      </c>
      <c r="D307" t="s">
        <v>283</v>
      </c>
      <c r="E307" t="s">
        <v>474</v>
      </c>
      <c r="F307" t="s">
        <v>1136</v>
      </c>
      <c r="G307">
        <v>0</v>
      </c>
      <c r="H307">
        <v>0</v>
      </c>
      <c r="I307">
        <v>0</v>
      </c>
      <c r="J307">
        <v>0</v>
      </c>
      <c r="K307">
        <v>0</v>
      </c>
      <c r="L307">
        <v>0</v>
      </c>
      <c r="M307">
        <v>3</v>
      </c>
      <c r="N307">
        <v>0</v>
      </c>
      <c r="O307">
        <v>0</v>
      </c>
    </row>
    <row r="308" spans="1:15" x14ac:dyDescent="0.3">
      <c r="A308" s="34">
        <v>207</v>
      </c>
      <c r="B308" t="s">
        <v>175</v>
      </c>
      <c r="C308" t="s">
        <v>183</v>
      </c>
      <c r="D308" t="s">
        <v>229</v>
      </c>
      <c r="E308" t="s">
        <v>228</v>
      </c>
      <c r="F308" t="s">
        <v>1135</v>
      </c>
      <c r="G308">
        <v>0</v>
      </c>
      <c r="H308">
        <v>0</v>
      </c>
      <c r="I308">
        <v>1</v>
      </c>
      <c r="J308">
        <v>0</v>
      </c>
      <c r="K308">
        <v>0</v>
      </c>
      <c r="L308">
        <v>0</v>
      </c>
      <c r="M308">
        <v>1</v>
      </c>
      <c r="N308">
        <v>0</v>
      </c>
      <c r="O308">
        <v>0</v>
      </c>
    </row>
    <row r="309" spans="1:15" x14ac:dyDescent="0.3">
      <c r="A309" s="34">
        <v>207</v>
      </c>
      <c r="B309" t="s">
        <v>175</v>
      </c>
      <c r="C309" t="s">
        <v>179</v>
      </c>
      <c r="D309" t="s">
        <v>283</v>
      </c>
      <c r="E309" t="s">
        <v>282</v>
      </c>
      <c r="F309" t="s">
        <v>1134</v>
      </c>
      <c r="G309">
        <v>0</v>
      </c>
      <c r="H309">
        <v>0</v>
      </c>
      <c r="I309">
        <v>0</v>
      </c>
      <c r="J309">
        <v>0</v>
      </c>
      <c r="K309">
        <v>4</v>
      </c>
      <c r="L309">
        <v>0</v>
      </c>
      <c r="M309">
        <v>0</v>
      </c>
      <c r="N309">
        <v>0</v>
      </c>
      <c r="O309">
        <v>0</v>
      </c>
    </row>
    <row r="310" spans="1:15" x14ac:dyDescent="0.3">
      <c r="A310" s="34">
        <v>207</v>
      </c>
      <c r="B310" t="s">
        <v>175</v>
      </c>
      <c r="C310" t="s">
        <v>179</v>
      </c>
      <c r="D310" t="s">
        <v>283</v>
      </c>
      <c r="E310" t="s">
        <v>533</v>
      </c>
      <c r="F310" t="s">
        <v>1133</v>
      </c>
      <c r="G310">
        <v>0</v>
      </c>
      <c r="H310">
        <v>0</v>
      </c>
      <c r="I310">
        <v>3</v>
      </c>
      <c r="J310">
        <v>0</v>
      </c>
      <c r="K310">
        <v>0</v>
      </c>
      <c r="L310">
        <v>0</v>
      </c>
      <c r="M310">
        <v>2</v>
      </c>
      <c r="N310">
        <v>0</v>
      </c>
      <c r="O310">
        <v>0</v>
      </c>
    </row>
    <row r="311" spans="1:15" x14ac:dyDescent="0.3">
      <c r="A311" s="34">
        <v>207</v>
      </c>
      <c r="B311" t="s">
        <v>175</v>
      </c>
      <c r="C311" t="s">
        <v>179</v>
      </c>
      <c r="D311" t="s">
        <v>283</v>
      </c>
      <c r="E311" t="s">
        <v>330</v>
      </c>
      <c r="F311" t="s">
        <v>1132</v>
      </c>
      <c r="G311">
        <v>5</v>
      </c>
      <c r="H311">
        <v>5</v>
      </c>
      <c r="I311">
        <v>5</v>
      </c>
      <c r="J311">
        <v>0</v>
      </c>
      <c r="K311">
        <v>5</v>
      </c>
      <c r="L311">
        <v>0</v>
      </c>
      <c r="M311">
        <v>5</v>
      </c>
      <c r="N311">
        <v>0</v>
      </c>
      <c r="O311">
        <v>0</v>
      </c>
    </row>
    <row r="312" spans="1:15" x14ac:dyDescent="0.3">
      <c r="A312" s="34">
        <v>207</v>
      </c>
      <c r="B312" t="s">
        <v>175</v>
      </c>
      <c r="C312" t="s">
        <v>179</v>
      </c>
      <c r="D312" t="s">
        <v>253</v>
      </c>
      <c r="E312" t="s">
        <v>252</v>
      </c>
      <c r="F312" t="s">
        <v>1131</v>
      </c>
      <c r="G312">
        <v>0</v>
      </c>
      <c r="H312">
        <v>0</v>
      </c>
      <c r="I312">
        <v>0</v>
      </c>
      <c r="J312">
        <v>0</v>
      </c>
      <c r="K312">
        <v>0</v>
      </c>
      <c r="L312">
        <v>0</v>
      </c>
      <c r="M312">
        <v>1</v>
      </c>
      <c r="N312">
        <v>0</v>
      </c>
      <c r="O312">
        <v>3.98089171974522E-2</v>
      </c>
    </row>
    <row r="313" spans="1:15" x14ac:dyDescent="0.3">
      <c r="A313" s="34">
        <v>207</v>
      </c>
      <c r="B313" t="s">
        <v>175</v>
      </c>
      <c r="C313" t="s">
        <v>179</v>
      </c>
      <c r="D313" t="s">
        <v>253</v>
      </c>
      <c r="E313" t="s">
        <v>252</v>
      </c>
      <c r="F313" t="s">
        <v>1130</v>
      </c>
      <c r="G313">
        <v>0</v>
      </c>
      <c r="H313">
        <v>0</v>
      </c>
      <c r="I313">
        <v>0</v>
      </c>
      <c r="J313">
        <v>0</v>
      </c>
      <c r="K313">
        <v>0</v>
      </c>
      <c r="L313">
        <v>0</v>
      </c>
      <c r="M313">
        <v>1</v>
      </c>
      <c r="N313">
        <v>0</v>
      </c>
      <c r="O313">
        <v>0</v>
      </c>
    </row>
    <row r="314" spans="1:15" x14ac:dyDescent="0.3">
      <c r="A314" s="34">
        <v>207</v>
      </c>
      <c r="B314" t="s">
        <v>175</v>
      </c>
      <c r="C314" t="s">
        <v>179</v>
      </c>
      <c r="D314" t="s">
        <v>253</v>
      </c>
      <c r="E314" t="s">
        <v>252</v>
      </c>
      <c r="F314" t="s">
        <v>1129</v>
      </c>
      <c r="G314">
        <v>0</v>
      </c>
      <c r="H314">
        <v>0</v>
      </c>
      <c r="I314">
        <v>0</v>
      </c>
      <c r="J314">
        <v>0</v>
      </c>
      <c r="K314">
        <v>0</v>
      </c>
      <c r="L314">
        <v>0</v>
      </c>
      <c r="M314">
        <v>1</v>
      </c>
      <c r="N314">
        <v>0</v>
      </c>
      <c r="O314">
        <v>0</v>
      </c>
    </row>
    <row r="315" spans="1:15" x14ac:dyDescent="0.3">
      <c r="A315" s="34">
        <v>207</v>
      </c>
      <c r="B315" t="s">
        <v>175</v>
      </c>
      <c r="C315" t="s">
        <v>183</v>
      </c>
      <c r="D315" t="s">
        <v>229</v>
      </c>
      <c r="E315" t="s">
        <v>327</v>
      </c>
      <c r="F315" t="s">
        <v>1128</v>
      </c>
      <c r="G315">
        <v>0</v>
      </c>
      <c r="H315">
        <v>0</v>
      </c>
      <c r="I315">
        <v>5</v>
      </c>
      <c r="J315">
        <v>0</v>
      </c>
      <c r="K315">
        <v>0</v>
      </c>
      <c r="L315">
        <v>0</v>
      </c>
      <c r="M315">
        <v>5</v>
      </c>
      <c r="N315">
        <v>0</v>
      </c>
      <c r="O315">
        <v>0</v>
      </c>
    </row>
    <row r="316" spans="1:15" x14ac:dyDescent="0.3">
      <c r="A316" s="34">
        <v>207</v>
      </c>
      <c r="B316" t="s">
        <v>175</v>
      </c>
      <c r="C316" t="s">
        <v>183</v>
      </c>
      <c r="D316" t="s">
        <v>229</v>
      </c>
      <c r="E316" t="s">
        <v>368</v>
      </c>
      <c r="F316" t="s">
        <v>1127</v>
      </c>
      <c r="G316">
        <v>0</v>
      </c>
      <c r="H316">
        <v>0</v>
      </c>
      <c r="I316">
        <v>1</v>
      </c>
      <c r="J316">
        <v>0</v>
      </c>
      <c r="K316">
        <v>0</v>
      </c>
      <c r="L316">
        <v>0</v>
      </c>
      <c r="M316">
        <v>2</v>
      </c>
      <c r="N316">
        <v>0</v>
      </c>
      <c r="O316">
        <v>0</v>
      </c>
    </row>
    <row r="317" spans="1:15" x14ac:dyDescent="0.3">
      <c r="A317" s="34">
        <v>207</v>
      </c>
      <c r="B317" t="s">
        <v>175</v>
      </c>
      <c r="C317" t="s">
        <v>183</v>
      </c>
      <c r="D317" t="s">
        <v>229</v>
      </c>
      <c r="E317" t="s">
        <v>451</v>
      </c>
      <c r="F317" t="s">
        <v>1125</v>
      </c>
      <c r="G317">
        <v>0</v>
      </c>
      <c r="H317">
        <v>0</v>
      </c>
      <c r="I317">
        <v>3</v>
      </c>
      <c r="J317">
        <v>0</v>
      </c>
      <c r="K317">
        <v>0</v>
      </c>
      <c r="L317">
        <v>0</v>
      </c>
      <c r="M317">
        <v>3</v>
      </c>
      <c r="N317">
        <v>0</v>
      </c>
      <c r="O317">
        <v>0</v>
      </c>
    </row>
    <row r="318" spans="1:15" x14ac:dyDescent="0.3">
      <c r="A318" s="34">
        <v>207</v>
      </c>
      <c r="B318" t="s">
        <v>175</v>
      </c>
      <c r="C318" t="s">
        <v>183</v>
      </c>
      <c r="D318" t="s">
        <v>229</v>
      </c>
      <c r="E318" t="s">
        <v>260</v>
      </c>
      <c r="F318" t="s">
        <v>1124</v>
      </c>
      <c r="G318">
        <v>0</v>
      </c>
      <c r="H318">
        <v>0</v>
      </c>
      <c r="I318">
        <v>1</v>
      </c>
      <c r="J318">
        <v>0</v>
      </c>
      <c r="K318">
        <v>0</v>
      </c>
      <c r="L318">
        <v>0</v>
      </c>
      <c r="M318">
        <v>0</v>
      </c>
      <c r="N318">
        <v>0</v>
      </c>
      <c r="O318">
        <v>0</v>
      </c>
    </row>
    <row r="319" spans="1:15" x14ac:dyDescent="0.3">
      <c r="A319" s="34">
        <v>207</v>
      </c>
      <c r="B319" t="s">
        <v>175</v>
      </c>
      <c r="C319" t="s">
        <v>183</v>
      </c>
      <c r="D319" t="s">
        <v>182</v>
      </c>
      <c r="E319" t="s">
        <v>423</v>
      </c>
      <c r="F319" t="s">
        <v>1123</v>
      </c>
      <c r="G319">
        <v>1</v>
      </c>
      <c r="H319">
        <v>1</v>
      </c>
      <c r="I319">
        <v>1</v>
      </c>
      <c r="J319">
        <v>0</v>
      </c>
      <c r="K319">
        <v>1</v>
      </c>
      <c r="L319">
        <v>0</v>
      </c>
      <c r="M319">
        <v>1</v>
      </c>
      <c r="N319">
        <v>0</v>
      </c>
      <c r="O319">
        <v>0</v>
      </c>
    </row>
    <row r="320" spans="1:15" x14ac:dyDescent="0.3">
      <c r="A320" s="34">
        <v>207</v>
      </c>
      <c r="B320" t="s">
        <v>175</v>
      </c>
      <c r="C320" t="s">
        <v>183</v>
      </c>
      <c r="D320" t="s">
        <v>182</v>
      </c>
      <c r="E320" t="s">
        <v>325</v>
      </c>
      <c r="F320" t="s">
        <v>1122</v>
      </c>
      <c r="G320">
        <v>4</v>
      </c>
      <c r="H320">
        <v>4</v>
      </c>
      <c r="I320">
        <v>4</v>
      </c>
      <c r="J320">
        <v>0</v>
      </c>
      <c r="K320">
        <v>4</v>
      </c>
      <c r="L320">
        <v>0</v>
      </c>
      <c r="M320">
        <v>4</v>
      </c>
      <c r="N320">
        <v>0</v>
      </c>
      <c r="O320">
        <v>3.98089171974522E-2</v>
      </c>
    </row>
    <row r="321" spans="1:15" x14ac:dyDescent="0.3">
      <c r="A321" s="34">
        <v>207</v>
      </c>
      <c r="B321" t="s">
        <v>175</v>
      </c>
      <c r="C321" t="s">
        <v>233</v>
      </c>
      <c r="D321" t="s">
        <v>232</v>
      </c>
      <c r="E321" t="s">
        <v>231</v>
      </c>
      <c r="F321" t="s">
        <v>1121</v>
      </c>
      <c r="G321">
        <v>0</v>
      </c>
      <c r="H321">
        <v>0</v>
      </c>
      <c r="I321">
        <v>2</v>
      </c>
      <c r="J321">
        <v>0</v>
      </c>
      <c r="K321">
        <v>0</v>
      </c>
      <c r="L321">
        <v>0</v>
      </c>
      <c r="M321">
        <v>1</v>
      </c>
      <c r="N321">
        <v>0</v>
      </c>
      <c r="O321">
        <v>3.98089171974522E-2</v>
      </c>
    </row>
    <row r="322" spans="1:15" x14ac:dyDescent="0.3">
      <c r="A322" s="34">
        <v>207</v>
      </c>
      <c r="B322" t="s">
        <v>175</v>
      </c>
      <c r="C322" t="s">
        <v>174</v>
      </c>
      <c r="D322" t="s">
        <v>173</v>
      </c>
      <c r="E322" t="s">
        <v>314</v>
      </c>
      <c r="F322" t="s">
        <v>1120</v>
      </c>
      <c r="G322">
        <v>0</v>
      </c>
      <c r="H322">
        <v>0</v>
      </c>
      <c r="I322">
        <v>1</v>
      </c>
      <c r="J322">
        <v>0</v>
      </c>
      <c r="K322">
        <v>0</v>
      </c>
      <c r="L322">
        <v>0</v>
      </c>
      <c r="M322">
        <v>1</v>
      </c>
      <c r="N322">
        <v>0</v>
      </c>
      <c r="O322">
        <v>0</v>
      </c>
    </row>
    <row r="323" spans="1:15" x14ac:dyDescent="0.3">
      <c r="A323" s="34">
        <v>207</v>
      </c>
      <c r="B323" t="s">
        <v>175</v>
      </c>
      <c r="C323" t="s">
        <v>345</v>
      </c>
      <c r="D323" t="s">
        <v>349</v>
      </c>
      <c r="E323" t="s">
        <v>982</v>
      </c>
      <c r="F323" t="s">
        <v>1119</v>
      </c>
      <c r="G323">
        <v>0</v>
      </c>
      <c r="H323">
        <v>0</v>
      </c>
      <c r="I323">
        <v>1</v>
      </c>
      <c r="J323">
        <v>0</v>
      </c>
      <c r="K323">
        <v>0</v>
      </c>
      <c r="L323">
        <v>0</v>
      </c>
      <c r="M323">
        <v>0</v>
      </c>
      <c r="N323">
        <v>0</v>
      </c>
      <c r="O323">
        <v>0</v>
      </c>
    </row>
    <row r="324" spans="1:15" x14ac:dyDescent="0.3">
      <c r="A324" s="34">
        <v>207</v>
      </c>
      <c r="B324" t="s">
        <v>175</v>
      </c>
      <c r="C324" t="s">
        <v>187</v>
      </c>
      <c r="D324" t="s">
        <v>270</v>
      </c>
      <c r="E324" t="s">
        <v>269</v>
      </c>
      <c r="F324" t="s">
        <v>1118</v>
      </c>
      <c r="G324">
        <v>0</v>
      </c>
      <c r="H324">
        <v>0</v>
      </c>
      <c r="I324">
        <v>0</v>
      </c>
      <c r="J324">
        <v>0</v>
      </c>
      <c r="K324">
        <v>0</v>
      </c>
      <c r="L324">
        <v>0</v>
      </c>
      <c r="M324">
        <v>1</v>
      </c>
      <c r="N324">
        <v>0</v>
      </c>
      <c r="O324">
        <v>0</v>
      </c>
    </row>
    <row r="325" spans="1:15" x14ac:dyDescent="0.3">
      <c r="A325" s="34">
        <v>208</v>
      </c>
      <c r="B325" t="s">
        <v>175</v>
      </c>
      <c r="C325" t="s">
        <v>183</v>
      </c>
      <c r="D325" t="s">
        <v>182</v>
      </c>
      <c r="E325" t="s">
        <v>280</v>
      </c>
      <c r="F325" t="s">
        <v>1114</v>
      </c>
      <c r="G325">
        <v>0</v>
      </c>
      <c r="H325">
        <v>0</v>
      </c>
      <c r="I325">
        <v>1</v>
      </c>
      <c r="J325">
        <v>0</v>
      </c>
      <c r="K325">
        <v>0</v>
      </c>
      <c r="L325">
        <v>0</v>
      </c>
      <c r="M325">
        <v>1</v>
      </c>
      <c r="N325">
        <v>0</v>
      </c>
      <c r="O325">
        <v>0</v>
      </c>
    </row>
    <row r="326" spans="1:15" x14ac:dyDescent="0.3">
      <c r="A326" s="34">
        <v>208</v>
      </c>
      <c r="B326" t="s">
        <v>175</v>
      </c>
      <c r="C326" t="s">
        <v>226</v>
      </c>
      <c r="D326" t="s">
        <v>276</v>
      </c>
      <c r="E326" t="s">
        <v>278</v>
      </c>
      <c r="F326" t="s">
        <v>1113</v>
      </c>
      <c r="G326">
        <v>10</v>
      </c>
      <c r="H326">
        <v>10</v>
      </c>
      <c r="I326">
        <v>20</v>
      </c>
      <c r="J326">
        <v>0</v>
      </c>
      <c r="K326">
        <v>10</v>
      </c>
      <c r="L326">
        <v>0</v>
      </c>
      <c r="M326">
        <v>20</v>
      </c>
      <c r="N326">
        <v>0</v>
      </c>
      <c r="O326">
        <v>0</v>
      </c>
    </row>
    <row r="327" spans="1:15" x14ac:dyDescent="0.3">
      <c r="A327" s="34">
        <v>208</v>
      </c>
      <c r="B327" t="s">
        <v>175</v>
      </c>
      <c r="C327" t="s">
        <v>183</v>
      </c>
      <c r="D327" t="s">
        <v>229</v>
      </c>
      <c r="E327" t="s">
        <v>228</v>
      </c>
      <c r="F327" t="s">
        <v>1111</v>
      </c>
      <c r="G327">
        <v>1</v>
      </c>
      <c r="H327">
        <v>1</v>
      </c>
      <c r="I327">
        <v>0</v>
      </c>
      <c r="J327">
        <v>0</v>
      </c>
      <c r="K327">
        <v>1</v>
      </c>
      <c r="L327">
        <v>0</v>
      </c>
      <c r="M327">
        <v>0</v>
      </c>
      <c r="N327">
        <v>0</v>
      </c>
      <c r="O327">
        <v>0.26041666666666702</v>
      </c>
    </row>
    <row r="328" spans="1:15" x14ac:dyDescent="0.3">
      <c r="A328" s="34">
        <v>209</v>
      </c>
      <c r="B328" t="s">
        <v>175</v>
      </c>
      <c r="C328" t="s">
        <v>179</v>
      </c>
      <c r="D328" t="s">
        <v>178</v>
      </c>
      <c r="E328" t="s">
        <v>262</v>
      </c>
      <c r="F328" t="s">
        <v>1110</v>
      </c>
      <c r="G328">
        <v>0</v>
      </c>
      <c r="H328">
        <v>0</v>
      </c>
      <c r="I328">
        <v>0</v>
      </c>
      <c r="J328">
        <v>0</v>
      </c>
      <c r="K328">
        <v>0</v>
      </c>
      <c r="L328">
        <v>0</v>
      </c>
      <c r="M328">
        <v>2</v>
      </c>
      <c r="N328">
        <v>0</v>
      </c>
      <c r="O328">
        <v>0.73529411764705899</v>
      </c>
    </row>
    <row r="329" spans="1:15" x14ac:dyDescent="0.3">
      <c r="A329" s="34">
        <v>209</v>
      </c>
      <c r="B329" t="s">
        <v>175</v>
      </c>
      <c r="C329" t="s">
        <v>179</v>
      </c>
      <c r="D329" t="s">
        <v>283</v>
      </c>
      <c r="E329" t="s">
        <v>282</v>
      </c>
      <c r="F329" t="s">
        <v>1109</v>
      </c>
      <c r="G329">
        <v>2</v>
      </c>
      <c r="H329">
        <v>100</v>
      </c>
      <c r="I329">
        <v>0</v>
      </c>
      <c r="J329">
        <v>0</v>
      </c>
      <c r="K329">
        <v>0</v>
      </c>
      <c r="L329">
        <v>0</v>
      </c>
      <c r="M329">
        <v>0</v>
      </c>
      <c r="N329">
        <v>0</v>
      </c>
      <c r="O329">
        <v>0</v>
      </c>
    </row>
    <row r="330" spans="1:15" x14ac:dyDescent="0.3">
      <c r="A330" s="34">
        <v>209</v>
      </c>
      <c r="B330" t="s">
        <v>175</v>
      </c>
      <c r="C330" t="s">
        <v>192</v>
      </c>
      <c r="D330" t="s">
        <v>222</v>
      </c>
      <c r="E330" t="s">
        <v>304</v>
      </c>
      <c r="F330" t="s">
        <v>1108</v>
      </c>
      <c r="G330">
        <v>4</v>
      </c>
      <c r="H330">
        <v>100</v>
      </c>
      <c r="I330">
        <v>0</v>
      </c>
      <c r="J330">
        <v>0</v>
      </c>
      <c r="K330">
        <v>0</v>
      </c>
      <c r="L330">
        <v>0</v>
      </c>
      <c r="M330">
        <v>0</v>
      </c>
      <c r="N330">
        <v>0</v>
      </c>
      <c r="O330">
        <v>2.6041666666666701</v>
      </c>
    </row>
    <row r="331" spans="1:15" ht="15" x14ac:dyDescent="0.25">
      <c r="A331" s="34">
        <v>209</v>
      </c>
      <c r="B331" t="s">
        <v>175</v>
      </c>
      <c r="C331" t="s">
        <v>183</v>
      </c>
      <c r="D331" t="s">
        <v>229</v>
      </c>
      <c r="E331" t="s">
        <v>327</v>
      </c>
      <c r="F331" t="s">
        <v>1107</v>
      </c>
      <c r="G331">
        <v>0</v>
      </c>
      <c r="H331">
        <v>0</v>
      </c>
      <c r="I331">
        <v>3</v>
      </c>
      <c r="J331">
        <v>0</v>
      </c>
      <c r="K331">
        <v>0</v>
      </c>
      <c r="L331">
        <v>0</v>
      </c>
      <c r="M331">
        <v>0</v>
      </c>
      <c r="N331">
        <v>0</v>
      </c>
      <c r="O331">
        <v>1.3020833333333299</v>
      </c>
    </row>
    <row r="332" spans="1:15" x14ac:dyDescent="0.3">
      <c r="A332" s="34">
        <v>209</v>
      </c>
      <c r="B332" t="s">
        <v>175</v>
      </c>
      <c r="C332" t="s">
        <v>183</v>
      </c>
      <c r="D332" t="s">
        <v>229</v>
      </c>
      <c r="E332" t="s">
        <v>300</v>
      </c>
      <c r="F332" t="s">
        <v>1106</v>
      </c>
      <c r="G332">
        <v>0</v>
      </c>
      <c r="H332">
        <v>0</v>
      </c>
      <c r="I332">
        <v>6</v>
      </c>
      <c r="J332">
        <v>0</v>
      </c>
      <c r="K332">
        <v>0</v>
      </c>
      <c r="L332">
        <v>0</v>
      </c>
      <c r="M332">
        <v>0</v>
      </c>
      <c r="N332">
        <v>0</v>
      </c>
      <c r="O332">
        <v>0</v>
      </c>
    </row>
    <row r="333" spans="1:15" x14ac:dyDescent="0.3">
      <c r="A333" s="34">
        <v>209</v>
      </c>
      <c r="B333" t="s">
        <v>175</v>
      </c>
      <c r="C333" t="s">
        <v>174</v>
      </c>
      <c r="D333" t="s">
        <v>173</v>
      </c>
      <c r="E333" t="s">
        <v>314</v>
      </c>
      <c r="F333" t="s">
        <v>1105</v>
      </c>
      <c r="G333">
        <v>0</v>
      </c>
      <c r="H333">
        <v>0</v>
      </c>
      <c r="I333">
        <v>2</v>
      </c>
      <c r="J333">
        <v>0</v>
      </c>
      <c r="K333">
        <v>0</v>
      </c>
      <c r="L333">
        <v>0</v>
      </c>
      <c r="M333">
        <v>0</v>
      </c>
      <c r="N333">
        <v>0</v>
      </c>
      <c r="O333">
        <v>0</v>
      </c>
    </row>
    <row r="334" spans="1:15" x14ac:dyDescent="0.3">
      <c r="A334" s="34">
        <v>209</v>
      </c>
      <c r="B334" t="s">
        <v>175</v>
      </c>
      <c r="C334" t="s">
        <v>345</v>
      </c>
      <c r="D334" t="s">
        <v>344</v>
      </c>
      <c r="E334" t="s">
        <v>413</v>
      </c>
      <c r="F334" t="s">
        <v>1104</v>
      </c>
      <c r="G334">
        <v>3</v>
      </c>
      <c r="H334">
        <v>100</v>
      </c>
      <c r="I334">
        <v>0</v>
      </c>
      <c r="J334">
        <v>0</v>
      </c>
      <c r="K334">
        <v>0</v>
      </c>
      <c r="L334">
        <v>0</v>
      </c>
      <c r="M334">
        <v>0</v>
      </c>
      <c r="N334">
        <v>0</v>
      </c>
      <c r="O334">
        <v>0</v>
      </c>
    </row>
    <row r="335" spans="1:15" x14ac:dyDescent="0.3">
      <c r="A335" s="34">
        <v>209</v>
      </c>
      <c r="B335" t="s">
        <v>175</v>
      </c>
      <c r="C335" t="s">
        <v>183</v>
      </c>
      <c r="D335" t="s">
        <v>182</v>
      </c>
      <c r="E335" t="s">
        <v>423</v>
      </c>
      <c r="F335" t="s">
        <v>1103</v>
      </c>
      <c r="G335">
        <v>0</v>
      </c>
      <c r="H335">
        <v>0</v>
      </c>
      <c r="I335">
        <v>0</v>
      </c>
      <c r="J335">
        <v>0</v>
      </c>
      <c r="K335">
        <v>2</v>
      </c>
      <c r="L335">
        <v>0</v>
      </c>
      <c r="M335">
        <v>0</v>
      </c>
      <c r="N335">
        <v>0</v>
      </c>
      <c r="O335">
        <v>1.7361111111111101</v>
      </c>
    </row>
    <row r="336" spans="1:15" x14ac:dyDescent="0.3">
      <c r="A336" s="34">
        <v>209</v>
      </c>
      <c r="B336" t="s">
        <v>175</v>
      </c>
      <c r="C336" t="s">
        <v>187</v>
      </c>
      <c r="D336" t="s">
        <v>186</v>
      </c>
      <c r="E336" t="s">
        <v>185</v>
      </c>
      <c r="F336" t="s">
        <v>1102</v>
      </c>
      <c r="G336">
        <v>0</v>
      </c>
      <c r="H336">
        <v>0</v>
      </c>
      <c r="I336">
        <v>0</v>
      </c>
      <c r="J336">
        <v>0</v>
      </c>
      <c r="K336">
        <v>0</v>
      </c>
      <c r="L336">
        <v>0</v>
      </c>
      <c r="M336">
        <v>3</v>
      </c>
      <c r="N336">
        <v>0</v>
      </c>
      <c r="O336">
        <v>0</v>
      </c>
    </row>
    <row r="337" spans="1:15" x14ac:dyDescent="0.3">
      <c r="A337" s="34">
        <v>209</v>
      </c>
      <c r="B337" t="s">
        <v>175</v>
      </c>
      <c r="C337" t="s">
        <v>226</v>
      </c>
      <c r="D337" t="s">
        <v>276</v>
      </c>
      <c r="E337" t="s">
        <v>278</v>
      </c>
      <c r="F337" t="s">
        <v>76</v>
      </c>
      <c r="G337">
        <v>0</v>
      </c>
      <c r="H337">
        <v>0</v>
      </c>
      <c r="I337">
        <v>4</v>
      </c>
      <c r="J337">
        <v>0</v>
      </c>
      <c r="K337">
        <v>0</v>
      </c>
      <c r="L337">
        <v>0</v>
      </c>
      <c r="M337">
        <v>0</v>
      </c>
      <c r="N337">
        <v>0</v>
      </c>
      <c r="O337">
        <v>0</v>
      </c>
    </row>
    <row r="338" spans="1:15" x14ac:dyDescent="0.3">
      <c r="A338" s="34">
        <v>210</v>
      </c>
      <c r="B338" t="s">
        <v>175</v>
      </c>
      <c r="C338" t="s">
        <v>179</v>
      </c>
      <c r="D338" t="s">
        <v>253</v>
      </c>
      <c r="E338" t="s">
        <v>252</v>
      </c>
      <c r="F338" t="s">
        <v>1098</v>
      </c>
      <c r="G338">
        <v>0</v>
      </c>
      <c r="H338">
        <v>0</v>
      </c>
      <c r="I338">
        <v>0</v>
      </c>
      <c r="J338">
        <v>0</v>
      </c>
      <c r="K338">
        <v>0</v>
      </c>
      <c r="L338">
        <v>0</v>
      </c>
      <c r="M338">
        <v>7</v>
      </c>
      <c r="N338">
        <v>0</v>
      </c>
      <c r="O338">
        <v>0</v>
      </c>
    </row>
    <row r="339" spans="1:15" x14ac:dyDescent="0.3">
      <c r="A339" s="34">
        <v>210</v>
      </c>
      <c r="B339" t="s">
        <v>175</v>
      </c>
      <c r="C339" t="s">
        <v>179</v>
      </c>
      <c r="D339" t="s">
        <v>283</v>
      </c>
      <c r="E339" t="s">
        <v>282</v>
      </c>
      <c r="F339" t="s">
        <v>1097</v>
      </c>
      <c r="G339">
        <v>0</v>
      </c>
      <c r="H339">
        <v>0</v>
      </c>
      <c r="I339">
        <v>0</v>
      </c>
      <c r="J339">
        <v>0</v>
      </c>
      <c r="K339">
        <v>0</v>
      </c>
      <c r="L339">
        <v>0</v>
      </c>
      <c r="M339">
        <v>1</v>
      </c>
      <c r="N339">
        <v>0</v>
      </c>
      <c r="O339">
        <v>0</v>
      </c>
    </row>
    <row r="340" spans="1:15" x14ac:dyDescent="0.3">
      <c r="A340" s="34">
        <v>210</v>
      </c>
      <c r="B340" t="s">
        <v>175</v>
      </c>
      <c r="C340" t="s">
        <v>183</v>
      </c>
      <c r="D340" t="s">
        <v>229</v>
      </c>
      <c r="E340" t="s">
        <v>228</v>
      </c>
      <c r="F340" t="s">
        <v>1096</v>
      </c>
      <c r="G340">
        <v>0</v>
      </c>
      <c r="H340">
        <v>0</v>
      </c>
      <c r="I340">
        <v>0</v>
      </c>
      <c r="J340">
        <v>0</v>
      </c>
      <c r="K340">
        <v>0</v>
      </c>
      <c r="L340">
        <v>0</v>
      </c>
      <c r="M340">
        <v>1</v>
      </c>
      <c r="N340">
        <v>0</v>
      </c>
      <c r="O340">
        <v>0</v>
      </c>
    </row>
    <row r="341" spans="1:15" x14ac:dyDescent="0.3">
      <c r="A341" s="34">
        <v>210</v>
      </c>
      <c r="B341" t="s">
        <v>175</v>
      </c>
      <c r="C341" t="s">
        <v>183</v>
      </c>
      <c r="D341" t="s">
        <v>229</v>
      </c>
      <c r="E341" t="s">
        <v>368</v>
      </c>
      <c r="F341" t="s">
        <v>1095</v>
      </c>
      <c r="G341">
        <v>0</v>
      </c>
      <c r="H341">
        <v>0</v>
      </c>
      <c r="I341">
        <v>0</v>
      </c>
      <c r="J341">
        <v>0</v>
      </c>
      <c r="K341">
        <v>0</v>
      </c>
      <c r="L341">
        <v>0</v>
      </c>
      <c r="M341">
        <v>1</v>
      </c>
      <c r="N341">
        <v>0</v>
      </c>
      <c r="O341">
        <v>0</v>
      </c>
    </row>
    <row r="342" spans="1:15" x14ac:dyDescent="0.3">
      <c r="A342" s="34">
        <v>210</v>
      </c>
      <c r="B342" t="s">
        <v>175</v>
      </c>
      <c r="C342" t="s">
        <v>183</v>
      </c>
      <c r="D342" t="s">
        <v>229</v>
      </c>
      <c r="E342" t="s">
        <v>260</v>
      </c>
      <c r="F342" t="s">
        <v>1094</v>
      </c>
      <c r="G342">
        <v>0</v>
      </c>
      <c r="H342">
        <v>0</v>
      </c>
      <c r="I342">
        <v>3</v>
      </c>
      <c r="J342">
        <v>0</v>
      </c>
      <c r="K342">
        <v>0</v>
      </c>
      <c r="L342">
        <v>0</v>
      </c>
      <c r="M342">
        <v>3</v>
      </c>
      <c r="N342">
        <v>0</v>
      </c>
      <c r="O342">
        <v>0</v>
      </c>
    </row>
    <row r="343" spans="1:15" x14ac:dyDescent="0.3">
      <c r="A343" s="34">
        <v>210</v>
      </c>
      <c r="B343" t="s">
        <v>175</v>
      </c>
      <c r="C343" t="s">
        <v>183</v>
      </c>
      <c r="D343" t="s">
        <v>182</v>
      </c>
      <c r="E343" t="s">
        <v>423</v>
      </c>
      <c r="F343" t="s">
        <v>1093</v>
      </c>
      <c r="G343">
        <v>0</v>
      </c>
      <c r="H343">
        <v>0</v>
      </c>
      <c r="I343">
        <v>0</v>
      </c>
      <c r="J343">
        <v>0</v>
      </c>
      <c r="K343">
        <v>0</v>
      </c>
      <c r="L343">
        <v>0</v>
      </c>
      <c r="M343">
        <v>1</v>
      </c>
      <c r="N343">
        <v>0</v>
      </c>
      <c r="O343">
        <v>0</v>
      </c>
    </row>
    <row r="344" spans="1:15" x14ac:dyDescent="0.3">
      <c r="A344" s="34">
        <v>210</v>
      </c>
      <c r="B344" t="s">
        <v>175</v>
      </c>
      <c r="C344" t="s">
        <v>183</v>
      </c>
      <c r="D344" t="s">
        <v>229</v>
      </c>
      <c r="E344" t="s">
        <v>300</v>
      </c>
      <c r="F344" t="s">
        <v>1092</v>
      </c>
      <c r="G344">
        <v>0</v>
      </c>
      <c r="H344">
        <v>0</v>
      </c>
      <c r="I344">
        <v>0</v>
      </c>
      <c r="J344">
        <v>0</v>
      </c>
      <c r="K344">
        <v>0</v>
      </c>
      <c r="L344">
        <v>0</v>
      </c>
      <c r="M344">
        <v>1</v>
      </c>
      <c r="N344">
        <v>0</v>
      </c>
      <c r="O344">
        <v>0</v>
      </c>
    </row>
    <row r="345" spans="1:15" x14ac:dyDescent="0.3">
      <c r="A345" s="34">
        <v>210</v>
      </c>
      <c r="B345" t="s">
        <v>175</v>
      </c>
      <c r="C345" t="s">
        <v>174</v>
      </c>
      <c r="D345" t="s">
        <v>173</v>
      </c>
      <c r="E345" t="s">
        <v>314</v>
      </c>
      <c r="F345" t="s">
        <v>1091</v>
      </c>
      <c r="G345">
        <v>0</v>
      </c>
      <c r="H345">
        <v>0</v>
      </c>
      <c r="I345">
        <v>0</v>
      </c>
      <c r="J345">
        <v>0</v>
      </c>
      <c r="K345">
        <v>0</v>
      </c>
      <c r="L345">
        <v>0</v>
      </c>
      <c r="M345">
        <v>1</v>
      </c>
      <c r="N345">
        <v>0</v>
      </c>
      <c r="O345">
        <v>0</v>
      </c>
    </row>
    <row r="346" spans="1:15" x14ac:dyDescent="0.3">
      <c r="A346" s="34">
        <v>210</v>
      </c>
      <c r="B346" t="s">
        <v>175</v>
      </c>
      <c r="C346" t="s">
        <v>226</v>
      </c>
      <c r="D346" t="s">
        <v>276</v>
      </c>
      <c r="E346" t="s">
        <v>278</v>
      </c>
      <c r="F346" t="s">
        <v>1090</v>
      </c>
      <c r="G346">
        <v>0</v>
      </c>
      <c r="H346">
        <v>0</v>
      </c>
      <c r="I346">
        <v>0</v>
      </c>
      <c r="J346">
        <v>0</v>
      </c>
      <c r="K346">
        <v>0</v>
      </c>
      <c r="L346">
        <v>0</v>
      </c>
      <c r="M346">
        <v>1</v>
      </c>
      <c r="N346">
        <v>0</v>
      </c>
      <c r="O346">
        <v>0</v>
      </c>
    </row>
    <row r="347" spans="1:15" x14ac:dyDescent="0.3">
      <c r="A347" s="34">
        <v>211</v>
      </c>
      <c r="B347" t="s">
        <v>175</v>
      </c>
      <c r="C347" t="s">
        <v>183</v>
      </c>
      <c r="D347" t="s">
        <v>229</v>
      </c>
      <c r="E347" t="s">
        <v>327</v>
      </c>
      <c r="F347" t="s">
        <v>81</v>
      </c>
      <c r="G347">
        <v>100</v>
      </c>
      <c r="H347">
        <v>198</v>
      </c>
      <c r="I347">
        <v>100</v>
      </c>
      <c r="J347">
        <v>0</v>
      </c>
      <c r="K347">
        <v>100</v>
      </c>
      <c r="L347">
        <v>0</v>
      </c>
      <c r="M347">
        <v>100</v>
      </c>
      <c r="N347">
        <v>0</v>
      </c>
      <c r="O347">
        <v>0</v>
      </c>
    </row>
    <row r="348" spans="1:15" x14ac:dyDescent="0.3">
      <c r="A348" s="34">
        <v>211</v>
      </c>
      <c r="B348" t="s">
        <v>175</v>
      </c>
      <c r="C348" t="s">
        <v>226</v>
      </c>
      <c r="D348" t="s">
        <v>276</v>
      </c>
      <c r="E348" t="s">
        <v>275</v>
      </c>
      <c r="F348" t="s">
        <v>80</v>
      </c>
      <c r="G348">
        <v>0</v>
      </c>
      <c r="H348">
        <v>0</v>
      </c>
      <c r="I348">
        <v>1</v>
      </c>
      <c r="J348">
        <v>0</v>
      </c>
      <c r="K348">
        <v>1</v>
      </c>
      <c r="L348">
        <v>0</v>
      </c>
      <c r="M348">
        <v>0</v>
      </c>
      <c r="N348">
        <v>0</v>
      </c>
      <c r="O348">
        <v>0.7734375</v>
      </c>
    </row>
    <row r="349" spans="1:15" x14ac:dyDescent="0.3">
      <c r="A349" s="34">
        <v>211</v>
      </c>
      <c r="B349" t="s">
        <v>175</v>
      </c>
      <c r="C349" t="s">
        <v>179</v>
      </c>
      <c r="D349" t="s">
        <v>283</v>
      </c>
      <c r="E349" t="s">
        <v>474</v>
      </c>
      <c r="F349" t="s">
        <v>79</v>
      </c>
      <c r="G349">
        <v>4</v>
      </c>
      <c r="H349">
        <v>4</v>
      </c>
      <c r="I349">
        <v>4</v>
      </c>
      <c r="J349">
        <v>0</v>
      </c>
      <c r="K349">
        <v>4</v>
      </c>
      <c r="L349">
        <v>0</v>
      </c>
      <c r="M349">
        <v>4</v>
      </c>
      <c r="N349">
        <v>0</v>
      </c>
      <c r="O349">
        <v>0</v>
      </c>
    </row>
    <row r="350" spans="1:15" x14ac:dyDescent="0.3">
      <c r="A350" s="34">
        <v>211</v>
      </c>
      <c r="B350" t="s">
        <v>175</v>
      </c>
      <c r="C350" t="s">
        <v>174</v>
      </c>
      <c r="D350" t="s">
        <v>173</v>
      </c>
      <c r="E350" t="s">
        <v>314</v>
      </c>
      <c r="F350" t="s">
        <v>1088</v>
      </c>
      <c r="G350">
        <v>0</v>
      </c>
      <c r="H350">
        <v>0</v>
      </c>
      <c r="I350">
        <v>1</v>
      </c>
      <c r="J350">
        <v>0</v>
      </c>
      <c r="K350">
        <v>1</v>
      </c>
      <c r="L350">
        <v>0</v>
      </c>
      <c r="M350">
        <v>1</v>
      </c>
      <c r="N350">
        <v>0</v>
      </c>
      <c r="O350">
        <v>0.390625</v>
      </c>
    </row>
    <row r="351" spans="1:15" x14ac:dyDescent="0.3">
      <c r="A351" s="34">
        <v>212</v>
      </c>
      <c r="B351" t="s">
        <v>175</v>
      </c>
      <c r="C351" t="s">
        <v>226</v>
      </c>
      <c r="D351" t="s">
        <v>276</v>
      </c>
      <c r="E351" t="s">
        <v>278</v>
      </c>
      <c r="F351" t="s">
        <v>1087</v>
      </c>
      <c r="G351">
        <v>0</v>
      </c>
      <c r="H351">
        <v>0</v>
      </c>
      <c r="I351">
        <v>0</v>
      </c>
      <c r="J351">
        <v>0</v>
      </c>
      <c r="K351">
        <v>0</v>
      </c>
      <c r="L351">
        <v>0</v>
      </c>
      <c r="M351">
        <v>1</v>
      </c>
      <c r="N351">
        <v>0</v>
      </c>
      <c r="O351">
        <v>0</v>
      </c>
    </row>
    <row r="352" spans="1:15" x14ac:dyDescent="0.3">
      <c r="A352" s="34">
        <v>212</v>
      </c>
      <c r="B352" t="s">
        <v>175</v>
      </c>
      <c r="C352" t="s">
        <v>226</v>
      </c>
      <c r="D352" t="s">
        <v>276</v>
      </c>
      <c r="E352" t="s">
        <v>275</v>
      </c>
      <c r="F352" t="s">
        <v>1086</v>
      </c>
      <c r="G352">
        <v>0</v>
      </c>
      <c r="H352">
        <v>0</v>
      </c>
      <c r="I352">
        <v>1</v>
      </c>
      <c r="J352">
        <v>0</v>
      </c>
      <c r="K352">
        <v>0</v>
      </c>
      <c r="L352">
        <v>0</v>
      </c>
      <c r="M352">
        <v>1</v>
      </c>
      <c r="N352">
        <v>0</v>
      </c>
      <c r="O352">
        <v>0</v>
      </c>
    </row>
    <row r="353" spans="1:15" x14ac:dyDescent="0.3">
      <c r="A353" s="34">
        <v>212</v>
      </c>
      <c r="B353" t="s">
        <v>175</v>
      </c>
      <c r="C353" t="s">
        <v>179</v>
      </c>
      <c r="D353" t="s">
        <v>283</v>
      </c>
      <c r="E353" t="s">
        <v>474</v>
      </c>
      <c r="F353" t="s">
        <v>1085</v>
      </c>
      <c r="G353">
        <v>0</v>
      </c>
      <c r="H353">
        <v>0</v>
      </c>
      <c r="I353">
        <v>1</v>
      </c>
      <c r="J353">
        <v>0</v>
      </c>
      <c r="K353">
        <v>0</v>
      </c>
      <c r="L353">
        <v>0</v>
      </c>
      <c r="M353">
        <v>1</v>
      </c>
      <c r="N353">
        <v>0</v>
      </c>
      <c r="O353">
        <v>0</v>
      </c>
    </row>
    <row r="354" spans="1:15" x14ac:dyDescent="0.3">
      <c r="A354" s="34">
        <v>212</v>
      </c>
      <c r="B354" t="s">
        <v>175</v>
      </c>
      <c r="C354" t="s">
        <v>179</v>
      </c>
      <c r="D354" t="s">
        <v>283</v>
      </c>
      <c r="E354" t="s">
        <v>282</v>
      </c>
      <c r="F354" t="s">
        <v>1084</v>
      </c>
      <c r="G354">
        <v>0</v>
      </c>
      <c r="H354">
        <v>0</v>
      </c>
      <c r="I354">
        <v>0</v>
      </c>
      <c r="J354">
        <v>0</v>
      </c>
      <c r="K354">
        <v>0</v>
      </c>
      <c r="L354">
        <v>0</v>
      </c>
      <c r="M354">
        <v>1</v>
      </c>
      <c r="N354">
        <v>0</v>
      </c>
      <c r="O354">
        <v>0</v>
      </c>
    </row>
    <row r="355" spans="1:15" x14ac:dyDescent="0.3">
      <c r="A355" s="34">
        <v>212</v>
      </c>
      <c r="B355" t="s">
        <v>175</v>
      </c>
      <c r="C355" t="s">
        <v>183</v>
      </c>
      <c r="D355" t="s">
        <v>229</v>
      </c>
      <c r="E355" t="s">
        <v>300</v>
      </c>
      <c r="F355" t="s">
        <v>1083</v>
      </c>
      <c r="G355">
        <v>0</v>
      </c>
      <c r="H355">
        <v>0</v>
      </c>
      <c r="I355">
        <v>8</v>
      </c>
      <c r="J355">
        <v>0</v>
      </c>
      <c r="K355">
        <v>2</v>
      </c>
      <c r="L355">
        <v>0</v>
      </c>
      <c r="M355">
        <v>5</v>
      </c>
      <c r="N355">
        <v>0</v>
      </c>
      <c r="O355">
        <v>0</v>
      </c>
    </row>
    <row r="356" spans="1:15" ht="15" x14ac:dyDescent="0.25">
      <c r="A356" s="34">
        <v>212</v>
      </c>
      <c r="B356" t="s">
        <v>175</v>
      </c>
      <c r="C356" t="s">
        <v>183</v>
      </c>
      <c r="D356" t="s">
        <v>229</v>
      </c>
      <c r="E356" t="s">
        <v>327</v>
      </c>
      <c r="F356" t="s">
        <v>1082</v>
      </c>
      <c r="G356">
        <v>0</v>
      </c>
      <c r="H356">
        <v>0</v>
      </c>
      <c r="I356">
        <v>0</v>
      </c>
      <c r="J356">
        <v>0</v>
      </c>
      <c r="K356">
        <v>0</v>
      </c>
      <c r="L356">
        <v>0</v>
      </c>
      <c r="M356">
        <v>1</v>
      </c>
      <c r="N356">
        <v>0</v>
      </c>
      <c r="O356">
        <v>0</v>
      </c>
    </row>
    <row r="357" spans="1:15" x14ac:dyDescent="0.3">
      <c r="A357" s="34">
        <v>213</v>
      </c>
      <c r="B357" t="s">
        <v>175</v>
      </c>
      <c r="C357" t="s">
        <v>192</v>
      </c>
      <c r="D357" t="s">
        <v>222</v>
      </c>
      <c r="E357" t="s">
        <v>304</v>
      </c>
      <c r="F357" t="s">
        <v>1080</v>
      </c>
      <c r="G357">
        <v>0</v>
      </c>
      <c r="H357">
        <v>0</v>
      </c>
      <c r="I357">
        <v>0</v>
      </c>
      <c r="J357">
        <v>0</v>
      </c>
      <c r="K357">
        <v>0</v>
      </c>
      <c r="L357">
        <v>0</v>
      </c>
      <c r="M357">
        <v>1</v>
      </c>
      <c r="N357">
        <v>0</v>
      </c>
      <c r="O357">
        <v>0</v>
      </c>
    </row>
    <row r="358" spans="1:15" x14ac:dyDescent="0.3">
      <c r="A358" s="34">
        <v>213</v>
      </c>
      <c r="B358" t="s">
        <v>175</v>
      </c>
      <c r="C358" t="s">
        <v>226</v>
      </c>
      <c r="D358" t="s">
        <v>276</v>
      </c>
      <c r="E358" t="s">
        <v>278</v>
      </c>
      <c r="F358" t="s">
        <v>1079</v>
      </c>
      <c r="G358">
        <v>0</v>
      </c>
      <c r="H358">
        <v>0</v>
      </c>
      <c r="I358">
        <v>1</v>
      </c>
      <c r="J358">
        <v>0</v>
      </c>
      <c r="K358">
        <v>0</v>
      </c>
      <c r="L358">
        <v>0</v>
      </c>
      <c r="M358">
        <v>0</v>
      </c>
      <c r="N358">
        <v>0</v>
      </c>
      <c r="O358">
        <v>0</v>
      </c>
    </row>
    <row r="359" spans="1:15" x14ac:dyDescent="0.3">
      <c r="A359" s="34">
        <v>213</v>
      </c>
      <c r="B359" t="s">
        <v>175</v>
      </c>
      <c r="C359" t="s">
        <v>183</v>
      </c>
      <c r="D359" t="s">
        <v>182</v>
      </c>
      <c r="E359" t="s">
        <v>181</v>
      </c>
      <c r="F359" t="s">
        <v>1078</v>
      </c>
      <c r="G359">
        <v>0</v>
      </c>
      <c r="H359">
        <v>0</v>
      </c>
      <c r="I359">
        <v>0</v>
      </c>
      <c r="J359">
        <v>0</v>
      </c>
      <c r="K359">
        <v>0</v>
      </c>
      <c r="L359">
        <v>0</v>
      </c>
      <c r="M359">
        <v>1</v>
      </c>
      <c r="N359">
        <v>0</v>
      </c>
      <c r="O359">
        <v>0</v>
      </c>
    </row>
    <row r="360" spans="1:15" x14ac:dyDescent="0.3">
      <c r="A360" s="34">
        <v>213</v>
      </c>
      <c r="B360" t="s">
        <v>175</v>
      </c>
      <c r="C360" t="s">
        <v>183</v>
      </c>
      <c r="D360" t="s">
        <v>229</v>
      </c>
      <c r="E360" t="s">
        <v>300</v>
      </c>
      <c r="F360" t="s">
        <v>1077</v>
      </c>
      <c r="G360">
        <v>0</v>
      </c>
      <c r="H360">
        <v>0</v>
      </c>
      <c r="I360">
        <v>0</v>
      </c>
      <c r="J360">
        <v>0</v>
      </c>
      <c r="K360">
        <v>1</v>
      </c>
      <c r="L360">
        <v>0</v>
      </c>
      <c r="M360">
        <v>0</v>
      </c>
      <c r="N360">
        <v>0</v>
      </c>
      <c r="O360">
        <v>0</v>
      </c>
    </row>
    <row r="361" spans="1:15" x14ac:dyDescent="0.3">
      <c r="A361" s="34">
        <v>213</v>
      </c>
      <c r="B361" t="s">
        <v>175</v>
      </c>
      <c r="C361" t="s">
        <v>226</v>
      </c>
      <c r="D361" t="s">
        <v>243</v>
      </c>
      <c r="E361" t="s">
        <v>250</v>
      </c>
      <c r="F361" t="s">
        <v>1076</v>
      </c>
      <c r="G361">
        <v>0</v>
      </c>
      <c r="H361">
        <v>0</v>
      </c>
      <c r="I361">
        <v>1</v>
      </c>
      <c r="J361">
        <v>0</v>
      </c>
      <c r="K361">
        <v>0</v>
      </c>
      <c r="L361">
        <v>0</v>
      </c>
      <c r="M361">
        <v>0</v>
      </c>
      <c r="N361">
        <v>0</v>
      </c>
      <c r="O361">
        <v>0</v>
      </c>
    </row>
    <row r="362" spans="1:15" x14ac:dyDescent="0.3">
      <c r="A362" s="34">
        <v>213</v>
      </c>
      <c r="B362" t="s">
        <v>175</v>
      </c>
      <c r="C362" t="s">
        <v>179</v>
      </c>
      <c r="D362" t="s">
        <v>178</v>
      </c>
      <c r="E362" t="s">
        <v>262</v>
      </c>
      <c r="F362" t="s">
        <v>1075</v>
      </c>
      <c r="G362">
        <v>0</v>
      </c>
      <c r="H362">
        <v>0</v>
      </c>
      <c r="I362">
        <v>0</v>
      </c>
      <c r="J362">
        <v>0</v>
      </c>
      <c r="K362">
        <v>1</v>
      </c>
      <c r="L362">
        <v>0</v>
      </c>
      <c r="M362">
        <v>0</v>
      </c>
      <c r="N362">
        <v>0</v>
      </c>
      <c r="O362">
        <v>0</v>
      </c>
    </row>
    <row r="363" spans="1:15" x14ac:dyDescent="0.3">
      <c r="A363" s="34">
        <v>213</v>
      </c>
      <c r="B363" t="s">
        <v>175</v>
      </c>
      <c r="C363" t="s">
        <v>226</v>
      </c>
      <c r="D363" t="s">
        <v>276</v>
      </c>
      <c r="E363" t="s">
        <v>278</v>
      </c>
      <c r="F363" t="s">
        <v>1074</v>
      </c>
      <c r="G363">
        <v>1</v>
      </c>
      <c r="H363">
        <v>1</v>
      </c>
      <c r="I363">
        <v>0</v>
      </c>
      <c r="J363">
        <v>0</v>
      </c>
      <c r="K363">
        <v>0</v>
      </c>
      <c r="L363">
        <v>0</v>
      </c>
      <c r="M363">
        <v>0</v>
      </c>
      <c r="N363">
        <v>0</v>
      </c>
      <c r="O363">
        <v>0</v>
      </c>
    </row>
    <row r="364" spans="1:15" x14ac:dyDescent="0.3">
      <c r="A364" s="34">
        <v>213</v>
      </c>
      <c r="B364" t="s">
        <v>175</v>
      </c>
      <c r="C364" t="s">
        <v>179</v>
      </c>
      <c r="D364" t="s">
        <v>253</v>
      </c>
      <c r="E364" t="s">
        <v>252</v>
      </c>
      <c r="F364" t="s">
        <v>1073</v>
      </c>
      <c r="G364">
        <v>0</v>
      </c>
      <c r="H364">
        <v>0</v>
      </c>
      <c r="I364">
        <v>0</v>
      </c>
      <c r="J364">
        <v>0</v>
      </c>
      <c r="K364">
        <v>1</v>
      </c>
      <c r="L364">
        <v>0</v>
      </c>
      <c r="M364">
        <v>0</v>
      </c>
      <c r="N364">
        <v>0</v>
      </c>
      <c r="O364">
        <v>1.25</v>
      </c>
    </row>
    <row r="365" spans="1:15" x14ac:dyDescent="0.3">
      <c r="A365" s="34">
        <v>213</v>
      </c>
      <c r="B365" t="s">
        <v>175</v>
      </c>
      <c r="C365" t="s">
        <v>174</v>
      </c>
      <c r="D365" t="s">
        <v>173</v>
      </c>
      <c r="E365" t="s">
        <v>314</v>
      </c>
      <c r="F365" t="s">
        <v>1072</v>
      </c>
      <c r="G365">
        <v>0</v>
      </c>
      <c r="H365">
        <v>0</v>
      </c>
      <c r="I365">
        <v>0</v>
      </c>
      <c r="J365">
        <v>0</v>
      </c>
      <c r="K365">
        <v>0</v>
      </c>
      <c r="L365">
        <v>0</v>
      </c>
      <c r="M365">
        <v>1</v>
      </c>
      <c r="N365">
        <v>0</v>
      </c>
      <c r="O365">
        <v>0</v>
      </c>
    </row>
    <row r="366" spans="1:15" x14ac:dyDescent="0.3">
      <c r="A366" s="34">
        <v>214</v>
      </c>
      <c r="B366" t="s">
        <v>175</v>
      </c>
      <c r="C366" t="s">
        <v>345</v>
      </c>
      <c r="D366" t="s">
        <v>344</v>
      </c>
      <c r="E366" t="s">
        <v>411</v>
      </c>
      <c r="F366" t="s">
        <v>1069</v>
      </c>
      <c r="G366">
        <v>0</v>
      </c>
      <c r="H366">
        <v>0</v>
      </c>
      <c r="I366">
        <v>0</v>
      </c>
      <c r="J366">
        <v>0</v>
      </c>
      <c r="K366">
        <v>0</v>
      </c>
      <c r="L366">
        <v>0</v>
      </c>
      <c r="M366">
        <v>1</v>
      </c>
      <c r="N366">
        <v>0</v>
      </c>
      <c r="O366">
        <v>0</v>
      </c>
    </row>
    <row r="367" spans="1:15" x14ac:dyDescent="0.3">
      <c r="A367" s="34">
        <v>214</v>
      </c>
      <c r="B367" t="s">
        <v>175</v>
      </c>
      <c r="C367" t="s">
        <v>174</v>
      </c>
      <c r="D367" t="s">
        <v>173</v>
      </c>
      <c r="E367" t="s">
        <v>314</v>
      </c>
      <c r="F367" t="s">
        <v>1068</v>
      </c>
      <c r="G367">
        <v>0</v>
      </c>
      <c r="H367">
        <v>6</v>
      </c>
      <c r="I367">
        <v>0</v>
      </c>
      <c r="J367">
        <v>0</v>
      </c>
      <c r="K367">
        <v>0</v>
      </c>
      <c r="L367">
        <v>0</v>
      </c>
      <c r="M367">
        <v>0</v>
      </c>
      <c r="N367">
        <v>0</v>
      </c>
      <c r="O367">
        <v>0</v>
      </c>
    </row>
    <row r="368" spans="1:15" x14ac:dyDescent="0.3">
      <c r="A368" s="34">
        <v>214</v>
      </c>
      <c r="B368" t="s">
        <v>175</v>
      </c>
      <c r="C368" t="s">
        <v>179</v>
      </c>
      <c r="D368" t="s">
        <v>253</v>
      </c>
      <c r="E368" t="s">
        <v>252</v>
      </c>
      <c r="F368" t="s">
        <v>1067</v>
      </c>
      <c r="G368">
        <v>0</v>
      </c>
      <c r="H368">
        <v>1</v>
      </c>
      <c r="I368">
        <v>0</v>
      </c>
      <c r="J368">
        <v>0</v>
      </c>
      <c r="K368">
        <v>0</v>
      </c>
      <c r="L368">
        <v>0</v>
      </c>
      <c r="M368">
        <v>1</v>
      </c>
      <c r="N368">
        <v>0</v>
      </c>
      <c r="O368">
        <v>1.5</v>
      </c>
    </row>
    <row r="369" spans="1:15" x14ac:dyDescent="0.3">
      <c r="A369" s="34">
        <v>214</v>
      </c>
      <c r="B369" t="s">
        <v>175</v>
      </c>
      <c r="C369" t="s">
        <v>233</v>
      </c>
      <c r="D369" t="s">
        <v>232</v>
      </c>
      <c r="E369" t="s">
        <v>231</v>
      </c>
      <c r="F369" t="s">
        <v>1066</v>
      </c>
      <c r="G369">
        <v>0</v>
      </c>
      <c r="H369">
        <v>0</v>
      </c>
      <c r="I369">
        <v>1</v>
      </c>
      <c r="J369">
        <v>0</v>
      </c>
      <c r="K369">
        <v>0</v>
      </c>
      <c r="L369">
        <v>0</v>
      </c>
      <c r="M369">
        <v>0</v>
      </c>
      <c r="N369">
        <v>0</v>
      </c>
      <c r="O369">
        <v>0.25</v>
      </c>
    </row>
    <row r="370" spans="1:15" x14ac:dyDescent="0.3">
      <c r="A370" s="34">
        <v>214</v>
      </c>
      <c r="B370" t="s">
        <v>175</v>
      </c>
      <c r="C370" t="s">
        <v>183</v>
      </c>
      <c r="D370" t="s">
        <v>182</v>
      </c>
      <c r="E370" t="s">
        <v>423</v>
      </c>
      <c r="F370" t="s">
        <v>1063</v>
      </c>
      <c r="G370">
        <v>0</v>
      </c>
      <c r="H370">
        <v>1</v>
      </c>
      <c r="I370">
        <v>0</v>
      </c>
      <c r="J370">
        <v>0</v>
      </c>
      <c r="K370">
        <v>0</v>
      </c>
      <c r="L370">
        <v>0</v>
      </c>
      <c r="M370">
        <v>1</v>
      </c>
      <c r="N370">
        <v>0</v>
      </c>
      <c r="O370">
        <v>0</v>
      </c>
    </row>
    <row r="371" spans="1:15" x14ac:dyDescent="0.3">
      <c r="A371" s="34">
        <v>214</v>
      </c>
      <c r="B371" t="s">
        <v>175</v>
      </c>
      <c r="C371" t="s">
        <v>183</v>
      </c>
      <c r="D371" t="s">
        <v>229</v>
      </c>
      <c r="E371" t="s">
        <v>228</v>
      </c>
      <c r="F371" t="s">
        <v>1062</v>
      </c>
      <c r="G371">
        <v>0</v>
      </c>
      <c r="H371">
        <v>1</v>
      </c>
      <c r="I371">
        <v>0</v>
      </c>
      <c r="J371">
        <v>0</v>
      </c>
      <c r="K371">
        <v>0</v>
      </c>
      <c r="L371">
        <v>0</v>
      </c>
      <c r="M371">
        <v>1</v>
      </c>
      <c r="N371">
        <v>0</v>
      </c>
      <c r="O371">
        <v>0.25</v>
      </c>
    </row>
    <row r="372" spans="1:15" x14ac:dyDescent="0.3">
      <c r="A372" s="34">
        <v>214</v>
      </c>
      <c r="B372" t="s">
        <v>175</v>
      </c>
      <c r="C372" t="s">
        <v>233</v>
      </c>
      <c r="D372" t="s">
        <v>232</v>
      </c>
      <c r="E372" t="s">
        <v>231</v>
      </c>
      <c r="F372" t="s">
        <v>1061</v>
      </c>
      <c r="G372">
        <v>0</v>
      </c>
      <c r="H372">
        <v>0</v>
      </c>
      <c r="I372">
        <v>0</v>
      </c>
      <c r="J372">
        <v>0</v>
      </c>
      <c r="K372">
        <v>0</v>
      </c>
      <c r="L372">
        <v>0</v>
      </c>
      <c r="M372">
        <v>0</v>
      </c>
      <c r="N372">
        <v>0</v>
      </c>
      <c r="O372">
        <v>0.25</v>
      </c>
    </row>
    <row r="373" spans="1:15" x14ac:dyDescent="0.3">
      <c r="A373" s="34">
        <v>214</v>
      </c>
      <c r="B373" t="s">
        <v>175</v>
      </c>
      <c r="C373" t="s">
        <v>233</v>
      </c>
      <c r="D373" t="s">
        <v>232</v>
      </c>
      <c r="E373" t="s">
        <v>231</v>
      </c>
      <c r="F373" t="s">
        <v>1060</v>
      </c>
      <c r="G373">
        <v>0</v>
      </c>
      <c r="H373">
        <v>0</v>
      </c>
      <c r="I373">
        <v>0</v>
      </c>
      <c r="J373">
        <v>0</v>
      </c>
      <c r="K373">
        <v>0</v>
      </c>
      <c r="L373">
        <v>0</v>
      </c>
      <c r="M373">
        <v>1</v>
      </c>
      <c r="N373">
        <v>0</v>
      </c>
      <c r="O373">
        <v>0</v>
      </c>
    </row>
    <row r="374" spans="1:15" x14ac:dyDescent="0.3">
      <c r="A374" s="34">
        <v>214</v>
      </c>
      <c r="B374" t="s">
        <v>175</v>
      </c>
      <c r="C374" t="s">
        <v>226</v>
      </c>
      <c r="D374" t="s">
        <v>276</v>
      </c>
      <c r="E374" t="s">
        <v>278</v>
      </c>
      <c r="F374" t="s">
        <v>1056</v>
      </c>
      <c r="G374">
        <v>0</v>
      </c>
      <c r="H374">
        <v>0</v>
      </c>
      <c r="I374">
        <v>1</v>
      </c>
      <c r="J374">
        <v>0</v>
      </c>
      <c r="K374">
        <v>0</v>
      </c>
      <c r="L374">
        <v>0</v>
      </c>
      <c r="M374">
        <v>0</v>
      </c>
      <c r="N374">
        <v>0</v>
      </c>
      <c r="O374">
        <v>0</v>
      </c>
    </row>
    <row r="375" spans="1:15" x14ac:dyDescent="0.3">
      <c r="A375" s="34">
        <v>215</v>
      </c>
      <c r="B375" t="s">
        <v>175</v>
      </c>
      <c r="C375" t="s">
        <v>183</v>
      </c>
      <c r="D375" t="s">
        <v>182</v>
      </c>
      <c r="E375" t="s">
        <v>423</v>
      </c>
      <c r="F375" t="s">
        <v>1054</v>
      </c>
      <c r="G375">
        <v>0</v>
      </c>
      <c r="H375">
        <v>0</v>
      </c>
      <c r="I375">
        <v>1</v>
      </c>
      <c r="J375">
        <v>0</v>
      </c>
      <c r="K375">
        <v>0</v>
      </c>
      <c r="L375">
        <v>0</v>
      </c>
      <c r="M375">
        <v>1</v>
      </c>
      <c r="N375">
        <v>0</v>
      </c>
      <c r="O375">
        <v>0</v>
      </c>
    </row>
    <row r="376" spans="1:15" x14ac:dyDescent="0.3">
      <c r="A376" s="34">
        <v>215</v>
      </c>
      <c r="B376" t="s">
        <v>175</v>
      </c>
      <c r="C376" t="s">
        <v>183</v>
      </c>
      <c r="D376" t="s">
        <v>182</v>
      </c>
      <c r="E376" t="s">
        <v>423</v>
      </c>
      <c r="F376" t="s">
        <v>1053</v>
      </c>
      <c r="G376">
        <v>0</v>
      </c>
      <c r="H376">
        <v>0</v>
      </c>
      <c r="I376">
        <v>1</v>
      </c>
      <c r="J376">
        <v>0</v>
      </c>
      <c r="K376">
        <v>0</v>
      </c>
      <c r="L376">
        <v>0</v>
      </c>
      <c r="M376">
        <v>1</v>
      </c>
      <c r="N376">
        <v>0</v>
      </c>
      <c r="O376">
        <v>0</v>
      </c>
    </row>
    <row r="377" spans="1:15" x14ac:dyDescent="0.3">
      <c r="A377" s="34">
        <v>215</v>
      </c>
      <c r="B377" t="s">
        <v>175</v>
      </c>
      <c r="C377" t="s">
        <v>183</v>
      </c>
      <c r="D377" t="s">
        <v>229</v>
      </c>
      <c r="E377" t="s">
        <v>228</v>
      </c>
      <c r="F377" t="s">
        <v>1052</v>
      </c>
      <c r="G377">
        <v>0</v>
      </c>
      <c r="H377">
        <v>0</v>
      </c>
      <c r="I377">
        <v>5</v>
      </c>
      <c r="J377">
        <v>0</v>
      </c>
      <c r="K377">
        <v>0</v>
      </c>
      <c r="L377">
        <v>0</v>
      </c>
      <c r="M377">
        <v>5</v>
      </c>
      <c r="N377">
        <v>0</v>
      </c>
      <c r="O377">
        <v>0</v>
      </c>
    </row>
    <row r="378" spans="1:15" x14ac:dyDescent="0.3">
      <c r="A378" s="34">
        <v>215</v>
      </c>
      <c r="B378" t="s">
        <v>175</v>
      </c>
      <c r="C378" t="s">
        <v>183</v>
      </c>
      <c r="D378" t="s">
        <v>229</v>
      </c>
      <c r="E378" t="s">
        <v>327</v>
      </c>
      <c r="F378" t="s">
        <v>1051</v>
      </c>
      <c r="G378">
        <v>0</v>
      </c>
      <c r="H378">
        <v>0</v>
      </c>
      <c r="I378">
        <v>2</v>
      </c>
      <c r="J378">
        <v>0</v>
      </c>
      <c r="K378">
        <v>0</v>
      </c>
      <c r="L378">
        <v>0</v>
      </c>
      <c r="M378">
        <v>0</v>
      </c>
      <c r="N378">
        <v>0</v>
      </c>
      <c r="O378">
        <v>0</v>
      </c>
    </row>
    <row r="379" spans="1:15" x14ac:dyDescent="0.3">
      <c r="A379" s="34">
        <v>215</v>
      </c>
      <c r="B379" t="s">
        <v>175</v>
      </c>
      <c r="C379" t="s">
        <v>226</v>
      </c>
      <c r="D379" t="s">
        <v>276</v>
      </c>
      <c r="E379" t="s">
        <v>278</v>
      </c>
      <c r="F379" t="s">
        <v>1049</v>
      </c>
      <c r="G379">
        <v>0</v>
      </c>
      <c r="H379">
        <v>0</v>
      </c>
      <c r="I379">
        <v>0</v>
      </c>
      <c r="J379">
        <v>0</v>
      </c>
      <c r="K379">
        <v>0</v>
      </c>
      <c r="L379">
        <v>0</v>
      </c>
      <c r="M379">
        <v>1</v>
      </c>
      <c r="N379">
        <v>0</v>
      </c>
      <c r="O379">
        <v>0</v>
      </c>
    </row>
    <row r="380" spans="1:15" x14ac:dyDescent="0.3">
      <c r="A380" s="34">
        <v>215</v>
      </c>
      <c r="B380" t="s">
        <v>175</v>
      </c>
      <c r="C380" t="s">
        <v>179</v>
      </c>
      <c r="D380" t="s">
        <v>253</v>
      </c>
      <c r="E380" t="s">
        <v>962</v>
      </c>
      <c r="F380" t="s">
        <v>1048</v>
      </c>
      <c r="G380">
        <v>0</v>
      </c>
      <c r="H380">
        <v>0</v>
      </c>
      <c r="I380">
        <v>0</v>
      </c>
      <c r="J380">
        <v>0</v>
      </c>
      <c r="K380">
        <v>1</v>
      </c>
      <c r="L380">
        <v>0</v>
      </c>
      <c r="M380">
        <v>0</v>
      </c>
      <c r="N380">
        <v>0</v>
      </c>
      <c r="O380">
        <v>0</v>
      </c>
    </row>
    <row r="381" spans="1:15" x14ac:dyDescent="0.3">
      <c r="A381" s="34">
        <v>215</v>
      </c>
      <c r="B381" t="s">
        <v>175</v>
      </c>
      <c r="C381" t="s">
        <v>179</v>
      </c>
      <c r="D381" t="s">
        <v>283</v>
      </c>
      <c r="E381" t="s">
        <v>282</v>
      </c>
      <c r="F381" t="s">
        <v>1047</v>
      </c>
      <c r="G381">
        <v>0</v>
      </c>
      <c r="H381">
        <v>0</v>
      </c>
      <c r="I381">
        <v>2</v>
      </c>
      <c r="J381">
        <v>0</v>
      </c>
      <c r="K381">
        <v>0</v>
      </c>
      <c r="L381">
        <v>0</v>
      </c>
      <c r="M381">
        <v>0</v>
      </c>
      <c r="N381">
        <v>0</v>
      </c>
      <c r="O381">
        <v>0</v>
      </c>
    </row>
    <row r="382" spans="1:15" x14ac:dyDescent="0.3">
      <c r="A382" s="34">
        <v>215</v>
      </c>
      <c r="B382" t="s">
        <v>175</v>
      </c>
      <c r="C382" t="s">
        <v>174</v>
      </c>
      <c r="D382" t="s">
        <v>173</v>
      </c>
      <c r="E382" t="s">
        <v>314</v>
      </c>
      <c r="F382" t="s">
        <v>1046</v>
      </c>
      <c r="G382">
        <v>0</v>
      </c>
      <c r="H382">
        <v>0</v>
      </c>
      <c r="I382">
        <v>1</v>
      </c>
      <c r="J382">
        <v>0</v>
      </c>
      <c r="K382">
        <v>0</v>
      </c>
      <c r="L382">
        <v>0</v>
      </c>
      <c r="M382">
        <v>1</v>
      </c>
      <c r="N382">
        <v>0</v>
      </c>
      <c r="O382">
        <v>0</v>
      </c>
    </row>
    <row r="383" spans="1:15" x14ac:dyDescent="0.3">
      <c r="A383" s="34">
        <v>215</v>
      </c>
      <c r="B383" t="s">
        <v>175</v>
      </c>
      <c r="C383" t="s">
        <v>183</v>
      </c>
      <c r="D383" t="s">
        <v>229</v>
      </c>
      <c r="E383" t="s">
        <v>451</v>
      </c>
      <c r="F383" t="s">
        <v>1045</v>
      </c>
      <c r="G383">
        <v>0</v>
      </c>
      <c r="H383">
        <v>0</v>
      </c>
      <c r="I383">
        <v>1</v>
      </c>
      <c r="J383">
        <v>0</v>
      </c>
      <c r="K383">
        <v>0</v>
      </c>
      <c r="L383">
        <v>0</v>
      </c>
      <c r="M383">
        <v>1</v>
      </c>
      <c r="N383">
        <v>0</v>
      </c>
      <c r="O383">
        <v>0</v>
      </c>
    </row>
    <row r="384" spans="1:15" x14ac:dyDescent="0.3">
      <c r="A384" s="34">
        <v>215</v>
      </c>
      <c r="B384" t="s">
        <v>175</v>
      </c>
      <c r="C384" t="s">
        <v>183</v>
      </c>
      <c r="D384" t="s">
        <v>229</v>
      </c>
      <c r="E384" t="s">
        <v>228</v>
      </c>
      <c r="F384" t="s">
        <v>1044</v>
      </c>
      <c r="G384">
        <v>0</v>
      </c>
      <c r="H384">
        <v>0</v>
      </c>
      <c r="I384">
        <v>2</v>
      </c>
      <c r="J384">
        <v>0</v>
      </c>
      <c r="K384">
        <v>0</v>
      </c>
      <c r="L384">
        <v>0</v>
      </c>
      <c r="M384">
        <v>2</v>
      </c>
      <c r="N384">
        <v>0</v>
      </c>
      <c r="O384">
        <v>0</v>
      </c>
    </row>
    <row r="385" spans="1:15" x14ac:dyDescent="0.3">
      <c r="A385" s="34">
        <v>215</v>
      </c>
      <c r="B385" t="s">
        <v>175</v>
      </c>
      <c r="C385" t="s">
        <v>183</v>
      </c>
      <c r="D385" t="s">
        <v>229</v>
      </c>
      <c r="E385" t="s">
        <v>260</v>
      </c>
      <c r="F385" t="s">
        <v>1043</v>
      </c>
      <c r="G385">
        <v>0</v>
      </c>
      <c r="H385">
        <v>0</v>
      </c>
      <c r="I385">
        <v>10</v>
      </c>
      <c r="J385">
        <v>0</v>
      </c>
      <c r="K385">
        <v>0</v>
      </c>
      <c r="L385">
        <v>0</v>
      </c>
      <c r="M385">
        <v>10</v>
      </c>
      <c r="N385">
        <v>0</v>
      </c>
      <c r="O385">
        <v>0</v>
      </c>
    </row>
    <row r="386" spans="1:15" x14ac:dyDescent="0.3">
      <c r="A386" s="34">
        <v>215</v>
      </c>
      <c r="B386" t="s">
        <v>175</v>
      </c>
      <c r="C386" t="s">
        <v>183</v>
      </c>
      <c r="D386" t="s">
        <v>229</v>
      </c>
      <c r="E386" t="s">
        <v>327</v>
      </c>
      <c r="F386" t="s">
        <v>1042</v>
      </c>
      <c r="G386">
        <v>0</v>
      </c>
      <c r="H386">
        <v>0</v>
      </c>
      <c r="I386">
        <v>1</v>
      </c>
      <c r="J386">
        <v>0</v>
      </c>
      <c r="K386">
        <v>0</v>
      </c>
      <c r="L386">
        <v>0</v>
      </c>
      <c r="M386">
        <v>1</v>
      </c>
      <c r="N386">
        <v>0</v>
      </c>
      <c r="O386">
        <v>0</v>
      </c>
    </row>
    <row r="387" spans="1:15" x14ac:dyDescent="0.3">
      <c r="A387" s="34">
        <v>215</v>
      </c>
      <c r="B387" t="s">
        <v>175</v>
      </c>
      <c r="C387" t="s">
        <v>233</v>
      </c>
      <c r="D387" t="s">
        <v>232</v>
      </c>
      <c r="E387" t="s">
        <v>231</v>
      </c>
      <c r="F387" t="s">
        <v>1040</v>
      </c>
      <c r="G387">
        <v>0</v>
      </c>
      <c r="H387">
        <v>0</v>
      </c>
      <c r="I387">
        <v>0</v>
      </c>
      <c r="J387">
        <v>0</v>
      </c>
      <c r="K387">
        <v>0</v>
      </c>
      <c r="L387">
        <v>0</v>
      </c>
      <c r="M387">
        <v>1</v>
      </c>
      <c r="N387">
        <v>0</v>
      </c>
      <c r="O387">
        <v>0</v>
      </c>
    </row>
    <row r="388" spans="1:15" x14ac:dyDescent="0.3">
      <c r="A388" s="34">
        <v>215</v>
      </c>
      <c r="B388" t="s">
        <v>175</v>
      </c>
      <c r="C388" t="s">
        <v>226</v>
      </c>
      <c r="D388" t="s">
        <v>276</v>
      </c>
      <c r="E388" t="s">
        <v>310</v>
      </c>
      <c r="F388" t="s">
        <v>1039</v>
      </c>
      <c r="G388">
        <v>0</v>
      </c>
      <c r="H388">
        <v>0</v>
      </c>
      <c r="I388">
        <v>0</v>
      </c>
      <c r="J388">
        <v>0</v>
      </c>
      <c r="K388">
        <v>0</v>
      </c>
      <c r="L388">
        <v>0</v>
      </c>
      <c r="M388">
        <v>1</v>
      </c>
      <c r="N388">
        <v>0</v>
      </c>
      <c r="O388">
        <v>0</v>
      </c>
    </row>
    <row r="389" spans="1:15" x14ac:dyDescent="0.3">
      <c r="A389" s="34">
        <v>215</v>
      </c>
      <c r="B389" t="s">
        <v>175</v>
      </c>
      <c r="C389" t="s">
        <v>226</v>
      </c>
      <c r="D389" t="s">
        <v>243</v>
      </c>
      <c r="E389" t="s">
        <v>250</v>
      </c>
      <c r="F389" t="s">
        <v>87</v>
      </c>
      <c r="G389">
        <v>0</v>
      </c>
      <c r="H389">
        <v>0</v>
      </c>
      <c r="I389">
        <v>0</v>
      </c>
      <c r="J389">
        <v>0</v>
      </c>
      <c r="K389">
        <v>0</v>
      </c>
      <c r="L389">
        <v>0</v>
      </c>
      <c r="M389">
        <v>1</v>
      </c>
      <c r="N389">
        <v>0</v>
      </c>
      <c r="O389">
        <v>0</v>
      </c>
    </row>
    <row r="390" spans="1:15" x14ac:dyDescent="0.3">
      <c r="A390" s="34">
        <v>216</v>
      </c>
      <c r="B390" t="s">
        <v>175</v>
      </c>
      <c r="C390" t="s">
        <v>226</v>
      </c>
      <c r="D390" t="s">
        <v>276</v>
      </c>
      <c r="E390" t="s">
        <v>278</v>
      </c>
      <c r="F390" t="s">
        <v>1034</v>
      </c>
      <c r="G390">
        <v>0</v>
      </c>
      <c r="H390">
        <v>0</v>
      </c>
      <c r="I390">
        <v>0</v>
      </c>
      <c r="J390">
        <v>0</v>
      </c>
      <c r="K390">
        <v>0</v>
      </c>
      <c r="L390">
        <v>0</v>
      </c>
      <c r="M390">
        <v>1</v>
      </c>
      <c r="N390">
        <v>0</v>
      </c>
      <c r="O390">
        <v>0</v>
      </c>
    </row>
    <row r="391" spans="1:15" x14ac:dyDescent="0.3">
      <c r="A391" s="34">
        <v>216</v>
      </c>
      <c r="B391" t="s">
        <v>175</v>
      </c>
      <c r="C391" t="s">
        <v>226</v>
      </c>
      <c r="D391" t="s">
        <v>276</v>
      </c>
      <c r="E391" t="s">
        <v>310</v>
      </c>
      <c r="F391" t="s">
        <v>1033</v>
      </c>
      <c r="G391">
        <v>0</v>
      </c>
      <c r="H391">
        <v>0</v>
      </c>
      <c r="I391">
        <v>0</v>
      </c>
      <c r="J391">
        <v>0</v>
      </c>
      <c r="K391">
        <v>0</v>
      </c>
      <c r="L391">
        <v>0</v>
      </c>
      <c r="M391">
        <v>1</v>
      </c>
      <c r="N391">
        <v>0</v>
      </c>
      <c r="O391">
        <v>0</v>
      </c>
    </row>
    <row r="392" spans="1:15" x14ac:dyDescent="0.3">
      <c r="A392" s="34">
        <v>216</v>
      </c>
      <c r="B392" t="s">
        <v>175</v>
      </c>
      <c r="C392" t="s">
        <v>179</v>
      </c>
      <c r="D392" t="s">
        <v>283</v>
      </c>
      <c r="E392" t="s">
        <v>474</v>
      </c>
      <c r="F392" t="s">
        <v>1030</v>
      </c>
      <c r="G392">
        <v>0</v>
      </c>
      <c r="H392">
        <v>0</v>
      </c>
      <c r="I392">
        <v>0</v>
      </c>
      <c r="J392">
        <v>0</v>
      </c>
      <c r="K392">
        <v>0</v>
      </c>
      <c r="L392">
        <v>0</v>
      </c>
      <c r="M392">
        <v>1</v>
      </c>
      <c r="N392">
        <v>0</v>
      </c>
      <c r="O392">
        <v>0</v>
      </c>
    </row>
    <row r="393" spans="1:15" x14ac:dyDescent="0.3">
      <c r="A393" s="34">
        <v>216</v>
      </c>
      <c r="B393" t="s">
        <v>175</v>
      </c>
      <c r="C393" t="s">
        <v>183</v>
      </c>
      <c r="D393" t="s">
        <v>229</v>
      </c>
      <c r="E393" t="s">
        <v>300</v>
      </c>
      <c r="F393" t="s">
        <v>1029</v>
      </c>
      <c r="G393">
        <v>0</v>
      </c>
      <c r="H393">
        <v>0</v>
      </c>
      <c r="I393">
        <v>0</v>
      </c>
      <c r="J393">
        <v>0</v>
      </c>
      <c r="K393">
        <v>1</v>
      </c>
      <c r="L393">
        <v>0</v>
      </c>
      <c r="M393">
        <v>0</v>
      </c>
      <c r="N393">
        <v>0</v>
      </c>
      <c r="O393">
        <v>0</v>
      </c>
    </row>
    <row r="394" spans="1:15" x14ac:dyDescent="0.3">
      <c r="A394" s="34">
        <v>216</v>
      </c>
      <c r="B394" t="s">
        <v>175</v>
      </c>
      <c r="C394" t="s">
        <v>187</v>
      </c>
      <c r="D394" t="s">
        <v>270</v>
      </c>
      <c r="E394" t="s">
        <v>298</v>
      </c>
      <c r="F394" t="s">
        <v>1028</v>
      </c>
      <c r="G394">
        <v>0</v>
      </c>
      <c r="H394">
        <v>0</v>
      </c>
      <c r="I394">
        <v>1</v>
      </c>
      <c r="J394">
        <v>0</v>
      </c>
      <c r="K394">
        <v>0</v>
      </c>
      <c r="L394">
        <v>0</v>
      </c>
      <c r="M394">
        <v>0</v>
      </c>
      <c r="N394">
        <v>0</v>
      </c>
      <c r="O394">
        <v>0</v>
      </c>
    </row>
    <row r="395" spans="1:15" x14ac:dyDescent="0.3">
      <c r="A395" s="34">
        <v>216</v>
      </c>
      <c r="B395" t="s">
        <v>175</v>
      </c>
      <c r="C395" t="s">
        <v>226</v>
      </c>
      <c r="D395" t="s">
        <v>225</v>
      </c>
      <c r="E395" t="s">
        <v>792</v>
      </c>
      <c r="F395" t="s">
        <v>1027</v>
      </c>
      <c r="G395">
        <v>0</v>
      </c>
      <c r="H395">
        <v>0</v>
      </c>
      <c r="I395">
        <v>0</v>
      </c>
      <c r="J395">
        <v>0</v>
      </c>
      <c r="K395">
        <v>1</v>
      </c>
      <c r="L395">
        <v>0</v>
      </c>
      <c r="M395">
        <v>0</v>
      </c>
      <c r="N395">
        <v>0</v>
      </c>
      <c r="O395">
        <v>0</v>
      </c>
    </row>
    <row r="396" spans="1:15" x14ac:dyDescent="0.3">
      <c r="A396" s="34">
        <v>216</v>
      </c>
      <c r="B396" t="s">
        <v>175</v>
      </c>
      <c r="C396" t="s">
        <v>233</v>
      </c>
      <c r="D396" t="s">
        <v>232</v>
      </c>
      <c r="E396" t="s">
        <v>511</v>
      </c>
      <c r="F396" t="s">
        <v>1026</v>
      </c>
      <c r="G396">
        <v>1</v>
      </c>
      <c r="H396">
        <v>1</v>
      </c>
      <c r="I396">
        <v>0</v>
      </c>
      <c r="J396">
        <v>0</v>
      </c>
      <c r="K396">
        <v>0</v>
      </c>
      <c r="L396">
        <v>0</v>
      </c>
      <c r="M396">
        <v>0</v>
      </c>
      <c r="N396">
        <v>0</v>
      </c>
      <c r="O396">
        <v>0</v>
      </c>
    </row>
    <row r="397" spans="1:15" x14ac:dyDescent="0.3">
      <c r="A397" s="34">
        <v>216</v>
      </c>
      <c r="B397" t="s">
        <v>175</v>
      </c>
      <c r="C397" t="s">
        <v>174</v>
      </c>
      <c r="D397" t="s">
        <v>468</v>
      </c>
      <c r="E397" t="s">
        <v>529</v>
      </c>
      <c r="F397" t="s">
        <v>1025</v>
      </c>
      <c r="G397">
        <v>0</v>
      </c>
      <c r="H397">
        <v>0</v>
      </c>
      <c r="I397">
        <v>0</v>
      </c>
      <c r="J397">
        <v>0</v>
      </c>
      <c r="K397">
        <v>0</v>
      </c>
      <c r="L397">
        <v>0</v>
      </c>
      <c r="M397">
        <v>1</v>
      </c>
      <c r="N397">
        <v>0</v>
      </c>
      <c r="O397">
        <v>0.109649122807018</v>
      </c>
    </row>
    <row r="398" spans="1:15" x14ac:dyDescent="0.3">
      <c r="A398" s="34">
        <v>216</v>
      </c>
      <c r="B398" t="s">
        <v>175</v>
      </c>
      <c r="C398" t="s">
        <v>192</v>
      </c>
      <c r="D398" t="s">
        <v>191</v>
      </c>
      <c r="E398" t="s">
        <v>235</v>
      </c>
      <c r="F398" t="s">
        <v>1024</v>
      </c>
      <c r="G398">
        <v>0</v>
      </c>
      <c r="H398">
        <v>0</v>
      </c>
      <c r="I398">
        <v>0</v>
      </c>
      <c r="J398">
        <v>0</v>
      </c>
      <c r="K398">
        <v>1</v>
      </c>
      <c r="L398">
        <v>0</v>
      </c>
      <c r="M398">
        <v>0</v>
      </c>
      <c r="N398">
        <v>0</v>
      </c>
      <c r="O398">
        <v>0</v>
      </c>
    </row>
    <row r="399" spans="1:15" x14ac:dyDescent="0.3">
      <c r="A399" s="34">
        <v>217</v>
      </c>
      <c r="B399" t="s">
        <v>175</v>
      </c>
      <c r="C399" t="s">
        <v>179</v>
      </c>
      <c r="D399" t="s">
        <v>283</v>
      </c>
      <c r="E399" t="s">
        <v>282</v>
      </c>
      <c r="F399" t="s">
        <v>1021</v>
      </c>
      <c r="G399">
        <v>0</v>
      </c>
      <c r="H399">
        <v>0</v>
      </c>
      <c r="I399">
        <v>0</v>
      </c>
      <c r="J399">
        <v>0</v>
      </c>
      <c r="K399">
        <v>0</v>
      </c>
      <c r="L399">
        <v>0</v>
      </c>
      <c r="M399">
        <v>1</v>
      </c>
      <c r="N399">
        <v>0</v>
      </c>
      <c r="O399">
        <v>0</v>
      </c>
    </row>
    <row r="400" spans="1:15" x14ac:dyDescent="0.3">
      <c r="A400" s="34">
        <v>217</v>
      </c>
      <c r="B400" t="s">
        <v>175</v>
      </c>
      <c r="C400" t="s">
        <v>183</v>
      </c>
      <c r="D400" t="s">
        <v>229</v>
      </c>
      <c r="E400" t="s">
        <v>430</v>
      </c>
      <c r="F400" t="s">
        <v>1020</v>
      </c>
      <c r="G400">
        <v>0</v>
      </c>
      <c r="H400">
        <v>0</v>
      </c>
      <c r="I400">
        <v>1</v>
      </c>
      <c r="J400">
        <v>0</v>
      </c>
      <c r="K400">
        <v>0</v>
      </c>
      <c r="L400">
        <v>0</v>
      </c>
      <c r="M400">
        <v>1</v>
      </c>
      <c r="N400">
        <v>0</v>
      </c>
      <c r="O400">
        <v>0</v>
      </c>
    </row>
    <row r="401" spans="1:15" x14ac:dyDescent="0.3">
      <c r="A401" s="34">
        <v>217</v>
      </c>
      <c r="B401" t="s">
        <v>175</v>
      </c>
      <c r="C401" t="s">
        <v>183</v>
      </c>
      <c r="D401" t="s">
        <v>229</v>
      </c>
      <c r="E401" t="s">
        <v>260</v>
      </c>
      <c r="F401" t="s">
        <v>1019</v>
      </c>
      <c r="G401">
        <v>0</v>
      </c>
      <c r="H401">
        <v>0</v>
      </c>
      <c r="I401">
        <v>0</v>
      </c>
      <c r="J401">
        <v>0</v>
      </c>
      <c r="K401">
        <v>0</v>
      </c>
      <c r="L401">
        <v>0</v>
      </c>
      <c r="M401">
        <v>1</v>
      </c>
      <c r="N401">
        <v>0</v>
      </c>
      <c r="O401">
        <v>0</v>
      </c>
    </row>
    <row r="402" spans="1:15" x14ac:dyDescent="0.3">
      <c r="A402" s="34">
        <v>217</v>
      </c>
      <c r="B402" t="s">
        <v>175</v>
      </c>
      <c r="C402" t="s">
        <v>233</v>
      </c>
      <c r="D402" t="s">
        <v>232</v>
      </c>
      <c r="E402" t="s">
        <v>231</v>
      </c>
      <c r="F402" t="s">
        <v>1018</v>
      </c>
      <c r="G402">
        <v>0</v>
      </c>
      <c r="H402">
        <v>0</v>
      </c>
      <c r="I402">
        <v>0</v>
      </c>
      <c r="J402">
        <v>0</v>
      </c>
      <c r="K402">
        <v>0</v>
      </c>
      <c r="L402">
        <v>0</v>
      </c>
      <c r="M402">
        <v>1</v>
      </c>
      <c r="N402">
        <v>0</v>
      </c>
      <c r="O402">
        <v>0</v>
      </c>
    </row>
    <row r="403" spans="1:15" x14ac:dyDescent="0.3">
      <c r="A403" s="34">
        <v>217</v>
      </c>
      <c r="B403" t="s">
        <v>175</v>
      </c>
      <c r="C403" t="s">
        <v>174</v>
      </c>
      <c r="D403" t="s">
        <v>468</v>
      </c>
      <c r="E403" t="s">
        <v>1017</v>
      </c>
      <c r="F403" t="s">
        <v>1016</v>
      </c>
      <c r="G403">
        <v>0</v>
      </c>
      <c r="H403">
        <v>0</v>
      </c>
      <c r="I403">
        <v>0</v>
      </c>
      <c r="J403">
        <v>0</v>
      </c>
      <c r="K403">
        <v>0</v>
      </c>
      <c r="L403">
        <v>0</v>
      </c>
      <c r="M403">
        <v>1</v>
      </c>
      <c r="N403">
        <v>0</v>
      </c>
      <c r="O403">
        <v>0</v>
      </c>
    </row>
    <row r="404" spans="1:15" x14ac:dyDescent="0.3">
      <c r="A404" s="34">
        <v>217</v>
      </c>
      <c r="B404" t="s">
        <v>175</v>
      </c>
      <c r="C404" t="s">
        <v>345</v>
      </c>
      <c r="D404" t="s">
        <v>349</v>
      </c>
      <c r="E404" t="s">
        <v>348</v>
      </c>
      <c r="F404" t="s">
        <v>1015</v>
      </c>
      <c r="G404">
        <v>0</v>
      </c>
      <c r="H404">
        <v>0</v>
      </c>
      <c r="I404">
        <v>1</v>
      </c>
      <c r="J404">
        <v>0</v>
      </c>
      <c r="K404">
        <v>0</v>
      </c>
      <c r="L404">
        <v>0</v>
      </c>
      <c r="M404">
        <v>1</v>
      </c>
      <c r="N404">
        <v>0</v>
      </c>
      <c r="O404">
        <v>0</v>
      </c>
    </row>
    <row r="405" spans="1:15" x14ac:dyDescent="0.3">
      <c r="A405" s="34">
        <v>217</v>
      </c>
      <c r="B405" t="s">
        <v>175</v>
      </c>
      <c r="C405" t="s">
        <v>187</v>
      </c>
      <c r="D405" t="s">
        <v>270</v>
      </c>
      <c r="E405" t="s">
        <v>298</v>
      </c>
      <c r="F405" t="s">
        <v>1014</v>
      </c>
      <c r="G405">
        <v>0</v>
      </c>
      <c r="H405">
        <v>0</v>
      </c>
      <c r="I405">
        <v>1</v>
      </c>
      <c r="J405">
        <v>0</v>
      </c>
      <c r="K405">
        <v>0</v>
      </c>
      <c r="L405">
        <v>0</v>
      </c>
      <c r="M405">
        <v>0</v>
      </c>
      <c r="N405">
        <v>0</v>
      </c>
      <c r="O405">
        <v>0</v>
      </c>
    </row>
    <row r="406" spans="1:15" x14ac:dyDescent="0.3">
      <c r="A406" s="34">
        <v>217</v>
      </c>
      <c r="B406" t="s">
        <v>175</v>
      </c>
      <c r="C406" t="s">
        <v>226</v>
      </c>
      <c r="D406" t="s">
        <v>276</v>
      </c>
      <c r="E406" t="s">
        <v>275</v>
      </c>
      <c r="F406" t="s">
        <v>1013</v>
      </c>
      <c r="G406">
        <v>0</v>
      </c>
      <c r="H406">
        <v>0</v>
      </c>
      <c r="I406">
        <v>0</v>
      </c>
      <c r="J406">
        <v>0</v>
      </c>
      <c r="K406">
        <v>0</v>
      </c>
      <c r="L406">
        <v>0</v>
      </c>
      <c r="M406">
        <v>1</v>
      </c>
      <c r="N406">
        <v>0</v>
      </c>
      <c r="O406">
        <v>0</v>
      </c>
    </row>
    <row r="407" spans="1:15" x14ac:dyDescent="0.3">
      <c r="A407" s="34">
        <v>217</v>
      </c>
      <c r="B407" t="s">
        <v>175</v>
      </c>
      <c r="C407" t="s">
        <v>226</v>
      </c>
      <c r="D407" t="s">
        <v>276</v>
      </c>
      <c r="E407" t="s">
        <v>278</v>
      </c>
      <c r="F407" t="s">
        <v>1012</v>
      </c>
      <c r="G407">
        <v>0</v>
      </c>
      <c r="H407">
        <v>0</v>
      </c>
      <c r="I407">
        <v>0</v>
      </c>
      <c r="J407">
        <v>0</v>
      </c>
      <c r="K407">
        <v>0</v>
      </c>
      <c r="L407">
        <v>0</v>
      </c>
      <c r="M407">
        <v>1</v>
      </c>
      <c r="N407">
        <v>0</v>
      </c>
      <c r="O407">
        <v>0</v>
      </c>
    </row>
    <row r="408" spans="1:15" x14ac:dyDescent="0.3">
      <c r="A408" s="34">
        <v>217</v>
      </c>
      <c r="B408" t="s">
        <v>175</v>
      </c>
      <c r="C408" t="s">
        <v>192</v>
      </c>
      <c r="D408" t="s">
        <v>222</v>
      </c>
      <c r="E408" t="s">
        <v>304</v>
      </c>
      <c r="F408" t="s">
        <v>1010</v>
      </c>
      <c r="G408">
        <v>0</v>
      </c>
      <c r="H408">
        <v>0</v>
      </c>
      <c r="I408">
        <v>0</v>
      </c>
      <c r="J408">
        <v>0</v>
      </c>
      <c r="K408">
        <v>0</v>
      </c>
      <c r="L408">
        <v>0</v>
      </c>
      <c r="M408">
        <v>1</v>
      </c>
      <c r="N408">
        <v>0</v>
      </c>
      <c r="O408">
        <v>0</v>
      </c>
    </row>
    <row r="409" spans="1:15" x14ac:dyDescent="0.3">
      <c r="A409" s="34">
        <v>219</v>
      </c>
      <c r="B409" t="s">
        <v>175</v>
      </c>
      <c r="C409" t="s">
        <v>226</v>
      </c>
      <c r="D409" t="s">
        <v>276</v>
      </c>
      <c r="E409" t="s">
        <v>278</v>
      </c>
      <c r="F409" t="s">
        <v>94</v>
      </c>
      <c r="G409">
        <v>0</v>
      </c>
      <c r="H409">
        <v>0</v>
      </c>
      <c r="I409">
        <v>0</v>
      </c>
      <c r="J409">
        <v>0</v>
      </c>
      <c r="K409">
        <v>0</v>
      </c>
      <c r="L409">
        <v>0</v>
      </c>
      <c r="M409">
        <v>1</v>
      </c>
      <c r="N409">
        <v>0</v>
      </c>
      <c r="O409">
        <v>0</v>
      </c>
    </row>
    <row r="410" spans="1:15" x14ac:dyDescent="0.3">
      <c r="A410" s="34">
        <v>219</v>
      </c>
      <c r="B410" t="s">
        <v>175</v>
      </c>
      <c r="C410" t="s">
        <v>183</v>
      </c>
      <c r="D410" t="s">
        <v>229</v>
      </c>
      <c r="E410" t="s">
        <v>451</v>
      </c>
      <c r="F410" t="s">
        <v>1000</v>
      </c>
      <c r="G410">
        <v>0</v>
      </c>
      <c r="H410">
        <v>0</v>
      </c>
      <c r="I410">
        <v>1</v>
      </c>
      <c r="J410">
        <v>0</v>
      </c>
      <c r="K410">
        <v>0</v>
      </c>
      <c r="L410">
        <v>0</v>
      </c>
      <c r="M410">
        <v>1</v>
      </c>
      <c r="N410">
        <v>0</v>
      </c>
      <c r="O410">
        <v>0</v>
      </c>
    </row>
    <row r="411" spans="1:15" x14ac:dyDescent="0.3">
      <c r="A411" s="34">
        <v>219</v>
      </c>
      <c r="B411" t="s">
        <v>175</v>
      </c>
      <c r="C411" t="s">
        <v>183</v>
      </c>
      <c r="D411" t="s">
        <v>229</v>
      </c>
      <c r="E411" t="s">
        <v>300</v>
      </c>
      <c r="F411" t="s">
        <v>999</v>
      </c>
      <c r="G411">
        <v>1</v>
      </c>
      <c r="H411">
        <v>1</v>
      </c>
      <c r="I411">
        <v>0</v>
      </c>
      <c r="J411">
        <v>0</v>
      </c>
      <c r="K411">
        <v>0</v>
      </c>
      <c r="L411">
        <v>0</v>
      </c>
      <c r="M411">
        <v>1</v>
      </c>
      <c r="N411">
        <v>0</v>
      </c>
      <c r="O411">
        <v>0</v>
      </c>
    </row>
    <row r="412" spans="1:15" x14ac:dyDescent="0.3">
      <c r="A412" s="34">
        <v>219</v>
      </c>
      <c r="B412" t="s">
        <v>175</v>
      </c>
      <c r="C412" t="s">
        <v>192</v>
      </c>
      <c r="D412" t="s">
        <v>191</v>
      </c>
      <c r="E412" t="s">
        <v>235</v>
      </c>
      <c r="F412" t="s">
        <v>996</v>
      </c>
      <c r="G412">
        <v>0</v>
      </c>
      <c r="H412">
        <v>0</v>
      </c>
      <c r="I412">
        <v>1</v>
      </c>
      <c r="J412">
        <v>0</v>
      </c>
      <c r="K412">
        <v>0</v>
      </c>
      <c r="L412">
        <v>0</v>
      </c>
      <c r="M412">
        <v>1</v>
      </c>
      <c r="N412">
        <v>0</v>
      </c>
      <c r="O412">
        <v>0.5</v>
      </c>
    </row>
    <row r="413" spans="1:15" x14ac:dyDescent="0.3">
      <c r="A413" s="34">
        <v>220</v>
      </c>
      <c r="B413" t="s">
        <v>175</v>
      </c>
      <c r="C413" t="s">
        <v>183</v>
      </c>
      <c r="D413" t="s">
        <v>182</v>
      </c>
      <c r="E413" t="s">
        <v>423</v>
      </c>
      <c r="F413" t="s">
        <v>995</v>
      </c>
      <c r="G413">
        <v>0</v>
      </c>
      <c r="H413">
        <v>2</v>
      </c>
      <c r="I413">
        <v>0</v>
      </c>
      <c r="J413">
        <v>0</v>
      </c>
      <c r="K413">
        <v>0</v>
      </c>
      <c r="L413">
        <v>0</v>
      </c>
      <c r="M413">
        <v>0</v>
      </c>
      <c r="N413">
        <v>0</v>
      </c>
      <c r="O413">
        <v>0</v>
      </c>
    </row>
    <row r="414" spans="1:15" x14ac:dyDescent="0.3">
      <c r="A414" s="34">
        <v>220</v>
      </c>
      <c r="B414" t="s">
        <v>175</v>
      </c>
      <c r="C414" t="s">
        <v>183</v>
      </c>
      <c r="D414" t="s">
        <v>182</v>
      </c>
      <c r="E414" t="s">
        <v>423</v>
      </c>
      <c r="F414" t="s">
        <v>994</v>
      </c>
      <c r="G414">
        <v>0</v>
      </c>
      <c r="H414">
        <v>1</v>
      </c>
      <c r="I414">
        <v>0</v>
      </c>
      <c r="J414">
        <v>0</v>
      </c>
      <c r="K414">
        <v>0</v>
      </c>
      <c r="L414">
        <v>0</v>
      </c>
      <c r="M414">
        <v>0</v>
      </c>
      <c r="N414">
        <v>0</v>
      </c>
      <c r="O414">
        <v>0.25</v>
      </c>
    </row>
    <row r="415" spans="1:15" x14ac:dyDescent="0.3">
      <c r="A415" s="34">
        <v>220</v>
      </c>
      <c r="B415" t="s">
        <v>175</v>
      </c>
      <c r="C415" t="s">
        <v>345</v>
      </c>
      <c r="D415" t="s">
        <v>349</v>
      </c>
      <c r="E415" t="s">
        <v>348</v>
      </c>
      <c r="F415" t="s">
        <v>993</v>
      </c>
      <c r="G415">
        <v>0</v>
      </c>
      <c r="H415">
        <v>1</v>
      </c>
      <c r="I415">
        <v>0</v>
      </c>
      <c r="J415">
        <v>0</v>
      </c>
      <c r="K415">
        <v>0</v>
      </c>
      <c r="L415">
        <v>0</v>
      </c>
      <c r="M415">
        <v>0</v>
      </c>
      <c r="N415">
        <v>0</v>
      </c>
      <c r="O415">
        <v>0.25</v>
      </c>
    </row>
    <row r="416" spans="1:15" x14ac:dyDescent="0.3">
      <c r="A416" s="34">
        <v>220</v>
      </c>
      <c r="B416" t="s">
        <v>175</v>
      </c>
      <c r="C416" t="s">
        <v>345</v>
      </c>
      <c r="D416" t="s">
        <v>344</v>
      </c>
      <c r="E416" t="s">
        <v>413</v>
      </c>
      <c r="F416" t="s">
        <v>992</v>
      </c>
      <c r="G416">
        <v>0</v>
      </c>
      <c r="H416">
        <v>1</v>
      </c>
      <c r="I416">
        <v>0</v>
      </c>
      <c r="J416">
        <v>0</v>
      </c>
      <c r="K416">
        <v>0</v>
      </c>
      <c r="L416">
        <v>0</v>
      </c>
      <c r="M416">
        <v>0</v>
      </c>
      <c r="N416">
        <v>0</v>
      </c>
      <c r="O416">
        <v>0.25</v>
      </c>
    </row>
    <row r="417" spans="1:15" x14ac:dyDescent="0.3">
      <c r="A417" s="34">
        <v>220</v>
      </c>
      <c r="B417" t="s">
        <v>175</v>
      </c>
      <c r="C417" t="s">
        <v>226</v>
      </c>
      <c r="D417" t="s">
        <v>276</v>
      </c>
      <c r="E417" t="s">
        <v>278</v>
      </c>
      <c r="F417" t="s">
        <v>991</v>
      </c>
      <c r="G417">
        <v>0</v>
      </c>
      <c r="H417">
        <v>1</v>
      </c>
      <c r="I417">
        <v>0</v>
      </c>
      <c r="J417">
        <v>0</v>
      </c>
      <c r="K417">
        <v>0</v>
      </c>
      <c r="L417">
        <v>0</v>
      </c>
      <c r="M417">
        <v>0</v>
      </c>
      <c r="N417">
        <v>0</v>
      </c>
      <c r="O417">
        <v>0.25</v>
      </c>
    </row>
    <row r="418" spans="1:15" x14ac:dyDescent="0.3">
      <c r="A418" s="34">
        <v>220</v>
      </c>
      <c r="B418" t="s">
        <v>175</v>
      </c>
      <c r="C418" t="s">
        <v>226</v>
      </c>
      <c r="D418" t="s">
        <v>276</v>
      </c>
      <c r="E418" t="s">
        <v>278</v>
      </c>
      <c r="F418" t="s">
        <v>990</v>
      </c>
      <c r="G418">
        <v>0</v>
      </c>
      <c r="H418">
        <v>1</v>
      </c>
      <c r="I418">
        <v>0</v>
      </c>
      <c r="J418">
        <v>0</v>
      </c>
      <c r="K418">
        <v>0</v>
      </c>
      <c r="L418">
        <v>0</v>
      </c>
      <c r="M418">
        <v>0</v>
      </c>
      <c r="N418">
        <v>0</v>
      </c>
      <c r="O418">
        <v>0.25</v>
      </c>
    </row>
    <row r="419" spans="1:15" x14ac:dyDescent="0.3">
      <c r="A419" s="34">
        <v>220</v>
      </c>
      <c r="B419" t="s">
        <v>175</v>
      </c>
      <c r="C419" t="s">
        <v>183</v>
      </c>
      <c r="D419" t="s">
        <v>182</v>
      </c>
      <c r="E419" t="s">
        <v>423</v>
      </c>
      <c r="F419" t="s">
        <v>989</v>
      </c>
      <c r="G419">
        <v>0</v>
      </c>
      <c r="H419">
        <v>1</v>
      </c>
      <c r="I419">
        <v>0</v>
      </c>
      <c r="J419">
        <v>0</v>
      </c>
      <c r="K419">
        <v>0</v>
      </c>
      <c r="L419">
        <v>0</v>
      </c>
      <c r="M419">
        <v>0</v>
      </c>
      <c r="N419">
        <v>0</v>
      </c>
      <c r="O419">
        <v>0.25</v>
      </c>
    </row>
    <row r="420" spans="1:15" x14ac:dyDescent="0.3">
      <c r="A420" s="34">
        <v>220</v>
      </c>
      <c r="B420" t="s">
        <v>175</v>
      </c>
      <c r="C420" t="s">
        <v>226</v>
      </c>
      <c r="D420" t="s">
        <v>276</v>
      </c>
      <c r="E420" t="s">
        <v>278</v>
      </c>
      <c r="F420" t="s">
        <v>988</v>
      </c>
      <c r="G420">
        <v>0</v>
      </c>
      <c r="H420">
        <v>1</v>
      </c>
      <c r="I420">
        <v>0</v>
      </c>
      <c r="J420">
        <v>0</v>
      </c>
      <c r="K420">
        <v>0</v>
      </c>
      <c r="L420">
        <v>0</v>
      </c>
      <c r="M420">
        <v>0</v>
      </c>
      <c r="N420">
        <v>0</v>
      </c>
      <c r="O420">
        <v>0.25</v>
      </c>
    </row>
    <row r="421" spans="1:15" x14ac:dyDescent="0.3">
      <c r="A421" s="34">
        <v>220</v>
      </c>
      <c r="B421" t="s">
        <v>175</v>
      </c>
      <c r="C421" t="s">
        <v>226</v>
      </c>
      <c r="D421" t="s">
        <v>276</v>
      </c>
      <c r="E421" t="s">
        <v>275</v>
      </c>
      <c r="F421" t="s">
        <v>987</v>
      </c>
      <c r="G421">
        <v>0</v>
      </c>
      <c r="H421">
        <v>1</v>
      </c>
      <c r="I421">
        <v>0</v>
      </c>
      <c r="J421">
        <v>0</v>
      </c>
      <c r="K421">
        <v>0</v>
      </c>
      <c r="L421">
        <v>0</v>
      </c>
      <c r="M421">
        <v>0</v>
      </c>
      <c r="N421">
        <v>0</v>
      </c>
      <c r="O421">
        <v>0.25</v>
      </c>
    </row>
    <row r="422" spans="1:15" x14ac:dyDescent="0.3">
      <c r="A422" s="34">
        <v>220</v>
      </c>
      <c r="B422" t="s">
        <v>175</v>
      </c>
      <c r="C422" t="s">
        <v>192</v>
      </c>
      <c r="D422" t="s">
        <v>222</v>
      </c>
      <c r="E422" t="s">
        <v>304</v>
      </c>
      <c r="F422" t="s">
        <v>986</v>
      </c>
      <c r="G422">
        <v>0</v>
      </c>
      <c r="H422">
        <v>1</v>
      </c>
      <c r="I422">
        <v>0</v>
      </c>
      <c r="J422">
        <v>0</v>
      </c>
      <c r="K422">
        <v>0</v>
      </c>
      <c r="L422">
        <v>0</v>
      </c>
      <c r="M422">
        <v>0</v>
      </c>
      <c r="N422">
        <v>0</v>
      </c>
      <c r="O422">
        <v>0.25</v>
      </c>
    </row>
    <row r="423" spans="1:15" x14ac:dyDescent="0.3">
      <c r="A423" s="34">
        <v>220</v>
      </c>
      <c r="B423" t="s">
        <v>175</v>
      </c>
      <c r="C423" t="s">
        <v>226</v>
      </c>
      <c r="D423" t="s">
        <v>243</v>
      </c>
      <c r="E423" t="s">
        <v>250</v>
      </c>
      <c r="F423" t="s">
        <v>985</v>
      </c>
      <c r="G423">
        <v>0</v>
      </c>
      <c r="H423">
        <v>1</v>
      </c>
      <c r="I423">
        <v>0</v>
      </c>
      <c r="J423">
        <v>0</v>
      </c>
      <c r="K423">
        <v>0</v>
      </c>
      <c r="L423">
        <v>0</v>
      </c>
      <c r="M423">
        <v>0</v>
      </c>
      <c r="N423">
        <v>0</v>
      </c>
      <c r="O423">
        <v>0.25</v>
      </c>
    </row>
    <row r="424" spans="1:15" x14ac:dyDescent="0.3">
      <c r="A424" s="34">
        <v>222</v>
      </c>
      <c r="B424" t="s">
        <v>175</v>
      </c>
      <c r="C424" t="s">
        <v>179</v>
      </c>
      <c r="D424" t="s">
        <v>178</v>
      </c>
      <c r="E424" t="s">
        <v>177</v>
      </c>
      <c r="F424" t="s">
        <v>984</v>
      </c>
      <c r="G424">
        <v>0</v>
      </c>
      <c r="H424">
        <v>0</v>
      </c>
      <c r="I424">
        <v>0</v>
      </c>
      <c r="J424">
        <v>0</v>
      </c>
      <c r="K424">
        <v>0</v>
      </c>
      <c r="L424">
        <v>0</v>
      </c>
      <c r="M424">
        <v>1</v>
      </c>
      <c r="N424">
        <v>0</v>
      </c>
      <c r="O424">
        <v>0.25</v>
      </c>
    </row>
    <row r="425" spans="1:15" x14ac:dyDescent="0.3">
      <c r="A425" s="34">
        <v>222</v>
      </c>
      <c r="B425" t="s">
        <v>175</v>
      </c>
      <c r="C425" t="s">
        <v>179</v>
      </c>
      <c r="D425" t="s">
        <v>178</v>
      </c>
      <c r="E425" t="s">
        <v>262</v>
      </c>
      <c r="F425" t="s">
        <v>983</v>
      </c>
      <c r="G425">
        <v>0</v>
      </c>
      <c r="H425">
        <v>0</v>
      </c>
      <c r="I425">
        <v>0</v>
      </c>
      <c r="J425">
        <v>0</v>
      </c>
      <c r="K425">
        <v>0</v>
      </c>
      <c r="L425">
        <v>0</v>
      </c>
      <c r="M425">
        <v>1</v>
      </c>
      <c r="N425">
        <v>0</v>
      </c>
      <c r="O425">
        <v>0</v>
      </c>
    </row>
    <row r="426" spans="1:15" x14ac:dyDescent="0.3">
      <c r="A426" s="34">
        <v>222</v>
      </c>
      <c r="B426" t="s">
        <v>175</v>
      </c>
      <c r="C426" t="s">
        <v>345</v>
      </c>
      <c r="D426" t="s">
        <v>349</v>
      </c>
      <c r="E426" t="s">
        <v>982</v>
      </c>
      <c r="F426" t="s">
        <v>981</v>
      </c>
      <c r="G426">
        <v>0</v>
      </c>
      <c r="H426">
        <v>0</v>
      </c>
      <c r="I426">
        <v>0</v>
      </c>
      <c r="J426">
        <v>0</v>
      </c>
      <c r="K426">
        <v>0</v>
      </c>
      <c r="L426">
        <v>0</v>
      </c>
      <c r="M426">
        <v>1</v>
      </c>
      <c r="N426">
        <v>0</v>
      </c>
      <c r="O426">
        <v>0</v>
      </c>
    </row>
    <row r="427" spans="1:15" x14ac:dyDescent="0.3">
      <c r="A427" s="34">
        <v>222</v>
      </c>
      <c r="B427" t="s">
        <v>175</v>
      </c>
      <c r="C427" t="s">
        <v>345</v>
      </c>
      <c r="D427" t="s">
        <v>344</v>
      </c>
      <c r="E427" t="s">
        <v>413</v>
      </c>
      <c r="F427" t="s">
        <v>980</v>
      </c>
      <c r="G427">
        <v>0</v>
      </c>
      <c r="H427">
        <v>0</v>
      </c>
      <c r="I427">
        <v>0</v>
      </c>
      <c r="J427">
        <v>0</v>
      </c>
      <c r="K427">
        <v>0</v>
      </c>
      <c r="L427">
        <v>0</v>
      </c>
      <c r="M427">
        <v>1</v>
      </c>
      <c r="N427">
        <v>0</v>
      </c>
      <c r="O427">
        <v>0</v>
      </c>
    </row>
    <row r="428" spans="1:15" x14ac:dyDescent="0.3">
      <c r="A428" s="34">
        <v>222</v>
      </c>
      <c r="B428" t="s">
        <v>175</v>
      </c>
      <c r="C428" t="s">
        <v>345</v>
      </c>
      <c r="D428" t="s">
        <v>344</v>
      </c>
      <c r="E428" t="s">
        <v>411</v>
      </c>
      <c r="F428" t="s">
        <v>979</v>
      </c>
      <c r="G428">
        <v>0</v>
      </c>
      <c r="H428">
        <v>0</v>
      </c>
      <c r="I428">
        <v>0</v>
      </c>
      <c r="J428">
        <v>0</v>
      </c>
      <c r="K428">
        <v>0</v>
      </c>
      <c r="L428">
        <v>0</v>
      </c>
      <c r="M428">
        <v>1</v>
      </c>
      <c r="N428">
        <v>0</v>
      </c>
      <c r="O428">
        <v>0</v>
      </c>
    </row>
    <row r="429" spans="1:15" x14ac:dyDescent="0.3">
      <c r="A429" s="34">
        <v>222</v>
      </c>
      <c r="B429" t="s">
        <v>175</v>
      </c>
      <c r="C429" t="s">
        <v>345</v>
      </c>
      <c r="D429" t="s">
        <v>344</v>
      </c>
      <c r="E429" t="s">
        <v>343</v>
      </c>
      <c r="F429" t="s">
        <v>978</v>
      </c>
      <c r="G429">
        <v>0</v>
      </c>
      <c r="H429">
        <v>0</v>
      </c>
      <c r="I429">
        <v>0</v>
      </c>
      <c r="J429">
        <v>0</v>
      </c>
      <c r="K429">
        <v>0</v>
      </c>
      <c r="L429">
        <v>0</v>
      </c>
      <c r="M429">
        <v>0</v>
      </c>
      <c r="N429">
        <v>0</v>
      </c>
      <c r="O429">
        <v>0</v>
      </c>
    </row>
    <row r="430" spans="1:15" x14ac:dyDescent="0.3">
      <c r="A430" s="34">
        <v>222</v>
      </c>
      <c r="B430" t="s">
        <v>175</v>
      </c>
      <c r="C430" t="s">
        <v>345</v>
      </c>
      <c r="D430" t="s">
        <v>344</v>
      </c>
      <c r="E430" t="s">
        <v>598</v>
      </c>
      <c r="F430" t="s">
        <v>977</v>
      </c>
      <c r="G430">
        <v>0</v>
      </c>
      <c r="H430">
        <v>0</v>
      </c>
      <c r="I430">
        <v>0</v>
      </c>
      <c r="J430">
        <v>0</v>
      </c>
      <c r="K430">
        <v>0</v>
      </c>
      <c r="L430">
        <v>0</v>
      </c>
      <c r="M430">
        <v>0</v>
      </c>
      <c r="N430">
        <v>0</v>
      </c>
      <c r="O430">
        <v>0</v>
      </c>
    </row>
    <row r="431" spans="1:15" x14ac:dyDescent="0.3">
      <c r="A431" s="34">
        <v>254</v>
      </c>
      <c r="B431" t="s">
        <v>175</v>
      </c>
      <c r="C431" t="s">
        <v>179</v>
      </c>
      <c r="D431" t="s">
        <v>253</v>
      </c>
      <c r="E431" t="s">
        <v>252</v>
      </c>
      <c r="F431" t="s">
        <v>964</v>
      </c>
      <c r="G431">
        <v>0</v>
      </c>
      <c r="H431">
        <v>0</v>
      </c>
      <c r="I431">
        <v>0</v>
      </c>
      <c r="J431">
        <v>0</v>
      </c>
      <c r="K431">
        <v>4</v>
      </c>
      <c r="L431">
        <v>0</v>
      </c>
      <c r="M431">
        <v>6</v>
      </c>
      <c r="N431">
        <v>0</v>
      </c>
      <c r="O431">
        <v>0</v>
      </c>
    </row>
    <row r="432" spans="1:15" x14ac:dyDescent="0.3">
      <c r="A432" s="34">
        <v>254</v>
      </c>
      <c r="B432" t="s">
        <v>175</v>
      </c>
      <c r="C432" t="s">
        <v>179</v>
      </c>
      <c r="D432" t="s">
        <v>253</v>
      </c>
      <c r="E432" t="s">
        <v>547</v>
      </c>
      <c r="F432" t="s">
        <v>963</v>
      </c>
      <c r="G432">
        <v>0</v>
      </c>
      <c r="H432">
        <v>0</v>
      </c>
      <c r="I432">
        <v>0</v>
      </c>
      <c r="J432">
        <v>0</v>
      </c>
      <c r="K432">
        <v>0</v>
      </c>
      <c r="L432">
        <v>0</v>
      </c>
      <c r="M432">
        <v>1</v>
      </c>
      <c r="N432">
        <v>0</v>
      </c>
      <c r="O432">
        <v>0</v>
      </c>
    </row>
    <row r="433" spans="1:15" x14ac:dyDescent="0.3">
      <c r="A433" s="34">
        <v>254</v>
      </c>
      <c r="B433" t="s">
        <v>175</v>
      </c>
      <c r="C433" t="s">
        <v>179</v>
      </c>
      <c r="D433" t="s">
        <v>253</v>
      </c>
      <c r="E433" t="s">
        <v>962</v>
      </c>
      <c r="F433" t="s">
        <v>961</v>
      </c>
      <c r="G433">
        <v>0</v>
      </c>
      <c r="H433">
        <v>0</v>
      </c>
      <c r="I433">
        <v>0</v>
      </c>
      <c r="J433">
        <v>0</v>
      </c>
      <c r="K433">
        <v>1</v>
      </c>
      <c r="L433">
        <v>0</v>
      </c>
      <c r="M433">
        <v>2</v>
      </c>
      <c r="N433">
        <v>0</v>
      </c>
      <c r="O433">
        <v>0</v>
      </c>
    </row>
    <row r="434" spans="1:15" x14ac:dyDescent="0.3">
      <c r="A434" s="34">
        <v>254</v>
      </c>
      <c r="B434" t="s">
        <v>175</v>
      </c>
      <c r="C434" t="s">
        <v>179</v>
      </c>
      <c r="D434" t="s">
        <v>283</v>
      </c>
      <c r="E434" t="s">
        <v>474</v>
      </c>
      <c r="F434" t="s">
        <v>960</v>
      </c>
      <c r="G434">
        <v>0</v>
      </c>
      <c r="H434">
        <v>0</v>
      </c>
      <c r="I434">
        <v>0</v>
      </c>
      <c r="J434">
        <v>0</v>
      </c>
      <c r="K434">
        <v>0</v>
      </c>
      <c r="L434">
        <v>0</v>
      </c>
      <c r="M434">
        <v>3</v>
      </c>
      <c r="N434">
        <v>0</v>
      </c>
      <c r="O434">
        <v>0</v>
      </c>
    </row>
    <row r="435" spans="1:15" x14ac:dyDescent="0.3">
      <c r="A435" s="34">
        <v>254</v>
      </c>
      <c r="B435" t="s">
        <v>175</v>
      </c>
      <c r="C435" t="s">
        <v>179</v>
      </c>
      <c r="D435" t="s">
        <v>283</v>
      </c>
      <c r="E435" t="s">
        <v>282</v>
      </c>
      <c r="F435" t="s">
        <v>959</v>
      </c>
      <c r="G435">
        <v>0</v>
      </c>
      <c r="H435">
        <v>0</v>
      </c>
      <c r="I435">
        <v>5</v>
      </c>
      <c r="J435">
        <v>0</v>
      </c>
      <c r="K435">
        <v>0</v>
      </c>
      <c r="L435">
        <v>0</v>
      </c>
      <c r="M435">
        <v>12</v>
      </c>
      <c r="N435">
        <v>0</v>
      </c>
      <c r="O435">
        <v>0</v>
      </c>
    </row>
    <row r="436" spans="1:15" x14ac:dyDescent="0.3">
      <c r="A436" s="34">
        <v>254</v>
      </c>
      <c r="B436" t="s">
        <v>175</v>
      </c>
      <c r="C436" t="s">
        <v>179</v>
      </c>
      <c r="D436" t="s">
        <v>283</v>
      </c>
      <c r="E436" t="s">
        <v>533</v>
      </c>
      <c r="F436" t="s">
        <v>958</v>
      </c>
      <c r="G436">
        <v>0</v>
      </c>
      <c r="H436">
        <v>0</v>
      </c>
      <c r="I436">
        <v>0</v>
      </c>
      <c r="J436">
        <v>0</v>
      </c>
      <c r="K436">
        <v>0</v>
      </c>
      <c r="L436">
        <v>0</v>
      </c>
      <c r="M436">
        <v>1</v>
      </c>
      <c r="N436">
        <v>0</v>
      </c>
      <c r="O436">
        <v>0</v>
      </c>
    </row>
    <row r="437" spans="1:15" x14ac:dyDescent="0.3">
      <c r="A437" s="34">
        <v>254</v>
      </c>
      <c r="B437" t="s">
        <v>175</v>
      </c>
      <c r="C437" t="s">
        <v>179</v>
      </c>
      <c r="D437" t="s">
        <v>283</v>
      </c>
      <c r="E437" t="s">
        <v>330</v>
      </c>
      <c r="F437" t="s">
        <v>957</v>
      </c>
      <c r="G437">
        <v>0</v>
      </c>
      <c r="H437">
        <v>0</v>
      </c>
      <c r="I437">
        <v>0</v>
      </c>
      <c r="J437">
        <v>0</v>
      </c>
      <c r="K437">
        <v>0</v>
      </c>
      <c r="L437">
        <v>0</v>
      </c>
      <c r="M437">
        <v>1</v>
      </c>
      <c r="N437">
        <v>0</v>
      </c>
      <c r="O437">
        <v>0</v>
      </c>
    </row>
    <row r="438" spans="1:15" x14ac:dyDescent="0.3">
      <c r="A438" s="34">
        <v>254</v>
      </c>
      <c r="B438" t="s">
        <v>175</v>
      </c>
      <c r="C438" t="s">
        <v>179</v>
      </c>
      <c r="D438" t="s">
        <v>253</v>
      </c>
      <c r="E438" t="s">
        <v>252</v>
      </c>
      <c r="F438" t="s">
        <v>956</v>
      </c>
      <c r="G438">
        <v>0</v>
      </c>
      <c r="H438">
        <v>0</v>
      </c>
      <c r="I438">
        <v>0</v>
      </c>
      <c r="J438">
        <v>0</v>
      </c>
      <c r="K438">
        <v>0</v>
      </c>
      <c r="L438">
        <v>0</v>
      </c>
      <c r="M438">
        <v>6</v>
      </c>
      <c r="N438">
        <v>0</v>
      </c>
      <c r="O438">
        <v>0</v>
      </c>
    </row>
    <row r="439" spans="1:15" x14ac:dyDescent="0.3">
      <c r="A439" s="34">
        <v>254</v>
      </c>
      <c r="B439" t="s">
        <v>175</v>
      </c>
      <c r="C439" t="s">
        <v>179</v>
      </c>
      <c r="D439" t="s">
        <v>253</v>
      </c>
      <c r="E439" t="s">
        <v>252</v>
      </c>
      <c r="F439" t="s">
        <v>955</v>
      </c>
      <c r="G439">
        <v>2</v>
      </c>
      <c r="H439">
        <v>2</v>
      </c>
      <c r="I439">
        <v>2</v>
      </c>
      <c r="J439">
        <v>0</v>
      </c>
      <c r="K439">
        <v>0</v>
      </c>
      <c r="L439">
        <v>0</v>
      </c>
      <c r="M439">
        <v>0</v>
      </c>
      <c r="N439">
        <v>0</v>
      </c>
      <c r="O439">
        <v>0</v>
      </c>
    </row>
    <row r="440" spans="1:15" x14ac:dyDescent="0.3">
      <c r="A440" s="34">
        <v>254</v>
      </c>
      <c r="B440" t="s">
        <v>175</v>
      </c>
      <c r="C440" t="s">
        <v>179</v>
      </c>
      <c r="D440" t="s">
        <v>283</v>
      </c>
      <c r="E440" t="s">
        <v>282</v>
      </c>
      <c r="F440" t="s">
        <v>954</v>
      </c>
      <c r="G440">
        <v>3</v>
      </c>
      <c r="H440">
        <v>3</v>
      </c>
      <c r="I440">
        <v>2</v>
      </c>
      <c r="J440">
        <v>0</v>
      </c>
      <c r="K440">
        <v>3</v>
      </c>
      <c r="L440">
        <v>0</v>
      </c>
      <c r="M440">
        <v>2</v>
      </c>
      <c r="N440">
        <v>0</v>
      </c>
      <c r="O440">
        <v>0.22727272727272699</v>
      </c>
    </row>
    <row r="441" spans="1:15" ht="15" x14ac:dyDescent="0.25">
      <c r="A441" s="34">
        <v>254</v>
      </c>
      <c r="B441" t="s">
        <v>175</v>
      </c>
      <c r="C441" t="s">
        <v>183</v>
      </c>
      <c r="D441" t="s">
        <v>229</v>
      </c>
      <c r="E441" t="s">
        <v>578</v>
      </c>
      <c r="F441" t="s">
        <v>953</v>
      </c>
      <c r="G441">
        <v>0</v>
      </c>
      <c r="H441">
        <v>0</v>
      </c>
      <c r="I441">
        <v>0</v>
      </c>
      <c r="J441">
        <v>0</v>
      </c>
      <c r="K441">
        <v>0</v>
      </c>
      <c r="L441">
        <v>0</v>
      </c>
      <c r="M441">
        <v>1</v>
      </c>
      <c r="N441">
        <v>0</v>
      </c>
      <c r="O441">
        <v>0.13636363636363599</v>
      </c>
    </row>
    <row r="442" spans="1:15" x14ac:dyDescent="0.3">
      <c r="A442" s="34">
        <v>254</v>
      </c>
      <c r="B442" t="s">
        <v>175</v>
      </c>
      <c r="C442" t="s">
        <v>183</v>
      </c>
      <c r="D442" t="s">
        <v>229</v>
      </c>
      <c r="E442" t="s">
        <v>260</v>
      </c>
      <c r="F442" t="s">
        <v>952</v>
      </c>
      <c r="G442">
        <v>0</v>
      </c>
      <c r="H442">
        <v>0</v>
      </c>
      <c r="I442">
        <v>0</v>
      </c>
      <c r="J442">
        <v>0</v>
      </c>
      <c r="K442">
        <v>0</v>
      </c>
      <c r="L442">
        <v>0</v>
      </c>
      <c r="M442">
        <v>3</v>
      </c>
      <c r="N442">
        <v>0</v>
      </c>
      <c r="O442">
        <v>0</v>
      </c>
    </row>
    <row r="443" spans="1:15" x14ac:dyDescent="0.3">
      <c r="A443" s="34">
        <v>254</v>
      </c>
      <c r="B443" t="s">
        <v>175</v>
      </c>
      <c r="C443" t="s">
        <v>183</v>
      </c>
      <c r="D443" t="s">
        <v>182</v>
      </c>
      <c r="E443" t="s">
        <v>419</v>
      </c>
      <c r="F443" t="s">
        <v>951</v>
      </c>
      <c r="G443">
        <v>0</v>
      </c>
      <c r="H443">
        <v>0</v>
      </c>
      <c r="I443">
        <v>0</v>
      </c>
      <c r="J443">
        <v>0</v>
      </c>
      <c r="K443">
        <v>0</v>
      </c>
      <c r="L443">
        <v>0</v>
      </c>
      <c r="M443">
        <v>1</v>
      </c>
      <c r="N443">
        <v>0</v>
      </c>
      <c r="O443">
        <v>0</v>
      </c>
    </row>
    <row r="444" spans="1:15" x14ac:dyDescent="0.3">
      <c r="A444" s="34">
        <v>254</v>
      </c>
      <c r="B444" t="s">
        <v>175</v>
      </c>
      <c r="C444" t="s">
        <v>174</v>
      </c>
      <c r="D444" t="s">
        <v>173</v>
      </c>
      <c r="E444" t="s">
        <v>314</v>
      </c>
      <c r="F444" t="s">
        <v>950</v>
      </c>
      <c r="G444">
        <v>0</v>
      </c>
      <c r="H444">
        <v>0</v>
      </c>
      <c r="I444">
        <v>50</v>
      </c>
      <c r="J444">
        <v>0</v>
      </c>
      <c r="K444">
        <v>0</v>
      </c>
      <c r="L444">
        <v>0</v>
      </c>
      <c r="M444">
        <v>50</v>
      </c>
      <c r="N444">
        <v>0</v>
      </c>
      <c r="O444">
        <v>0</v>
      </c>
    </row>
    <row r="445" spans="1:15" x14ac:dyDescent="0.3">
      <c r="A445" s="34">
        <v>254</v>
      </c>
      <c r="B445" t="s">
        <v>175</v>
      </c>
      <c r="C445" t="s">
        <v>174</v>
      </c>
      <c r="D445" t="s">
        <v>173</v>
      </c>
      <c r="E445" t="s">
        <v>501</v>
      </c>
      <c r="F445" t="s">
        <v>949</v>
      </c>
      <c r="G445">
        <v>0</v>
      </c>
      <c r="H445">
        <v>0</v>
      </c>
      <c r="I445">
        <v>0</v>
      </c>
      <c r="J445">
        <v>0</v>
      </c>
      <c r="K445">
        <v>0</v>
      </c>
      <c r="L445">
        <v>0</v>
      </c>
      <c r="M445">
        <v>1</v>
      </c>
      <c r="N445">
        <v>0</v>
      </c>
      <c r="O445">
        <v>0</v>
      </c>
    </row>
    <row r="446" spans="1:15" x14ac:dyDescent="0.3">
      <c r="A446" s="34">
        <v>254</v>
      </c>
      <c r="B446" t="s">
        <v>175</v>
      </c>
      <c r="C446" t="s">
        <v>183</v>
      </c>
      <c r="D446" t="s">
        <v>182</v>
      </c>
      <c r="E446" t="s">
        <v>419</v>
      </c>
      <c r="F446" t="s">
        <v>948</v>
      </c>
      <c r="G446">
        <v>0</v>
      </c>
      <c r="H446">
        <v>0</v>
      </c>
      <c r="I446">
        <v>0</v>
      </c>
      <c r="J446">
        <v>0</v>
      </c>
      <c r="K446">
        <v>0</v>
      </c>
      <c r="L446">
        <v>0</v>
      </c>
      <c r="M446">
        <v>4</v>
      </c>
      <c r="N446">
        <v>0</v>
      </c>
      <c r="O446">
        <v>0</v>
      </c>
    </row>
    <row r="447" spans="1:15" x14ac:dyDescent="0.3">
      <c r="A447" s="34">
        <v>254</v>
      </c>
      <c r="B447" t="s">
        <v>175</v>
      </c>
      <c r="C447" t="s">
        <v>183</v>
      </c>
      <c r="D447" t="s">
        <v>182</v>
      </c>
      <c r="E447" t="s">
        <v>419</v>
      </c>
      <c r="F447" t="s">
        <v>947</v>
      </c>
      <c r="G447">
        <v>0</v>
      </c>
      <c r="H447">
        <v>0</v>
      </c>
      <c r="I447">
        <v>0</v>
      </c>
      <c r="J447">
        <v>0</v>
      </c>
      <c r="K447">
        <v>0</v>
      </c>
      <c r="L447">
        <v>0</v>
      </c>
      <c r="M447">
        <v>2</v>
      </c>
      <c r="N447">
        <v>0</v>
      </c>
      <c r="O447">
        <v>0</v>
      </c>
    </row>
    <row r="448" spans="1:15" x14ac:dyDescent="0.3">
      <c r="A448" s="34">
        <v>254</v>
      </c>
      <c r="B448" t="s">
        <v>175</v>
      </c>
      <c r="C448" t="s">
        <v>183</v>
      </c>
      <c r="D448" t="s">
        <v>182</v>
      </c>
      <c r="E448" t="s">
        <v>423</v>
      </c>
      <c r="F448" t="s">
        <v>946</v>
      </c>
      <c r="G448">
        <v>0</v>
      </c>
      <c r="H448">
        <v>0</v>
      </c>
      <c r="I448">
        <v>0</v>
      </c>
      <c r="J448">
        <v>0</v>
      </c>
      <c r="K448">
        <v>0</v>
      </c>
      <c r="L448">
        <v>0</v>
      </c>
      <c r="M448">
        <v>1</v>
      </c>
      <c r="N448">
        <v>0</v>
      </c>
      <c r="O448">
        <v>0</v>
      </c>
    </row>
    <row r="449" spans="1:15" x14ac:dyDescent="0.3">
      <c r="A449" s="34">
        <v>254</v>
      </c>
      <c r="B449" t="s">
        <v>175</v>
      </c>
      <c r="C449" t="s">
        <v>179</v>
      </c>
      <c r="D449" t="s">
        <v>253</v>
      </c>
      <c r="E449" t="s">
        <v>547</v>
      </c>
      <c r="F449" t="s">
        <v>945</v>
      </c>
      <c r="G449">
        <v>0</v>
      </c>
      <c r="H449">
        <v>0</v>
      </c>
      <c r="I449">
        <v>0</v>
      </c>
      <c r="J449">
        <v>0</v>
      </c>
      <c r="K449">
        <v>0</v>
      </c>
      <c r="L449">
        <v>0</v>
      </c>
      <c r="M449">
        <v>1</v>
      </c>
      <c r="N449">
        <v>0</v>
      </c>
      <c r="O449">
        <v>0</v>
      </c>
    </row>
    <row r="450" spans="1:15" x14ac:dyDescent="0.3">
      <c r="A450" s="34">
        <v>255</v>
      </c>
      <c r="B450" t="s">
        <v>175</v>
      </c>
      <c r="C450" t="s">
        <v>183</v>
      </c>
      <c r="D450" t="s">
        <v>229</v>
      </c>
      <c r="E450" t="s">
        <v>455</v>
      </c>
      <c r="F450" t="s">
        <v>934</v>
      </c>
      <c r="G450">
        <v>0</v>
      </c>
      <c r="H450">
        <v>0</v>
      </c>
      <c r="I450">
        <v>3</v>
      </c>
      <c r="J450">
        <v>0</v>
      </c>
      <c r="K450">
        <v>1</v>
      </c>
      <c r="L450">
        <v>0</v>
      </c>
      <c r="M450">
        <v>1</v>
      </c>
      <c r="N450">
        <v>0</v>
      </c>
      <c r="O450">
        <v>0</v>
      </c>
    </row>
    <row r="451" spans="1:15" x14ac:dyDescent="0.3">
      <c r="A451" s="34">
        <v>255</v>
      </c>
      <c r="B451" t="s">
        <v>175</v>
      </c>
      <c r="C451" t="s">
        <v>183</v>
      </c>
      <c r="D451" t="s">
        <v>229</v>
      </c>
      <c r="E451" t="s">
        <v>455</v>
      </c>
      <c r="F451" t="s">
        <v>933</v>
      </c>
      <c r="G451">
        <v>0</v>
      </c>
      <c r="H451">
        <v>0</v>
      </c>
      <c r="I451">
        <v>0</v>
      </c>
      <c r="J451">
        <v>0</v>
      </c>
      <c r="K451">
        <v>4</v>
      </c>
      <c r="L451">
        <v>0</v>
      </c>
      <c r="M451">
        <v>0</v>
      </c>
      <c r="N451">
        <v>0</v>
      </c>
      <c r="O451">
        <v>0</v>
      </c>
    </row>
    <row r="452" spans="1:15" x14ac:dyDescent="0.3">
      <c r="A452" s="34">
        <v>255</v>
      </c>
      <c r="B452" t="s">
        <v>175</v>
      </c>
      <c r="C452" t="s">
        <v>183</v>
      </c>
      <c r="D452" t="s">
        <v>229</v>
      </c>
      <c r="E452" t="s">
        <v>455</v>
      </c>
      <c r="F452" t="s">
        <v>932</v>
      </c>
      <c r="G452">
        <v>0</v>
      </c>
      <c r="H452">
        <v>0</v>
      </c>
      <c r="I452">
        <v>0</v>
      </c>
      <c r="J452">
        <v>0</v>
      </c>
      <c r="K452">
        <v>0</v>
      </c>
      <c r="L452">
        <v>0</v>
      </c>
      <c r="M452">
        <v>1</v>
      </c>
      <c r="N452">
        <v>0</v>
      </c>
      <c r="O452">
        <v>0</v>
      </c>
    </row>
    <row r="453" spans="1:15" x14ac:dyDescent="0.3">
      <c r="A453" s="34">
        <v>255</v>
      </c>
      <c r="B453" t="s">
        <v>175</v>
      </c>
      <c r="C453" t="s">
        <v>183</v>
      </c>
      <c r="D453" t="s">
        <v>229</v>
      </c>
      <c r="E453" t="s">
        <v>578</v>
      </c>
      <c r="F453" t="s">
        <v>931</v>
      </c>
      <c r="G453">
        <v>0</v>
      </c>
      <c r="H453">
        <v>0</v>
      </c>
      <c r="I453">
        <v>0</v>
      </c>
      <c r="J453">
        <v>0</v>
      </c>
      <c r="K453">
        <v>3</v>
      </c>
      <c r="L453">
        <v>0</v>
      </c>
      <c r="M453">
        <v>1</v>
      </c>
      <c r="N453">
        <v>0</v>
      </c>
      <c r="O453">
        <v>0</v>
      </c>
    </row>
    <row r="454" spans="1:15" x14ac:dyDescent="0.3">
      <c r="A454" s="34">
        <v>255</v>
      </c>
      <c r="B454" t="s">
        <v>175</v>
      </c>
      <c r="C454" t="s">
        <v>183</v>
      </c>
      <c r="D454" t="s">
        <v>229</v>
      </c>
      <c r="E454" t="s">
        <v>578</v>
      </c>
      <c r="F454" t="s">
        <v>930</v>
      </c>
      <c r="G454">
        <v>0</v>
      </c>
      <c r="H454">
        <v>1</v>
      </c>
      <c r="I454">
        <v>0</v>
      </c>
      <c r="J454">
        <v>0</v>
      </c>
      <c r="K454">
        <v>1</v>
      </c>
      <c r="L454">
        <v>0</v>
      </c>
      <c r="M454">
        <v>0</v>
      </c>
      <c r="N454">
        <v>0</v>
      </c>
      <c r="O454">
        <v>0</v>
      </c>
    </row>
    <row r="455" spans="1:15" x14ac:dyDescent="0.3">
      <c r="A455" s="34">
        <v>255</v>
      </c>
      <c r="B455" t="s">
        <v>175</v>
      </c>
      <c r="C455" t="s">
        <v>183</v>
      </c>
      <c r="D455" t="s">
        <v>229</v>
      </c>
      <c r="E455" t="s">
        <v>260</v>
      </c>
      <c r="F455" t="s">
        <v>929</v>
      </c>
      <c r="G455">
        <v>0</v>
      </c>
      <c r="H455">
        <v>0</v>
      </c>
      <c r="I455">
        <v>0</v>
      </c>
      <c r="J455">
        <v>0</v>
      </c>
      <c r="K455">
        <v>0</v>
      </c>
      <c r="L455">
        <v>0</v>
      </c>
      <c r="M455">
        <v>1</v>
      </c>
      <c r="N455">
        <v>0</v>
      </c>
      <c r="O455">
        <v>0.25</v>
      </c>
    </row>
    <row r="456" spans="1:15" x14ac:dyDescent="0.3">
      <c r="A456" s="34">
        <v>255</v>
      </c>
      <c r="B456" t="s">
        <v>175</v>
      </c>
      <c r="C456" t="s">
        <v>183</v>
      </c>
      <c r="D456" t="s">
        <v>258</v>
      </c>
      <c r="E456" t="s">
        <v>365</v>
      </c>
      <c r="F456" t="s">
        <v>928</v>
      </c>
      <c r="G456">
        <v>0</v>
      </c>
      <c r="H456">
        <v>1</v>
      </c>
      <c r="I456">
        <v>1</v>
      </c>
      <c r="J456">
        <v>0</v>
      </c>
      <c r="K456">
        <v>0</v>
      </c>
      <c r="L456">
        <v>0</v>
      </c>
      <c r="M456">
        <v>0</v>
      </c>
      <c r="N456">
        <v>0</v>
      </c>
      <c r="O456">
        <v>0</v>
      </c>
    </row>
    <row r="457" spans="1:15" x14ac:dyDescent="0.3">
      <c r="A457" s="34">
        <v>256</v>
      </c>
      <c r="B457" t="s">
        <v>175</v>
      </c>
      <c r="C457" t="s">
        <v>226</v>
      </c>
      <c r="D457" t="s">
        <v>243</v>
      </c>
      <c r="E457" t="s">
        <v>242</v>
      </c>
      <c r="F457" t="s">
        <v>919</v>
      </c>
      <c r="G457">
        <v>91</v>
      </c>
      <c r="H457">
        <v>91</v>
      </c>
      <c r="I457">
        <v>91</v>
      </c>
      <c r="J457">
        <v>0</v>
      </c>
      <c r="K457">
        <v>92</v>
      </c>
      <c r="L457">
        <v>0</v>
      </c>
      <c r="M457">
        <v>92</v>
      </c>
      <c r="N457">
        <v>0</v>
      </c>
      <c r="O457">
        <v>0.25</v>
      </c>
    </row>
    <row r="458" spans="1:15" x14ac:dyDescent="0.3">
      <c r="A458" s="34">
        <v>256</v>
      </c>
      <c r="B458" t="s">
        <v>175</v>
      </c>
      <c r="C458" t="s">
        <v>226</v>
      </c>
      <c r="D458" t="s">
        <v>243</v>
      </c>
      <c r="E458" t="s">
        <v>250</v>
      </c>
      <c r="F458" t="s">
        <v>918</v>
      </c>
      <c r="G458">
        <v>90</v>
      </c>
      <c r="H458">
        <v>90</v>
      </c>
      <c r="I458">
        <v>91</v>
      </c>
      <c r="J458">
        <v>0</v>
      </c>
      <c r="K458">
        <v>92</v>
      </c>
      <c r="L458">
        <v>0</v>
      </c>
      <c r="M458">
        <v>92</v>
      </c>
      <c r="N458">
        <v>0</v>
      </c>
      <c r="O458">
        <v>3.6349982424184302E-2</v>
      </c>
    </row>
    <row r="459" spans="1:15" x14ac:dyDescent="0.3">
      <c r="A459" s="34">
        <v>256</v>
      </c>
      <c r="B459" t="s">
        <v>175</v>
      </c>
      <c r="C459" t="s">
        <v>226</v>
      </c>
      <c r="D459" t="s">
        <v>243</v>
      </c>
      <c r="E459" t="s">
        <v>245</v>
      </c>
      <c r="F459" t="s">
        <v>917</v>
      </c>
      <c r="G459">
        <v>0</v>
      </c>
      <c r="H459">
        <v>0</v>
      </c>
      <c r="I459">
        <v>0</v>
      </c>
      <c r="J459">
        <v>0</v>
      </c>
      <c r="K459">
        <v>0</v>
      </c>
      <c r="L459">
        <v>0</v>
      </c>
      <c r="M459">
        <v>1</v>
      </c>
      <c r="N459">
        <v>0</v>
      </c>
      <c r="O459">
        <v>3.6049026676279801E-2</v>
      </c>
    </row>
    <row r="460" spans="1:15" x14ac:dyDescent="0.3">
      <c r="A460" s="34">
        <v>256</v>
      </c>
      <c r="B460" t="s">
        <v>175</v>
      </c>
      <c r="C460" t="s">
        <v>226</v>
      </c>
      <c r="D460" t="s">
        <v>243</v>
      </c>
      <c r="E460" t="s">
        <v>250</v>
      </c>
      <c r="F460" t="s">
        <v>916</v>
      </c>
      <c r="G460">
        <v>91</v>
      </c>
      <c r="H460">
        <v>91</v>
      </c>
      <c r="I460">
        <v>91</v>
      </c>
      <c r="J460">
        <v>0</v>
      </c>
      <c r="K460">
        <v>92</v>
      </c>
      <c r="L460">
        <v>0</v>
      </c>
      <c r="M460">
        <v>92</v>
      </c>
      <c r="N460">
        <v>0</v>
      </c>
      <c r="O460">
        <v>0</v>
      </c>
    </row>
    <row r="461" spans="1:15" x14ac:dyDescent="0.3">
      <c r="A461" s="34">
        <v>256</v>
      </c>
      <c r="B461" t="s">
        <v>175</v>
      </c>
      <c r="C461" t="s">
        <v>226</v>
      </c>
      <c r="D461" t="s">
        <v>243</v>
      </c>
      <c r="E461" t="s">
        <v>242</v>
      </c>
      <c r="F461" t="s">
        <v>915</v>
      </c>
      <c r="G461">
        <v>0</v>
      </c>
      <c r="H461">
        <v>0</v>
      </c>
      <c r="I461">
        <v>0</v>
      </c>
      <c r="J461">
        <v>0</v>
      </c>
      <c r="K461">
        <v>0</v>
      </c>
      <c r="L461">
        <v>0</v>
      </c>
      <c r="M461">
        <v>0</v>
      </c>
      <c r="N461">
        <v>0</v>
      </c>
      <c r="O461">
        <v>3.6349982424184302E-2</v>
      </c>
    </row>
    <row r="462" spans="1:15" x14ac:dyDescent="0.3">
      <c r="A462" s="34">
        <v>256</v>
      </c>
      <c r="B462" t="s">
        <v>175</v>
      </c>
      <c r="C462" t="s">
        <v>226</v>
      </c>
      <c r="D462" t="s">
        <v>243</v>
      </c>
      <c r="E462" t="s">
        <v>247</v>
      </c>
      <c r="F462" t="s">
        <v>914</v>
      </c>
      <c r="G462">
        <v>91</v>
      </c>
      <c r="H462">
        <v>91</v>
      </c>
      <c r="I462">
        <v>91</v>
      </c>
      <c r="J462">
        <v>0</v>
      </c>
      <c r="K462">
        <v>92</v>
      </c>
      <c r="L462">
        <v>0</v>
      </c>
      <c r="M462">
        <v>92</v>
      </c>
      <c r="N462">
        <v>0</v>
      </c>
      <c r="O462">
        <v>0</v>
      </c>
    </row>
    <row r="463" spans="1:15" x14ac:dyDescent="0.3">
      <c r="A463" s="34">
        <v>256</v>
      </c>
      <c r="B463" t="s">
        <v>175</v>
      </c>
      <c r="C463" t="s">
        <v>226</v>
      </c>
      <c r="D463" t="s">
        <v>243</v>
      </c>
      <c r="E463" t="s">
        <v>247</v>
      </c>
      <c r="F463" t="s">
        <v>913</v>
      </c>
      <c r="G463">
        <v>91</v>
      </c>
      <c r="H463">
        <v>91</v>
      </c>
      <c r="I463">
        <v>91</v>
      </c>
      <c r="J463">
        <v>0</v>
      </c>
      <c r="K463">
        <v>92</v>
      </c>
      <c r="L463">
        <v>0</v>
      </c>
      <c r="M463">
        <v>92</v>
      </c>
      <c r="N463">
        <v>0</v>
      </c>
      <c r="O463">
        <v>3.6349982424184302E-2</v>
      </c>
    </row>
    <row r="464" spans="1:15" x14ac:dyDescent="0.3">
      <c r="A464" s="34">
        <v>257</v>
      </c>
      <c r="B464" t="s">
        <v>175</v>
      </c>
      <c r="C464" t="s">
        <v>233</v>
      </c>
      <c r="D464" t="s">
        <v>232</v>
      </c>
      <c r="E464" t="s">
        <v>231</v>
      </c>
      <c r="F464" t="s">
        <v>912</v>
      </c>
      <c r="G464">
        <v>1</v>
      </c>
      <c r="H464">
        <v>1</v>
      </c>
      <c r="I464">
        <v>0</v>
      </c>
      <c r="J464">
        <v>0</v>
      </c>
      <c r="K464">
        <v>0</v>
      </c>
      <c r="L464">
        <v>0</v>
      </c>
      <c r="M464">
        <v>0</v>
      </c>
      <c r="N464">
        <v>0</v>
      </c>
      <c r="O464">
        <v>3.6349982424184302E-2</v>
      </c>
    </row>
    <row r="465" spans="1:15" x14ac:dyDescent="0.3">
      <c r="A465" s="34">
        <v>257</v>
      </c>
      <c r="B465" t="s">
        <v>175</v>
      </c>
      <c r="C465" t="s">
        <v>233</v>
      </c>
      <c r="D465" t="s">
        <v>232</v>
      </c>
      <c r="E465" t="s">
        <v>231</v>
      </c>
      <c r="F465" t="s">
        <v>911</v>
      </c>
      <c r="G465">
        <v>0</v>
      </c>
      <c r="H465">
        <v>0</v>
      </c>
      <c r="I465">
        <v>2</v>
      </c>
      <c r="J465">
        <v>0</v>
      </c>
      <c r="K465">
        <v>0</v>
      </c>
      <c r="L465">
        <v>0</v>
      </c>
      <c r="M465">
        <v>0</v>
      </c>
      <c r="N465">
        <v>0</v>
      </c>
      <c r="O465">
        <v>4.5289855072463803E-2</v>
      </c>
    </row>
    <row r="466" spans="1:15" x14ac:dyDescent="0.3">
      <c r="A466" s="34">
        <v>257</v>
      </c>
      <c r="B466" t="s">
        <v>175</v>
      </c>
      <c r="C466" t="s">
        <v>233</v>
      </c>
      <c r="D466" t="s">
        <v>232</v>
      </c>
      <c r="E466" t="s">
        <v>231</v>
      </c>
      <c r="F466" t="s">
        <v>910</v>
      </c>
      <c r="G466">
        <v>2</v>
      </c>
      <c r="H466">
        <v>2</v>
      </c>
      <c r="I466">
        <v>0</v>
      </c>
      <c r="J466">
        <v>0</v>
      </c>
      <c r="K466">
        <v>0</v>
      </c>
      <c r="L466">
        <v>0</v>
      </c>
      <c r="M466">
        <v>0</v>
      </c>
      <c r="N466">
        <v>0</v>
      </c>
      <c r="O466">
        <v>0</v>
      </c>
    </row>
    <row r="467" spans="1:15" x14ac:dyDescent="0.3">
      <c r="A467" s="34">
        <v>257</v>
      </c>
      <c r="B467" t="s">
        <v>175</v>
      </c>
      <c r="C467" t="s">
        <v>233</v>
      </c>
      <c r="D467" t="s">
        <v>232</v>
      </c>
      <c r="E467" t="s">
        <v>231</v>
      </c>
      <c r="F467" t="s">
        <v>909</v>
      </c>
      <c r="G467">
        <v>1</v>
      </c>
      <c r="H467">
        <v>1</v>
      </c>
      <c r="I467">
        <v>0</v>
      </c>
      <c r="J467">
        <v>0</v>
      </c>
      <c r="K467">
        <v>0</v>
      </c>
      <c r="L467">
        <v>0</v>
      </c>
      <c r="M467">
        <v>0</v>
      </c>
      <c r="N467">
        <v>0</v>
      </c>
      <c r="O467">
        <v>4.5289855072463803E-2</v>
      </c>
    </row>
    <row r="468" spans="1:15" x14ac:dyDescent="0.3">
      <c r="A468" s="34">
        <v>257</v>
      </c>
      <c r="B468" t="s">
        <v>175</v>
      </c>
      <c r="C468" t="s">
        <v>233</v>
      </c>
      <c r="D468" t="s">
        <v>232</v>
      </c>
      <c r="E468" t="s">
        <v>231</v>
      </c>
      <c r="F468" t="s">
        <v>908</v>
      </c>
      <c r="G468">
        <v>1</v>
      </c>
      <c r="H468">
        <v>1</v>
      </c>
      <c r="I468">
        <v>0</v>
      </c>
      <c r="J468">
        <v>0</v>
      </c>
      <c r="K468">
        <v>0</v>
      </c>
      <c r="L468">
        <v>0</v>
      </c>
      <c r="M468">
        <v>0</v>
      </c>
      <c r="N468">
        <v>0</v>
      </c>
      <c r="O468">
        <v>4.5289855072463803E-2</v>
      </c>
    </row>
    <row r="469" spans="1:15" x14ac:dyDescent="0.3">
      <c r="A469" s="34">
        <v>257</v>
      </c>
      <c r="B469" t="s">
        <v>175</v>
      </c>
      <c r="C469" t="s">
        <v>183</v>
      </c>
      <c r="D469" t="s">
        <v>229</v>
      </c>
      <c r="E469" t="s">
        <v>228</v>
      </c>
      <c r="F469" t="s">
        <v>907</v>
      </c>
      <c r="G469">
        <v>0</v>
      </c>
      <c r="H469">
        <v>0</v>
      </c>
      <c r="I469">
        <v>0</v>
      </c>
      <c r="J469">
        <v>0</v>
      </c>
      <c r="K469">
        <v>0</v>
      </c>
      <c r="L469">
        <v>0</v>
      </c>
      <c r="M469">
        <v>2</v>
      </c>
      <c r="N469">
        <v>0</v>
      </c>
      <c r="O469">
        <v>4.5289855072463803E-2</v>
      </c>
    </row>
    <row r="470" spans="1:15" x14ac:dyDescent="0.3">
      <c r="A470" s="34">
        <v>257</v>
      </c>
      <c r="B470" t="s">
        <v>175</v>
      </c>
      <c r="C470" t="s">
        <v>233</v>
      </c>
      <c r="D470" t="s">
        <v>232</v>
      </c>
      <c r="E470" t="s">
        <v>231</v>
      </c>
      <c r="F470" t="s">
        <v>906</v>
      </c>
      <c r="G470">
        <v>2</v>
      </c>
      <c r="H470">
        <v>2</v>
      </c>
      <c r="I470">
        <v>0</v>
      </c>
      <c r="J470">
        <v>0</v>
      </c>
      <c r="K470">
        <v>0</v>
      </c>
      <c r="L470">
        <v>0</v>
      </c>
      <c r="M470">
        <v>0</v>
      </c>
      <c r="N470">
        <v>0</v>
      </c>
      <c r="O470">
        <v>0</v>
      </c>
    </row>
    <row r="471" spans="1:15" x14ac:dyDescent="0.3">
      <c r="A471" s="34">
        <v>257</v>
      </c>
      <c r="B471" t="s">
        <v>175</v>
      </c>
      <c r="C471" t="s">
        <v>233</v>
      </c>
      <c r="D471" t="s">
        <v>232</v>
      </c>
      <c r="E471" t="s">
        <v>231</v>
      </c>
      <c r="F471" t="s">
        <v>905</v>
      </c>
      <c r="G471">
        <v>1</v>
      </c>
      <c r="H471">
        <v>1</v>
      </c>
      <c r="I471">
        <v>0</v>
      </c>
      <c r="J471">
        <v>0</v>
      </c>
      <c r="K471">
        <v>0</v>
      </c>
      <c r="L471">
        <v>0</v>
      </c>
      <c r="M471">
        <v>0</v>
      </c>
      <c r="N471">
        <v>0</v>
      </c>
      <c r="O471">
        <v>4.5289855072463803E-2</v>
      </c>
    </row>
    <row r="472" spans="1:15" x14ac:dyDescent="0.3">
      <c r="A472" s="34">
        <v>257</v>
      </c>
      <c r="B472" t="s">
        <v>175</v>
      </c>
      <c r="C472" t="s">
        <v>233</v>
      </c>
      <c r="D472" t="s">
        <v>232</v>
      </c>
      <c r="E472" t="s">
        <v>231</v>
      </c>
      <c r="F472" t="s">
        <v>904</v>
      </c>
      <c r="G472">
        <v>0</v>
      </c>
      <c r="H472">
        <v>0</v>
      </c>
      <c r="I472">
        <v>0</v>
      </c>
      <c r="J472">
        <v>0</v>
      </c>
      <c r="K472">
        <v>1</v>
      </c>
      <c r="L472">
        <v>0</v>
      </c>
      <c r="M472">
        <v>0</v>
      </c>
      <c r="N472">
        <v>0</v>
      </c>
      <c r="O472">
        <v>4.5289855072463803E-2</v>
      </c>
    </row>
    <row r="473" spans="1:15" x14ac:dyDescent="0.3">
      <c r="A473" s="34">
        <v>257</v>
      </c>
      <c r="B473" t="s">
        <v>175</v>
      </c>
      <c r="C473" t="s">
        <v>233</v>
      </c>
      <c r="D473" t="s">
        <v>232</v>
      </c>
      <c r="E473" t="s">
        <v>231</v>
      </c>
      <c r="F473" t="s">
        <v>903</v>
      </c>
      <c r="G473">
        <v>1</v>
      </c>
      <c r="H473">
        <v>1</v>
      </c>
      <c r="I473">
        <v>0</v>
      </c>
      <c r="J473">
        <v>0</v>
      </c>
      <c r="K473">
        <v>0</v>
      </c>
      <c r="L473">
        <v>0</v>
      </c>
      <c r="M473">
        <v>0</v>
      </c>
      <c r="N473">
        <v>0</v>
      </c>
      <c r="O473">
        <v>0</v>
      </c>
    </row>
    <row r="474" spans="1:15" x14ac:dyDescent="0.3">
      <c r="A474" s="34">
        <v>257</v>
      </c>
      <c r="B474" t="s">
        <v>175</v>
      </c>
      <c r="C474" t="s">
        <v>233</v>
      </c>
      <c r="D474" t="s">
        <v>232</v>
      </c>
      <c r="E474" t="s">
        <v>231</v>
      </c>
      <c r="F474" t="s">
        <v>902</v>
      </c>
      <c r="G474">
        <v>1</v>
      </c>
      <c r="H474">
        <v>1</v>
      </c>
      <c r="I474">
        <v>0</v>
      </c>
      <c r="J474">
        <v>0</v>
      </c>
      <c r="K474">
        <v>0</v>
      </c>
      <c r="L474">
        <v>0</v>
      </c>
      <c r="M474">
        <v>0</v>
      </c>
      <c r="N474">
        <v>0</v>
      </c>
      <c r="O474">
        <v>4.5289855072463803E-2</v>
      </c>
    </row>
    <row r="475" spans="1:15" x14ac:dyDescent="0.3">
      <c r="A475" s="34">
        <v>257</v>
      </c>
      <c r="B475" t="s">
        <v>175</v>
      </c>
      <c r="C475" t="s">
        <v>233</v>
      </c>
      <c r="D475" t="s">
        <v>232</v>
      </c>
      <c r="E475" t="s">
        <v>231</v>
      </c>
      <c r="F475" t="s">
        <v>901</v>
      </c>
      <c r="G475">
        <v>1</v>
      </c>
      <c r="H475">
        <v>1</v>
      </c>
      <c r="I475">
        <v>0</v>
      </c>
      <c r="J475">
        <v>0</v>
      </c>
      <c r="K475">
        <v>0</v>
      </c>
      <c r="L475">
        <v>0</v>
      </c>
      <c r="M475">
        <v>0</v>
      </c>
      <c r="N475">
        <v>0</v>
      </c>
      <c r="O475">
        <v>4.5289855072463803E-2</v>
      </c>
    </row>
    <row r="476" spans="1:15" x14ac:dyDescent="0.3">
      <c r="A476" s="34">
        <v>257</v>
      </c>
      <c r="B476" t="s">
        <v>175</v>
      </c>
      <c r="C476" t="s">
        <v>233</v>
      </c>
      <c r="D476" t="s">
        <v>232</v>
      </c>
      <c r="E476" t="s">
        <v>620</v>
      </c>
      <c r="F476" t="s">
        <v>900</v>
      </c>
      <c r="G476">
        <v>0</v>
      </c>
      <c r="H476">
        <v>0</v>
      </c>
      <c r="I476">
        <v>0</v>
      </c>
      <c r="J476">
        <v>0</v>
      </c>
      <c r="K476">
        <v>0</v>
      </c>
      <c r="L476">
        <v>0</v>
      </c>
      <c r="M476">
        <v>1</v>
      </c>
      <c r="N476">
        <v>0</v>
      </c>
      <c r="O476">
        <v>4.5289855072463803E-2</v>
      </c>
    </row>
    <row r="477" spans="1:15" x14ac:dyDescent="0.3">
      <c r="A477" s="34">
        <v>257</v>
      </c>
      <c r="B477" t="s">
        <v>175</v>
      </c>
      <c r="C477" t="s">
        <v>233</v>
      </c>
      <c r="D477" t="s">
        <v>232</v>
      </c>
      <c r="E477" t="s">
        <v>620</v>
      </c>
      <c r="F477" t="s">
        <v>899</v>
      </c>
      <c r="G477">
        <v>0</v>
      </c>
      <c r="H477">
        <v>0</v>
      </c>
      <c r="I477">
        <v>0</v>
      </c>
      <c r="J477">
        <v>0</v>
      </c>
      <c r="K477">
        <v>0</v>
      </c>
      <c r="L477">
        <v>0</v>
      </c>
      <c r="M477">
        <v>2</v>
      </c>
      <c r="N477">
        <v>0</v>
      </c>
      <c r="O477">
        <v>0</v>
      </c>
    </row>
    <row r="478" spans="1:15" x14ac:dyDescent="0.3">
      <c r="A478" s="34">
        <v>257</v>
      </c>
      <c r="B478" t="s">
        <v>175</v>
      </c>
      <c r="C478" t="s">
        <v>233</v>
      </c>
      <c r="D478" t="s">
        <v>232</v>
      </c>
      <c r="E478" t="s">
        <v>620</v>
      </c>
      <c r="F478" t="s">
        <v>898</v>
      </c>
      <c r="G478">
        <v>0</v>
      </c>
      <c r="H478">
        <v>0</v>
      </c>
      <c r="I478">
        <v>0</v>
      </c>
      <c r="J478">
        <v>0</v>
      </c>
      <c r="K478">
        <v>0</v>
      </c>
      <c r="L478">
        <v>0</v>
      </c>
      <c r="M478">
        <v>2</v>
      </c>
      <c r="N478">
        <v>0</v>
      </c>
      <c r="O478">
        <v>0</v>
      </c>
    </row>
    <row r="479" spans="1:15" x14ac:dyDescent="0.3">
      <c r="A479" s="34">
        <v>257</v>
      </c>
      <c r="B479" t="s">
        <v>175</v>
      </c>
      <c r="C479" t="s">
        <v>233</v>
      </c>
      <c r="D479" t="s">
        <v>232</v>
      </c>
      <c r="E479" t="s">
        <v>620</v>
      </c>
      <c r="F479" t="s">
        <v>897</v>
      </c>
      <c r="G479">
        <v>4</v>
      </c>
      <c r="H479">
        <v>4</v>
      </c>
      <c r="I479">
        <v>0</v>
      </c>
      <c r="J479">
        <v>0</v>
      </c>
      <c r="K479">
        <v>0</v>
      </c>
      <c r="L479">
        <v>0</v>
      </c>
      <c r="M479">
        <v>0</v>
      </c>
      <c r="N479">
        <v>0</v>
      </c>
      <c r="O479">
        <v>0</v>
      </c>
    </row>
    <row r="480" spans="1:15" x14ac:dyDescent="0.3">
      <c r="A480" s="34">
        <v>257</v>
      </c>
      <c r="B480" t="s">
        <v>175</v>
      </c>
      <c r="C480" t="s">
        <v>233</v>
      </c>
      <c r="D480" t="s">
        <v>232</v>
      </c>
      <c r="E480" t="s">
        <v>620</v>
      </c>
      <c r="F480" t="s">
        <v>896</v>
      </c>
      <c r="G480">
        <v>0</v>
      </c>
      <c r="H480">
        <v>0</v>
      </c>
      <c r="I480">
        <v>1</v>
      </c>
      <c r="J480">
        <v>0</v>
      </c>
      <c r="K480">
        <v>0</v>
      </c>
      <c r="L480">
        <v>0</v>
      </c>
      <c r="M480">
        <v>0</v>
      </c>
      <c r="N480">
        <v>0</v>
      </c>
      <c r="O480">
        <v>4.5289855072463803E-2</v>
      </c>
    </row>
    <row r="481" spans="1:15" x14ac:dyDescent="0.3">
      <c r="A481" s="34">
        <v>257</v>
      </c>
      <c r="B481" t="s">
        <v>175</v>
      </c>
      <c r="C481" t="s">
        <v>233</v>
      </c>
      <c r="D481" t="s">
        <v>232</v>
      </c>
      <c r="E481" t="s">
        <v>620</v>
      </c>
      <c r="F481" t="s">
        <v>895</v>
      </c>
      <c r="G481">
        <v>0</v>
      </c>
      <c r="H481">
        <v>0</v>
      </c>
      <c r="I481">
        <v>0</v>
      </c>
      <c r="J481">
        <v>0</v>
      </c>
      <c r="K481">
        <v>1</v>
      </c>
      <c r="L481">
        <v>0</v>
      </c>
      <c r="M481">
        <v>0</v>
      </c>
      <c r="N481">
        <v>0</v>
      </c>
      <c r="O481">
        <v>0</v>
      </c>
    </row>
    <row r="482" spans="1:15" x14ac:dyDescent="0.3">
      <c r="A482" s="34">
        <v>257</v>
      </c>
      <c r="B482" t="s">
        <v>175</v>
      </c>
      <c r="C482" t="s">
        <v>233</v>
      </c>
      <c r="D482" t="s">
        <v>232</v>
      </c>
      <c r="E482" t="s">
        <v>620</v>
      </c>
      <c r="F482" t="s">
        <v>894</v>
      </c>
      <c r="G482">
        <v>0</v>
      </c>
      <c r="H482">
        <v>0</v>
      </c>
      <c r="I482">
        <v>1</v>
      </c>
      <c r="J482">
        <v>0</v>
      </c>
      <c r="K482">
        <v>0</v>
      </c>
      <c r="L482">
        <v>0</v>
      </c>
      <c r="M482">
        <v>0</v>
      </c>
      <c r="N482">
        <v>0</v>
      </c>
      <c r="O482">
        <v>0</v>
      </c>
    </row>
    <row r="483" spans="1:15" x14ac:dyDescent="0.3">
      <c r="A483" s="34">
        <v>257</v>
      </c>
      <c r="B483" t="s">
        <v>175</v>
      </c>
      <c r="C483" t="s">
        <v>233</v>
      </c>
      <c r="D483" t="s">
        <v>232</v>
      </c>
      <c r="E483" t="s">
        <v>657</v>
      </c>
      <c r="F483" t="s">
        <v>893</v>
      </c>
      <c r="G483">
        <v>0</v>
      </c>
      <c r="H483">
        <v>0</v>
      </c>
      <c r="I483">
        <v>2</v>
      </c>
      <c r="J483">
        <v>0</v>
      </c>
      <c r="K483">
        <v>0</v>
      </c>
      <c r="L483">
        <v>0</v>
      </c>
      <c r="M483">
        <v>0</v>
      </c>
      <c r="N483">
        <v>0</v>
      </c>
      <c r="O483">
        <v>0</v>
      </c>
    </row>
    <row r="484" spans="1:15" x14ac:dyDescent="0.3">
      <c r="A484" s="34">
        <v>257</v>
      </c>
      <c r="B484" t="s">
        <v>175</v>
      </c>
      <c r="C484" t="s">
        <v>233</v>
      </c>
      <c r="D484" t="s">
        <v>232</v>
      </c>
      <c r="E484" t="s">
        <v>231</v>
      </c>
      <c r="F484" t="s">
        <v>892</v>
      </c>
      <c r="G484">
        <v>0</v>
      </c>
      <c r="H484">
        <v>0</v>
      </c>
      <c r="I484">
        <v>1</v>
      </c>
      <c r="J484">
        <v>0</v>
      </c>
      <c r="K484">
        <v>0</v>
      </c>
      <c r="L484">
        <v>0</v>
      </c>
      <c r="M484">
        <v>0</v>
      </c>
      <c r="N484">
        <v>0</v>
      </c>
      <c r="O484">
        <v>0</v>
      </c>
    </row>
    <row r="485" spans="1:15" x14ac:dyDescent="0.3">
      <c r="A485" s="34">
        <v>257</v>
      </c>
      <c r="B485" t="s">
        <v>175</v>
      </c>
      <c r="C485" t="s">
        <v>233</v>
      </c>
      <c r="D485" t="s">
        <v>232</v>
      </c>
      <c r="E485" t="s">
        <v>657</v>
      </c>
      <c r="F485" t="s">
        <v>891</v>
      </c>
      <c r="G485">
        <v>0</v>
      </c>
      <c r="H485">
        <v>0</v>
      </c>
      <c r="I485">
        <v>0</v>
      </c>
      <c r="J485">
        <v>0</v>
      </c>
      <c r="K485">
        <v>1</v>
      </c>
      <c r="L485">
        <v>0</v>
      </c>
      <c r="M485">
        <v>0</v>
      </c>
      <c r="N485">
        <v>0</v>
      </c>
      <c r="O485">
        <v>0</v>
      </c>
    </row>
    <row r="486" spans="1:15" x14ac:dyDescent="0.3">
      <c r="A486" s="34">
        <v>257</v>
      </c>
      <c r="B486" t="s">
        <v>175</v>
      </c>
      <c r="C486" t="s">
        <v>233</v>
      </c>
      <c r="D486" t="s">
        <v>232</v>
      </c>
      <c r="E486" t="s">
        <v>657</v>
      </c>
      <c r="F486" t="s">
        <v>890</v>
      </c>
      <c r="G486">
        <v>0</v>
      </c>
      <c r="H486">
        <v>0</v>
      </c>
      <c r="I486">
        <v>1</v>
      </c>
      <c r="J486">
        <v>0</v>
      </c>
      <c r="K486">
        <v>0</v>
      </c>
      <c r="L486">
        <v>0</v>
      </c>
      <c r="M486">
        <v>0</v>
      </c>
      <c r="N486">
        <v>0</v>
      </c>
      <c r="O486">
        <v>0</v>
      </c>
    </row>
    <row r="487" spans="1:15" x14ac:dyDescent="0.3">
      <c r="A487" s="34">
        <v>257</v>
      </c>
      <c r="B487" t="s">
        <v>175</v>
      </c>
      <c r="C487" t="s">
        <v>233</v>
      </c>
      <c r="D487" t="s">
        <v>232</v>
      </c>
      <c r="E487" t="s">
        <v>657</v>
      </c>
      <c r="F487" t="s">
        <v>889</v>
      </c>
      <c r="G487">
        <v>0</v>
      </c>
      <c r="H487">
        <v>0</v>
      </c>
      <c r="I487">
        <v>4</v>
      </c>
      <c r="J487">
        <v>0</v>
      </c>
      <c r="K487">
        <v>0</v>
      </c>
      <c r="L487">
        <v>0</v>
      </c>
      <c r="M487">
        <v>0</v>
      </c>
      <c r="N487">
        <v>0</v>
      </c>
      <c r="O487">
        <v>0</v>
      </c>
    </row>
    <row r="488" spans="1:15" x14ac:dyDescent="0.3">
      <c r="A488" s="34">
        <v>257</v>
      </c>
      <c r="B488" t="s">
        <v>175</v>
      </c>
      <c r="C488" t="s">
        <v>233</v>
      </c>
      <c r="D488" t="s">
        <v>232</v>
      </c>
      <c r="E488" t="s">
        <v>574</v>
      </c>
      <c r="F488" t="s">
        <v>888</v>
      </c>
      <c r="G488">
        <v>0</v>
      </c>
      <c r="H488">
        <v>0</v>
      </c>
      <c r="I488">
        <v>0</v>
      </c>
      <c r="J488">
        <v>0</v>
      </c>
      <c r="K488">
        <v>1</v>
      </c>
      <c r="L488">
        <v>0</v>
      </c>
      <c r="M488">
        <v>0</v>
      </c>
      <c r="N488">
        <v>0</v>
      </c>
      <c r="O488">
        <v>0</v>
      </c>
    </row>
    <row r="489" spans="1:15" x14ac:dyDescent="0.3">
      <c r="A489" s="34">
        <v>257</v>
      </c>
      <c r="B489" t="s">
        <v>175</v>
      </c>
      <c r="C489" t="s">
        <v>233</v>
      </c>
      <c r="D489" t="s">
        <v>232</v>
      </c>
      <c r="E489" t="s">
        <v>574</v>
      </c>
      <c r="F489" t="s">
        <v>887</v>
      </c>
      <c r="G489">
        <v>0</v>
      </c>
      <c r="H489">
        <v>0</v>
      </c>
      <c r="I489">
        <v>0</v>
      </c>
      <c r="J489">
        <v>0</v>
      </c>
      <c r="K489">
        <v>2</v>
      </c>
      <c r="L489">
        <v>0</v>
      </c>
      <c r="M489">
        <v>0</v>
      </c>
      <c r="N489">
        <v>0</v>
      </c>
      <c r="O489">
        <v>0</v>
      </c>
    </row>
    <row r="490" spans="1:15" x14ac:dyDescent="0.3">
      <c r="A490" s="34">
        <v>257</v>
      </c>
      <c r="B490" t="s">
        <v>175</v>
      </c>
      <c r="C490" t="s">
        <v>183</v>
      </c>
      <c r="D490" t="s">
        <v>229</v>
      </c>
      <c r="E490" t="s">
        <v>451</v>
      </c>
      <c r="F490" t="s">
        <v>886</v>
      </c>
      <c r="G490">
        <v>0</v>
      </c>
      <c r="H490">
        <v>0</v>
      </c>
      <c r="I490">
        <v>0</v>
      </c>
      <c r="J490">
        <v>0</v>
      </c>
      <c r="K490">
        <v>0</v>
      </c>
      <c r="L490">
        <v>0</v>
      </c>
      <c r="M490">
        <v>1</v>
      </c>
      <c r="N490">
        <v>0</v>
      </c>
      <c r="O490">
        <v>0</v>
      </c>
    </row>
    <row r="491" spans="1:15" x14ac:dyDescent="0.3">
      <c r="A491" s="34">
        <v>257</v>
      </c>
      <c r="B491" t="s">
        <v>175</v>
      </c>
      <c r="C491" t="s">
        <v>233</v>
      </c>
      <c r="D491" t="s">
        <v>232</v>
      </c>
      <c r="E491" t="s">
        <v>574</v>
      </c>
      <c r="F491" t="s">
        <v>885</v>
      </c>
      <c r="G491">
        <v>0</v>
      </c>
      <c r="H491">
        <v>0</v>
      </c>
      <c r="I491">
        <v>0</v>
      </c>
      <c r="J491">
        <v>0</v>
      </c>
      <c r="K491">
        <v>1</v>
      </c>
      <c r="L491">
        <v>0</v>
      </c>
      <c r="M491">
        <v>0</v>
      </c>
      <c r="N491">
        <v>0</v>
      </c>
      <c r="O491">
        <v>0</v>
      </c>
    </row>
    <row r="492" spans="1:15" x14ac:dyDescent="0.3">
      <c r="A492" s="34">
        <v>257</v>
      </c>
      <c r="B492" t="s">
        <v>175</v>
      </c>
      <c r="C492" t="s">
        <v>233</v>
      </c>
      <c r="D492" t="s">
        <v>232</v>
      </c>
      <c r="E492" t="s">
        <v>574</v>
      </c>
      <c r="F492" t="s">
        <v>884</v>
      </c>
      <c r="G492">
        <v>0</v>
      </c>
      <c r="H492">
        <v>0</v>
      </c>
      <c r="I492">
        <v>0</v>
      </c>
      <c r="J492">
        <v>0</v>
      </c>
      <c r="K492">
        <v>1</v>
      </c>
      <c r="L492">
        <v>0</v>
      </c>
      <c r="M492">
        <v>0</v>
      </c>
      <c r="N492">
        <v>0</v>
      </c>
      <c r="O492">
        <v>0</v>
      </c>
    </row>
    <row r="493" spans="1:15" x14ac:dyDescent="0.3">
      <c r="A493" s="34">
        <v>257</v>
      </c>
      <c r="B493" t="s">
        <v>175</v>
      </c>
      <c r="C493" t="s">
        <v>233</v>
      </c>
      <c r="D493" t="s">
        <v>232</v>
      </c>
      <c r="E493" t="s">
        <v>511</v>
      </c>
      <c r="F493" t="s">
        <v>883</v>
      </c>
      <c r="G493">
        <v>0</v>
      </c>
      <c r="H493">
        <v>0</v>
      </c>
      <c r="I493">
        <v>0</v>
      </c>
      <c r="J493">
        <v>0</v>
      </c>
      <c r="K493">
        <v>0</v>
      </c>
      <c r="L493">
        <v>0</v>
      </c>
      <c r="M493">
        <v>1</v>
      </c>
      <c r="N493">
        <v>0</v>
      </c>
      <c r="O493">
        <v>0</v>
      </c>
    </row>
    <row r="494" spans="1:15" x14ac:dyDescent="0.3">
      <c r="A494" s="34">
        <v>257</v>
      </c>
      <c r="B494" t="s">
        <v>175</v>
      </c>
      <c r="C494" t="s">
        <v>233</v>
      </c>
      <c r="D494" t="s">
        <v>232</v>
      </c>
      <c r="E494" t="s">
        <v>511</v>
      </c>
      <c r="F494" t="s">
        <v>882</v>
      </c>
      <c r="G494">
        <v>1</v>
      </c>
      <c r="H494">
        <v>0</v>
      </c>
      <c r="I494">
        <v>0</v>
      </c>
      <c r="J494">
        <v>0</v>
      </c>
      <c r="K494">
        <v>0</v>
      </c>
      <c r="L494">
        <v>0</v>
      </c>
      <c r="M494">
        <v>0</v>
      </c>
      <c r="N494">
        <v>0</v>
      </c>
      <c r="O494">
        <v>0</v>
      </c>
    </row>
    <row r="495" spans="1:15" x14ac:dyDescent="0.3">
      <c r="A495" s="34">
        <v>257</v>
      </c>
      <c r="B495" t="s">
        <v>175</v>
      </c>
      <c r="C495" t="s">
        <v>233</v>
      </c>
      <c r="D495" t="s">
        <v>232</v>
      </c>
      <c r="E495" t="s">
        <v>620</v>
      </c>
      <c r="F495" t="s">
        <v>881</v>
      </c>
      <c r="G495">
        <v>0</v>
      </c>
      <c r="H495">
        <v>0</v>
      </c>
      <c r="I495">
        <v>0</v>
      </c>
      <c r="J495">
        <v>0</v>
      </c>
      <c r="K495">
        <v>6</v>
      </c>
      <c r="L495">
        <v>0</v>
      </c>
      <c r="M495">
        <v>0</v>
      </c>
      <c r="N495">
        <v>0</v>
      </c>
      <c r="O495">
        <v>0</v>
      </c>
    </row>
    <row r="496" spans="1:15" x14ac:dyDescent="0.3">
      <c r="A496" s="34">
        <v>257</v>
      </c>
      <c r="B496" t="s">
        <v>175</v>
      </c>
      <c r="C496" t="s">
        <v>233</v>
      </c>
      <c r="D496" t="s">
        <v>354</v>
      </c>
      <c r="E496" t="s">
        <v>353</v>
      </c>
      <c r="F496" t="s">
        <v>880</v>
      </c>
      <c r="G496">
        <v>0</v>
      </c>
      <c r="H496">
        <v>0</v>
      </c>
      <c r="I496">
        <v>6</v>
      </c>
      <c r="J496">
        <v>0</v>
      </c>
      <c r="K496">
        <v>0</v>
      </c>
      <c r="L496">
        <v>0</v>
      </c>
      <c r="M496">
        <v>0</v>
      </c>
      <c r="N496">
        <v>0</v>
      </c>
      <c r="O496">
        <v>0</v>
      </c>
    </row>
    <row r="497" spans="1:15" x14ac:dyDescent="0.3">
      <c r="A497" s="34">
        <v>257</v>
      </c>
      <c r="B497" t="s">
        <v>175</v>
      </c>
      <c r="C497" t="s">
        <v>233</v>
      </c>
      <c r="D497" t="s">
        <v>354</v>
      </c>
      <c r="E497" t="s">
        <v>353</v>
      </c>
      <c r="F497" t="s">
        <v>879</v>
      </c>
      <c r="G497">
        <v>0</v>
      </c>
      <c r="H497">
        <v>0</v>
      </c>
      <c r="I497">
        <v>0</v>
      </c>
      <c r="J497">
        <v>0</v>
      </c>
      <c r="K497">
        <v>1</v>
      </c>
      <c r="L497">
        <v>0</v>
      </c>
      <c r="M497">
        <v>0</v>
      </c>
      <c r="N497">
        <v>0</v>
      </c>
      <c r="O497">
        <v>0</v>
      </c>
    </row>
    <row r="498" spans="1:15" x14ac:dyDescent="0.3">
      <c r="A498" s="34">
        <v>257</v>
      </c>
      <c r="B498" t="s">
        <v>175</v>
      </c>
      <c r="C498" t="s">
        <v>233</v>
      </c>
      <c r="D498" t="s">
        <v>354</v>
      </c>
      <c r="E498" t="s">
        <v>353</v>
      </c>
      <c r="F498" t="s">
        <v>878</v>
      </c>
      <c r="G498">
        <v>2</v>
      </c>
      <c r="H498">
        <v>2</v>
      </c>
      <c r="I498">
        <v>0</v>
      </c>
      <c r="J498">
        <v>0</v>
      </c>
      <c r="K498">
        <v>0</v>
      </c>
      <c r="L498">
        <v>0</v>
      </c>
      <c r="M498">
        <v>0</v>
      </c>
      <c r="N498">
        <v>0</v>
      </c>
      <c r="O498">
        <v>0</v>
      </c>
    </row>
    <row r="499" spans="1:15" x14ac:dyDescent="0.3">
      <c r="A499" s="34">
        <v>257</v>
      </c>
      <c r="B499" t="s">
        <v>175</v>
      </c>
      <c r="C499" t="s">
        <v>233</v>
      </c>
      <c r="D499" t="s">
        <v>354</v>
      </c>
      <c r="E499" t="s">
        <v>353</v>
      </c>
      <c r="F499" t="s">
        <v>877</v>
      </c>
      <c r="G499">
        <v>2</v>
      </c>
      <c r="H499">
        <v>0</v>
      </c>
      <c r="I499">
        <v>0</v>
      </c>
      <c r="J499">
        <v>0</v>
      </c>
      <c r="K499">
        <v>0</v>
      </c>
      <c r="L499">
        <v>0</v>
      </c>
      <c r="M499">
        <v>0</v>
      </c>
      <c r="N499">
        <v>0</v>
      </c>
      <c r="O499">
        <v>4.5289855072463803E-2</v>
      </c>
    </row>
    <row r="500" spans="1:15" x14ac:dyDescent="0.3">
      <c r="A500" s="34">
        <v>257</v>
      </c>
      <c r="B500" t="s">
        <v>175</v>
      </c>
      <c r="C500" t="s">
        <v>233</v>
      </c>
      <c r="D500" t="s">
        <v>232</v>
      </c>
      <c r="E500" t="s">
        <v>620</v>
      </c>
      <c r="F500" t="s">
        <v>876</v>
      </c>
      <c r="G500">
        <v>0</v>
      </c>
      <c r="H500">
        <v>0</v>
      </c>
      <c r="I500">
        <v>0</v>
      </c>
      <c r="J500">
        <v>0</v>
      </c>
      <c r="K500">
        <v>4</v>
      </c>
      <c r="L500">
        <v>0</v>
      </c>
      <c r="M500">
        <v>0</v>
      </c>
      <c r="N500">
        <v>0</v>
      </c>
      <c r="O500">
        <v>0</v>
      </c>
    </row>
    <row r="501" spans="1:15" x14ac:dyDescent="0.3">
      <c r="A501" s="34">
        <v>257</v>
      </c>
      <c r="B501" t="s">
        <v>175</v>
      </c>
      <c r="C501" t="s">
        <v>233</v>
      </c>
      <c r="D501" t="s">
        <v>232</v>
      </c>
      <c r="E501" t="s">
        <v>620</v>
      </c>
      <c r="F501" t="s">
        <v>875</v>
      </c>
      <c r="G501">
        <v>2</v>
      </c>
      <c r="H501">
        <v>2</v>
      </c>
      <c r="I501">
        <v>0</v>
      </c>
      <c r="J501">
        <v>0</v>
      </c>
      <c r="K501">
        <v>0</v>
      </c>
      <c r="L501">
        <v>0</v>
      </c>
      <c r="M501">
        <v>0</v>
      </c>
      <c r="N501">
        <v>0</v>
      </c>
      <c r="O501">
        <v>0</v>
      </c>
    </row>
    <row r="502" spans="1:15" x14ac:dyDescent="0.3">
      <c r="A502" s="34">
        <v>257</v>
      </c>
      <c r="B502" t="s">
        <v>175</v>
      </c>
      <c r="C502" t="s">
        <v>233</v>
      </c>
      <c r="D502" t="s">
        <v>354</v>
      </c>
      <c r="E502" t="s">
        <v>503</v>
      </c>
      <c r="F502" t="s">
        <v>874</v>
      </c>
      <c r="G502">
        <v>0</v>
      </c>
      <c r="H502">
        <v>0</v>
      </c>
      <c r="I502">
        <v>1</v>
      </c>
      <c r="J502">
        <v>0</v>
      </c>
      <c r="K502">
        <v>0</v>
      </c>
      <c r="L502">
        <v>0</v>
      </c>
      <c r="M502">
        <v>0</v>
      </c>
      <c r="N502">
        <v>0</v>
      </c>
      <c r="O502">
        <v>4.5289855072463803E-2</v>
      </c>
    </row>
    <row r="503" spans="1:15" x14ac:dyDescent="0.3">
      <c r="A503" s="34">
        <v>257</v>
      </c>
      <c r="B503" t="s">
        <v>175</v>
      </c>
      <c r="C503" t="s">
        <v>233</v>
      </c>
      <c r="D503" t="s">
        <v>354</v>
      </c>
      <c r="E503" t="s">
        <v>503</v>
      </c>
      <c r="F503" t="s">
        <v>873</v>
      </c>
      <c r="G503">
        <v>0</v>
      </c>
      <c r="H503">
        <v>0</v>
      </c>
      <c r="I503">
        <v>0</v>
      </c>
      <c r="J503">
        <v>0</v>
      </c>
      <c r="K503">
        <v>0</v>
      </c>
      <c r="L503">
        <v>0</v>
      </c>
      <c r="M503">
        <v>1</v>
      </c>
      <c r="N503">
        <v>0</v>
      </c>
      <c r="O503">
        <v>0</v>
      </c>
    </row>
    <row r="504" spans="1:15" x14ac:dyDescent="0.3">
      <c r="A504" s="34">
        <v>257</v>
      </c>
      <c r="B504" t="s">
        <v>175</v>
      </c>
      <c r="C504" t="s">
        <v>233</v>
      </c>
      <c r="D504" t="s">
        <v>354</v>
      </c>
      <c r="E504" t="s">
        <v>872</v>
      </c>
      <c r="F504" t="s">
        <v>871</v>
      </c>
      <c r="G504">
        <v>0</v>
      </c>
      <c r="H504">
        <v>0</v>
      </c>
      <c r="I504">
        <v>0</v>
      </c>
      <c r="J504">
        <v>0</v>
      </c>
      <c r="K504">
        <v>1</v>
      </c>
      <c r="L504">
        <v>0</v>
      </c>
      <c r="M504">
        <v>0</v>
      </c>
      <c r="N504">
        <v>0</v>
      </c>
      <c r="O504">
        <v>0</v>
      </c>
    </row>
    <row r="505" spans="1:15" x14ac:dyDescent="0.3">
      <c r="A505" s="34">
        <v>257</v>
      </c>
      <c r="B505" t="s">
        <v>175</v>
      </c>
      <c r="C505" t="s">
        <v>233</v>
      </c>
      <c r="D505" t="s">
        <v>232</v>
      </c>
      <c r="E505" t="s">
        <v>231</v>
      </c>
      <c r="F505" t="s">
        <v>870</v>
      </c>
      <c r="G505">
        <v>2</v>
      </c>
      <c r="H505">
        <v>2</v>
      </c>
      <c r="I505">
        <v>0</v>
      </c>
      <c r="J505">
        <v>0</v>
      </c>
      <c r="K505">
        <v>0</v>
      </c>
      <c r="L505">
        <v>0</v>
      </c>
      <c r="M505">
        <v>0</v>
      </c>
      <c r="N505">
        <v>0</v>
      </c>
      <c r="O505">
        <v>0</v>
      </c>
    </row>
    <row r="506" spans="1:15" x14ac:dyDescent="0.3">
      <c r="A506" s="34">
        <v>257</v>
      </c>
      <c r="B506" t="s">
        <v>175</v>
      </c>
      <c r="C506" t="s">
        <v>233</v>
      </c>
      <c r="D506" t="s">
        <v>232</v>
      </c>
      <c r="E506" t="s">
        <v>231</v>
      </c>
      <c r="F506" t="s">
        <v>869</v>
      </c>
      <c r="G506">
        <v>1</v>
      </c>
      <c r="H506">
        <v>1</v>
      </c>
      <c r="I506">
        <v>0</v>
      </c>
      <c r="J506">
        <v>0</v>
      </c>
      <c r="K506">
        <v>0</v>
      </c>
      <c r="L506">
        <v>0</v>
      </c>
      <c r="M506">
        <v>0</v>
      </c>
      <c r="N506">
        <v>0</v>
      </c>
      <c r="O506">
        <v>4.5289855072463803E-2</v>
      </c>
    </row>
    <row r="507" spans="1:15" x14ac:dyDescent="0.3">
      <c r="A507" s="34">
        <v>257</v>
      </c>
      <c r="B507" t="s">
        <v>175</v>
      </c>
      <c r="C507" t="s">
        <v>233</v>
      </c>
      <c r="D507" t="s">
        <v>232</v>
      </c>
      <c r="E507" t="s">
        <v>511</v>
      </c>
      <c r="F507" t="s">
        <v>868</v>
      </c>
      <c r="G507">
        <v>0</v>
      </c>
      <c r="H507">
        <v>0</v>
      </c>
      <c r="I507">
        <v>1</v>
      </c>
      <c r="J507">
        <v>0</v>
      </c>
      <c r="K507">
        <v>0</v>
      </c>
      <c r="L507">
        <v>0</v>
      </c>
      <c r="M507">
        <v>0</v>
      </c>
      <c r="N507">
        <v>0</v>
      </c>
      <c r="O507">
        <v>4.5289855072463803E-2</v>
      </c>
    </row>
    <row r="508" spans="1:15" x14ac:dyDescent="0.3">
      <c r="A508" s="34">
        <v>257</v>
      </c>
      <c r="B508" t="s">
        <v>175</v>
      </c>
      <c r="C508" t="s">
        <v>233</v>
      </c>
      <c r="D508" t="s">
        <v>232</v>
      </c>
      <c r="E508" t="s">
        <v>231</v>
      </c>
      <c r="F508" t="s">
        <v>867</v>
      </c>
      <c r="G508">
        <v>0</v>
      </c>
      <c r="H508">
        <v>0</v>
      </c>
      <c r="I508">
        <v>1</v>
      </c>
      <c r="J508">
        <v>0</v>
      </c>
      <c r="K508">
        <v>0</v>
      </c>
      <c r="L508">
        <v>0</v>
      </c>
      <c r="M508">
        <v>0</v>
      </c>
      <c r="N508">
        <v>0</v>
      </c>
      <c r="O508">
        <v>0</v>
      </c>
    </row>
    <row r="509" spans="1:15" x14ac:dyDescent="0.3">
      <c r="A509" s="34">
        <v>257</v>
      </c>
      <c r="B509" t="s">
        <v>175</v>
      </c>
      <c r="C509" t="s">
        <v>233</v>
      </c>
      <c r="D509" t="s">
        <v>232</v>
      </c>
      <c r="E509" t="s">
        <v>231</v>
      </c>
      <c r="F509" t="s">
        <v>866</v>
      </c>
      <c r="G509">
        <v>0</v>
      </c>
      <c r="H509">
        <v>0</v>
      </c>
      <c r="I509">
        <v>1</v>
      </c>
      <c r="J509">
        <v>0</v>
      </c>
      <c r="K509">
        <v>0</v>
      </c>
      <c r="L509">
        <v>0</v>
      </c>
      <c r="M509">
        <v>0</v>
      </c>
      <c r="N509">
        <v>0</v>
      </c>
      <c r="O509">
        <v>0</v>
      </c>
    </row>
    <row r="510" spans="1:15" x14ac:dyDescent="0.3">
      <c r="A510" s="34">
        <v>257</v>
      </c>
      <c r="B510" t="s">
        <v>175</v>
      </c>
      <c r="C510" t="s">
        <v>233</v>
      </c>
      <c r="D510" t="s">
        <v>354</v>
      </c>
      <c r="E510" t="s">
        <v>353</v>
      </c>
      <c r="F510" t="s">
        <v>865</v>
      </c>
      <c r="G510">
        <v>0</v>
      </c>
      <c r="H510">
        <v>0</v>
      </c>
      <c r="I510">
        <v>0</v>
      </c>
      <c r="J510">
        <v>0</v>
      </c>
      <c r="K510">
        <v>0</v>
      </c>
      <c r="L510">
        <v>0</v>
      </c>
      <c r="M510">
        <v>2</v>
      </c>
      <c r="N510">
        <v>0</v>
      </c>
      <c r="O510">
        <v>0</v>
      </c>
    </row>
    <row r="511" spans="1:15" x14ac:dyDescent="0.3">
      <c r="A511" s="34">
        <v>257</v>
      </c>
      <c r="B511" t="s">
        <v>175</v>
      </c>
      <c r="C511" t="s">
        <v>183</v>
      </c>
      <c r="D511" t="s">
        <v>229</v>
      </c>
      <c r="E511" t="s">
        <v>451</v>
      </c>
      <c r="F511" t="s">
        <v>860</v>
      </c>
      <c r="G511">
        <v>0</v>
      </c>
      <c r="H511">
        <v>0</v>
      </c>
      <c r="I511">
        <v>0</v>
      </c>
      <c r="J511">
        <v>0</v>
      </c>
      <c r="K511">
        <v>0</v>
      </c>
      <c r="L511">
        <v>0</v>
      </c>
      <c r="M511">
        <v>1</v>
      </c>
      <c r="N511">
        <v>0</v>
      </c>
      <c r="O511">
        <v>0</v>
      </c>
    </row>
    <row r="512" spans="1:15" x14ac:dyDescent="0.3">
      <c r="A512" s="34">
        <v>258</v>
      </c>
      <c r="B512" t="s">
        <v>175</v>
      </c>
      <c r="C512" t="s">
        <v>183</v>
      </c>
      <c r="D512" t="s">
        <v>182</v>
      </c>
      <c r="E512" t="s">
        <v>517</v>
      </c>
      <c r="F512" t="s">
        <v>832</v>
      </c>
      <c r="G512">
        <v>0</v>
      </c>
      <c r="H512">
        <v>0</v>
      </c>
      <c r="I512">
        <v>0</v>
      </c>
      <c r="J512">
        <v>0</v>
      </c>
      <c r="K512">
        <v>0</v>
      </c>
      <c r="L512">
        <v>0</v>
      </c>
      <c r="M512">
        <v>1</v>
      </c>
      <c r="N512">
        <v>0</v>
      </c>
      <c r="O512">
        <v>0</v>
      </c>
    </row>
    <row r="513" spans="1:15" x14ac:dyDescent="0.3">
      <c r="A513" s="34">
        <v>258</v>
      </c>
      <c r="B513" t="s">
        <v>175</v>
      </c>
      <c r="C513" t="s">
        <v>187</v>
      </c>
      <c r="D513" t="s">
        <v>270</v>
      </c>
      <c r="E513" t="s">
        <v>298</v>
      </c>
      <c r="F513" t="s">
        <v>831</v>
      </c>
      <c r="G513">
        <v>0</v>
      </c>
      <c r="H513">
        <v>0</v>
      </c>
      <c r="I513">
        <v>0</v>
      </c>
      <c r="J513">
        <v>0</v>
      </c>
      <c r="K513">
        <v>0</v>
      </c>
      <c r="L513">
        <v>0</v>
      </c>
      <c r="M513">
        <v>1</v>
      </c>
      <c r="N513">
        <v>0</v>
      </c>
      <c r="O513">
        <v>0</v>
      </c>
    </row>
    <row r="514" spans="1:15" x14ac:dyDescent="0.3">
      <c r="A514" s="34">
        <v>258</v>
      </c>
      <c r="B514" t="s">
        <v>175</v>
      </c>
      <c r="C514" t="s">
        <v>226</v>
      </c>
      <c r="D514" t="s">
        <v>243</v>
      </c>
      <c r="E514" t="s">
        <v>242</v>
      </c>
      <c r="F514" t="s">
        <v>830</v>
      </c>
      <c r="G514">
        <v>0</v>
      </c>
      <c r="H514">
        <v>0</v>
      </c>
      <c r="I514">
        <v>0</v>
      </c>
      <c r="J514">
        <v>0</v>
      </c>
      <c r="K514">
        <v>0</v>
      </c>
      <c r="L514">
        <v>0</v>
      </c>
      <c r="M514">
        <v>1</v>
      </c>
      <c r="N514">
        <v>0</v>
      </c>
      <c r="O514">
        <v>0</v>
      </c>
    </row>
    <row r="515" spans="1:15" x14ac:dyDescent="0.3">
      <c r="A515" s="34">
        <v>258</v>
      </c>
      <c r="B515" t="s">
        <v>175</v>
      </c>
      <c r="C515" t="s">
        <v>187</v>
      </c>
      <c r="D515" t="s">
        <v>270</v>
      </c>
      <c r="E515" t="s">
        <v>269</v>
      </c>
      <c r="F515" t="s">
        <v>819</v>
      </c>
      <c r="G515">
        <v>0</v>
      </c>
      <c r="H515">
        <v>0</v>
      </c>
      <c r="I515">
        <v>0</v>
      </c>
      <c r="J515">
        <v>0</v>
      </c>
      <c r="K515">
        <v>0</v>
      </c>
      <c r="L515">
        <v>0</v>
      </c>
      <c r="M515">
        <v>1</v>
      </c>
      <c r="N515">
        <v>0</v>
      </c>
      <c r="O515">
        <v>0</v>
      </c>
    </row>
    <row r="516" spans="1:15" x14ac:dyDescent="0.3">
      <c r="A516" s="34">
        <v>259</v>
      </c>
      <c r="B516" t="s">
        <v>175</v>
      </c>
      <c r="C516" t="s">
        <v>179</v>
      </c>
      <c r="D516" t="s">
        <v>178</v>
      </c>
      <c r="E516" t="s">
        <v>262</v>
      </c>
      <c r="F516" t="s">
        <v>818</v>
      </c>
      <c r="G516">
        <v>0</v>
      </c>
      <c r="H516">
        <v>0</v>
      </c>
      <c r="I516">
        <v>0</v>
      </c>
      <c r="J516">
        <v>0</v>
      </c>
      <c r="K516">
        <v>0</v>
      </c>
      <c r="L516">
        <v>0</v>
      </c>
      <c r="M516">
        <v>2</v>
      </c>
      <c r="N516">
        <v>0</v>
      </c>
      <c r="O516">
        <v>0</v>
      </c>
    </row>
    <row r="517" spans="1:15" x14ac:dyDescent="0.3">
      <c r="A517" s="34">
        <v>259</v>
      </c>
      <c r="B517" t="s">
        <v>175</v>
      </c>
      <c r="C517" t="s">
        <v>179</v>
      </c>
      <c r="D517" t="s">
        <v>283</v>
      </c>
      <c r="E517" t="s">
        <v>282</v>
      </c>
      <c r="F517" t="s">
        <v>817</v>
      </c>
      <c r="G517">
        <v>0</v>
      </c>
      <c r="H517">
        <v>0</v>
      </c>
      <c r="I517">
        <v>0</v>
      </c>
      <c r="J517">
        <v>0</v>
      </c>
      <c r="K517">
        <v>0</v>
      </c>
      <c r="L517">
        <v>0</v>
      </c>
      <c r="M517">
        <v>10</v>
      </c>
      <c r="N517">
        <v>0</v>
      </c>
      <c r="O517">
        <v>0</v>
      </c>
    </row>
    <row r="518" spans="1:15" x14ac:dyDescent="0.3">
      <c r="A518" s="34">
        <v>259</v>
      </c>
      <c r="B518" t="s">
        <v>175</v>
      </c>
      <c r="C518" t="s">
        <v>179</v>
      </c>
      <c r="D518" t="s">
        <v>253</v>
      </c>
      <c r="E518" t="s">
        <v>252</v>
      </c>
      <c r="F518" t="s">
        <v>816</v>
      </c>
      <c r="G518">
        <v>0</v>
      </c>
      <c r="H518">
        <v>0</v>
      </c>
      <c r="I518">
        <v>0</v>
      </c>
      <c r="J518">
        <v>0</v>
      </c>
      <c r="K518">
        <v>0</v>
      </c>
      <c r="L518">
        <v>0</v>
      </c>
      <c r="M518">
        <v>3</v>
      </c>
      <c r="N518">
        <v>0</v>
      </c>
      <c r="O518">
        <v>0</v>
      </c>
    </row>
    <row r="519" spans="1:15" x14ac:dyDescent="0.3">
      <c r="A519" s="34">
        <v>260</v>
      </c>
      <c r="B519" t="s">
        <v>175</v>
      </c>
      <c r="C519" t="s">
        <v>226</v>
      </c>
      <c r="D519" t="s">
        <v>225</v>
      </c>
      <c r="E519" t="s">
        <v>792</v>
      </c>
      <c r="F519" t="s">
        <v>111</v>
      </c>
      <c r="G519">
        <v>0</v>
      </c>
      <c r="H519">
        <v>0</v>
      </c>
      <c r="I519">
        <v>1</v>
      </c>
      <c r="J519">
        <v>0</v>
      </c>
      <c r="K519">
        <v>1</v>
      </c>
      <c r="L519">
        <v>0</v>
      </c>
      <c r="M519">
        <v>1</v>
      </c>
      <c r="N519">
        <v>0</v>
      </c>
      <c r="O519">
        <v>0</v>
      </c>
    </row>
    <row r="520" spans="1:15" x14ac:dyDescent="0.3">
      <c r="A520" s="34">
        <v>261</v>
      </c>
      <c r="B520" t="s">
        <v>175</v>
      </c>
      <c r="C520" t="s">
        <v>226</v>
      </c>
      <c r="D520" t="s">
        <v>276</v>
      </c>
      <c r="E520" t="s">
        <v>278</v>
      </c>
      <c r="F520" t="s">
        <v>791</v>
      </c>
      <c r="G520">
        <v>1</v>
      </c>
      <c r="H520">
        <v>1</v>
      </c>
      <c r="I520">
        <v>0</v>
      </c>
      <c r="J520">
        <v>0</v>
      </c>
      <c r="K520">
        <v>0</v>
      </c>
      <c r="L520">
        <v>0</v>
      </c>
      <c r="M520">
        <v>0</v>
      </c>
      <c r="N520">
        <v>0</v>
      </c>
      <c r="O520">
        <v>0</v>
      </c>
    </row>
    <row r="521" spans="1:15" x14ac:dyDescent="0.3">
      <c r="A521" s="34">
        <v>261</v>
      </c>
      <c r="B521" t="s">
        <v>175</v>
      </c>
      <c r="C521" t="s">
        <v>226</v>
      </c>
      <c r="D521" t="s">
        <v>276</v>
      </c>
      <c r="E521" t="s">
        <v>278</v>
      </c>
      <c r="F521" t="s">
        <v>790</v>
      </c>
      <c r="G521">
        <v>1</v>
      </c>
      <c r="H521">
        <v>2</v>
      </c>
      <c r="I521">
        <v>1</v>
      </c>
      <c r="J521">
        <v>0</v>
      </c>
      <c r="K521">
        <v>1</v>
      </c>
      <c r="L521">
        <v>0</v>
      </c>
      <c r="M521">
        <v>1</v>
      </c>
      <c r="N521">
        <v>0</v>
      </c>
      <c r="O521">
        <v>0.67567567567567599</v>
      </c>
    </row>
    <row r="522" spans="1:15" x14ac:dyDescent="0.3">
      <c r="A522" s="34">
        <v>261</v>
      </c>
      <c r="B522" t="s">
        <v>175</v>
      </c>
      <c r="C522" t="s">
        <v>226</v>
      </c>
      <c r="D522" t="s">
        <v>276</v>
      </c>
      <c r="E522" t="s">
        <v>275</v>
      </c>
      <c r="F522" t="s">
        <v>789</v>
      </c>
      <c r="G522">
        <v>4</v>
      </c>
      <c r="H522">
        <v>4</v>
      </c>
      <c r="I522">
        <v>4</v>
      </c>
      <c r="J522">
        <v>0</v>
      </c>
      <c r="K522">
        <v>4</v>
      </c>
      <c r="L522">
        <v>0</v>
      </c>
      <c r="M522">
        <v>4</v>
      </c>
      <c r="N522">
        <v>0</v>
      </c>
      <c r="O522">
        <v>0.337837837837838</v>
      </c>
    </row>
    <row r="523" spans="1:15" x14ac:dyDescent="0.3">
      <c r="A523" s="34">
        <v>262</v>
      </c>
      <c r="B523" t="s">
        <v>175</v>
      </c>
      <c r="C523" t="s">
        <v>187</v>
      </c>
      <c r="D523" t="s">
        <v>186</v>
      </c>
      <c r="E523" t="s">
        <v>185</v>
      </c>
      <c r="F523" t="s">
        <v>785</v>
      </c>
      <c r="G523">
        <v>1</v>
      </c>
      <c r="H523">
        <v>3</v>
      </c>
      <c r="I523">
        <v>1</v>
      </c>
      <c r="J523">
        <v>0</v>
      </c>
      <c r="K523">
        <v>1</v>
      </c>
      <c r="L523">
        <v>0</v>
      </c>
      <c r="M523">
        <v>1</v>
      </c>
      <c r="N523">
        <v>0</v>
      </c>
      <c r="O523">
        <v>0.168918918918919</v>
      </c>
    </row>
    <row r="524" spans="1:15" x14ac:dyDescent="0.3">
      <c r="A524" s="34">
        <v>262</v>
      </c>
      <c r="B524" t="s">
        <v>175</v>
      </c>
      <c r="C524" t="s">
        <v>183</v>
      </c>
      <c r="D524" t="s">
        <v>182</v>
      </c>
      <c r="E524" t="s">
        <v>423</v>
      </c>
      <c r="F524" t="s">
        <v>784</v>
      </c>
      <c r="G524">
        <v>0</v>
      </c>
      <c r="H524">
        <v>0</v>
      </c>
      <c r="I524">
        <v>0</v>
      </c>
      <c r="J524">
        <v>0</v>
      </c>
      <c r="K524">
        <v>0</v>
      </c>
      <c r="L524">
        <v>0</v>
      </c>
      <c r="M524">
        <v>1</v>
      </c>
      <c r="N524">
        <v>0</v>
      </c>
      <c r="O524">
        <v>0.25337837837837901</v>
      </c>
    </row>
    <row r="525" spans="1:15" x14ac:dyDescent="0.3">
      <c r="A525" s="34">
        <v>262</v>
      </c>
      <c r="B525" t="s">
        <v>175</v>
      </c>
      <c r="C525" t="s">
        <v>183</v>
      </c>
      <c r="D525" t="s">
        <v>182</v>
      </c>
      <c r="E525" t="s">
        <v>423</v>
      </c>
      <c r="F525" t="s">
        <v>783</v>
      </c>
      <c r="G525">
        <v>0</v>
      </c>
      <c r="H525">
        <v>0</v>
      </c>
      <c r="I525">
        <v>2</v>
      </c>
      <c r="J525">
        <v>0</v>
      </c>
      <c r="K525">
        <v>0</v>
      </c>
      <c r="L525">
        <v>0</v>
      </c>
      <c r="M525">
        <v>2</v>
      </c>
      <c r="N525">
        <v>0</v>
      </c>
      <c r="O525">
        <v>0</v>
      </c>
    </row>
    <row r="526" spans="1:15" x14ac:dyDescent="0.3">
      <c r="A526" s="34">
        <v>262</v>
      </c>
      <c r="B526" t="s">
        <v>175</v>
      </c>
      <c r="C526" t="s">
        <v>183</v>
      </c>
      <c r="D526" t="s">
        <v>182</v>
      </c>
      <c r="E526" t="s">
        <v>181</v>
      </c>
      <c r="F526" t="s">
        <v>782</v>
      </c>
      <c r="G526">
        <v>2</v>
      </c>
      <c r="H526">
        <v>2</v>
      </c>
      <c r="I526">
        <v>0</v>
      </c>
      <c r="J526">
        <v>0</v>
      </c>
      <c r="K526">
        <v>2</v>
      </c>
      <c r="L526">
        <v>0</v>
      </c>
      <c r="M526">
        <v>0</v>
      </c>
      <c r="N526">
        <v>0</v>
      </c>
      <c r="O526">
        <v>0</v>
      </c>
    </row>
    <row r="527" spans="1:15" x14ac:dyDescent="0.3">
      <c r="A527" s="34">
        <v>262</v>
      </c>
      <c r="B527" t="s">
        <v>175</v>
      </c>
      <c r="C527" t="s">
        <v>183</v>
      </c>
      <c r="D527" t="s">
        <v>182</v>
      </c>
      <c r="E527" t="s">
        <v>421</v>
      </c>
      <c r="F527" t="s">
        <v>781</v>
      </c>
      <c r="G527">
        <v>0</v>
      </c>
      <c r="H527">
        <v>0</v>
      </c>
      <c r="I527">
        <v>0</v>
      </c>
      <c r="J527">
        <v>0</v>
      </c>
      <c r="K527">
        <v>0</v>
      </c>
      <c r="L527">
        <v>0</v>
      </c>
      <c r="M527">
        <v>1</v>
      </c>
      <c r="N527">
        <v>0</v>
      </c>
      <c r="O527">
        <v>0.168918918918919</v>
      </c>
    </row>
    <row r="528" spans="1:15" x14ac:dyDescent="0.3">
      <c r="A528" s="34">
        <v>262</v>
      </c>
      <c r="B528" t="s">
        <v>175</v>
      </c>
      <c r="C528" t="s">
        <v>183</v>
      </c>
      <c r="D528" t="s">
        <v>182</v>
      </c>
      <c r="E528" t="s">
        <v>421</v>
      </c>
      <c r="F528" t="s">
        <v>780</v>
      </c>
      <c r="G528">
        <v>0</v>
      </c>
      <c r="H528">
        <v>0</v>
      </c>
      <c r="I528">
        <v>0</v>
      </c>
      <c r="J528">
        <v>0</v>
      </c>
      <c r="K528">
        <v>0</v>
      </c>
      <c r="L528">
        <v>0</v>
      </c>
      <c r="M528">
        <v>1</v>
      </c>
      <c r="N528">
        <v>0</v>
      </c>
      <c r="O528">
        <v>0</v>
      </c>
    </row>
    <row r="529" spans="1:15" x14ac:dyDescent="0.3">
      <c r="A529" s="34">
        <v>262</v>
      </c>
      <c r="B529" t="s">
        <v>175</v>
      </c>
      <c r="C529" t="s">
        <v>183</v>
      </c>
      <c r="D529" t="s">
        <v>182</v>
      </c>
      <c r="E529" t="s">
        <v>280</v>
      </c>
      <c r="F529" t="s">
        <v>779</v>
      </c>
      <c r="G529">
        <v>0</v>
      </c>
      <c r="H529">
        <v>0</v>
      </c>
      <c r="I529">
        <v>0</v>
      </c>
      <c r="J529">
        <v>0</v>
      </c>
      <c r="K529">
        <v>3</v>
      </c>
      <c r="L529">
        <v>0</v>
      </c>
      <c r="M529">
        <v>0</v>
      </c>
      <c r="N529">
        <v>0</v>
      </c>
      <c r="O529">
        <v>0</v>
      </c>
    </row>
    <row r="530" spans="1:15" x14ac:dyDescent="0.3">
      <c r="A530" s="34">
        <v>262</v>
      </c>
      <c r="B530" t="s">
        <v>175</v>
      </c>
      <c r="C530" t="s">
        <v>183</v>
      </c>
      <c r="D530" t="s">
        <v>182</v>
      </c>
      <c r="E530" t="s">
        <v>280</v>
      </c>
      <c r="F530" t="s">
        <v>778</v>
      </c>
      <c r="G530">
        <v>0</v>
      </c>
      <c r="H530">
        <v>0</v>
      </c>
      <c r="I530">
        <v>1</v>
      </c>
      <c r="J530">
        <v>0</v>
      </c>
      <c r="K530">
        <v>0</v>
      </c>
      <c r="L530">
        <v>0</v>
      </c>
      <c r="M530">
        <v>0</v>
      </c>
      <c r="N530">
        <v>0</v>
      </c>
      <c r="O530">
        <v>0</v>
      </c>
    </row>
    <row r="531" spans="1:15" x14ac:dyDescent="0.3">
      <c r="A531" s="34">
        <v>262</v>
      </c>
      <c r="B531" t="s">
        <v>175</v>
      </c>
      <c r="C531" t="s">
        <v>183</v>
      </c>
      <c r="D531" t="s">
        <v>182</v>
      </c>
      <c r="E531" t="s">
        <v>280</v>
      </c>
      <c r="F531" t="s">
        <v>777</v>
      </c>
      <c r="G531">
        <v>0</v>
      </c>
      <c r="H531">
        <v>0</v>
      </c>
      <c r="I531">
        <v>1</v>
      </c>
      <c r="J531">
        <v>0</v>
      </c>
      <c r="K531">
        <v>0</v>
      </c>
      <c r="L531">
        <v>0</v>
      </c>
      <c r="M531">
        <v>1</v>
      </c>
      <c r="N531">
        <v>0</v>
      </c>
      <c r="O531">
        <v>0</v>
      </c>
    </row>
    <row r="532" spans="1:15" x14ac:dyDescent="0.3">
      <c r="A532" s="34">
        <v>262</v>
      </c>
      <c r="B532" t="s">
        <v>175</v>
      </c>
      <c r="C532" t="s">
        <v>183</v>
      </c>
      <c r="D532" t="s">
        <v>258</v>
      </c>
      <c r="E532" t="s">
        <v>257</v>
      </c>
      <c r="F532" t="s">
        <v>776</v>
      </c>
      <c r="G532">
        <v>3</v>
      </c>
      <c r="H532">
        <v>3</v>
      </c>
      <c r="I532">
        <v>0</v>
      </c>
      <c r="J532">
        <v>0</v>
      </c>
      <c r="K532">
        <v>0</v>
      </c>
      <c r="L532">
        <v>0</v>
      </c>
      <c r="M532">
        <v>0</v>
      </c>
      <c r="N532">
        <v>0</v>
      </c>
      <c r="O532">
        <v>0</v>
      </c>
    </row>
    <row r="533" spans="1:15" x14ac:dyDescent="0.3">
      <c r="A533" s="34">
        <v>262</v>
      </c>
      <c r="B533" t="s">
        <v>175</v>
      </c>
      <c r="C533" t="s">
        <v>183</v>
      </c>
      <c r="D533" t="s">
        <v>258</v>
      </c>
      <c r="E533" t="s">
        <v>257</v>
      </c>
      <c r="F533" t="s">
        <v>775</v>
      </c>
      <c r="G533">
        <v>1</v>
      </c>
      <c r="H533">
        <v>1</v>
      </c>
      <c r="I533">
        <v>0</v>
      </c>
      <c r="J533">
        <v>0</v>
      </c>
      <c r="K533">
        <v>0</v>
      </c>
      <c r="L533">
        <v>0</v>
      </c>
      <c r="M533">
        <v>0</v>
      </c>
      <c r="N533">
        <v>0</v>
      </c>
      <c r="O533">
        <v>0.337837837837838</v>
      </c>
    </row>
    <row r="534" spans="1:15" x14ac:dyDescent="0.3">
      <c r="A534" s="34">
        <v>262</v>
      </c>
      <c r="B534" t="s">
        <v>175</v>
      </c>
      <c r="C534" t="s">
        <v>183</v>
      </c>
      <c r="D534" t="s">
        <v>258</v>
      </c>
      <c r="E534" t="s">
        <v>257</v>
      </c>
      <c r="F534" t="s">
        <v>774</v>
      </c>
      <c r="G534">
        <v>3</v>
      </c>
      <c r="H534">
        <v>5</v>
      </c>
      <c r="I534">
        <v>3</v>
      </c>
      <c r="J534">
        <v>0</v>
      </c>
      <c r="K534">
        <v>0</v>
      </c>
      <c r="L534">
        <v>0</v>
      </c>
      <c r="M534">
        <v>0</v>
      </c>
      <c r="N534">
        <v>0</v>
      </c>
      <c r="O534">
        <v>0.337837837837838</v>
      </c>
    </row>
    <row r="535" spans="1:15" x14ac:dyDescent="0.3">
      <c r="A535" s="34">
        <v>262</v>
      </c>
      <c r="B535" t="s">
        <v>175</v>
      </c>
      <c r="C535" t="s">
        <v>179</v>
      </c>
      <c r="D535" t="s">
        <v>178</v>
      </c>
      <c r="E535" t="s">
        <v>177</v>
      </c>
      <c r="F535" t="s">
        <v>772</v>
      </c>
      <c r="G535">
        <v>1</v>
      </c>
      <c r="H535">
        <v>1</v>
      </c>
      <c r="I535">
        <v>0</v>
      </c>
      <c r="J535">
        <v>0</v>
      </c>
      <c r="K535">
        <v>1</v>
      </c>
      <c r="L535">
        <v>0</v>
      </c>
      <c r="M535">
        <v>0</v>
      </c>
      <c r="N535">
        <v>0</v>
      </c>
      <c r="O535">
        <v>0.28153153153153199</v>
      </c>
    </row>
    <row r="536" spans="1:15" x14ac:dyDescent="0.3">
      <c r="A536" s="34">
        <v>262</v>
      </c>
      <c r="B536" t="s">
        <v>175</v>
      </c>
      <c r="C536" t="s">
        <v>183</v>
      </c>
      <c r="D536" t="s">
        <v>182</v>
      </c>
      <c r="E536" t="s">
        <v>517</v>
      </c>
      <c r="F536" t="s">
        <v>771</v>
      </c>
      <c r="G536">
        <v>1</v>
      </c>
      <c r="H536">
        <v>1</v>
      </c>
      <c r="I536">
        <v>0</v>
      </c>
      <c r="J536">
        <v>0</v>
      </c>
      <c r="K536">
        <v>1</v>
      </c>
      <c r="L536">
        <v>0</v>
      </c>
      <c r="M536">
        <v>0</v>
      </c>
      <c r="N536">
        <v>0</v>
      </c>
      <c r="O536">
        <v>0.168918918918919</v>
      </c>
    </row>
    <row r="537" spans="1:15" x14ac:dyDescent="0.3">
      <c r="A537" s="34">
        <v>262</v>
      </c>
      <c r="B537" t="s">
        <v>175</v>
      </c>
      <c r="C537" t="s">
        <v>179</v>
      </c>
      <c r="D537" t="s">
        <v>253</v>
      </c>
      <c r="E537" t="s">
        <v>252</v>
      </c>
      <c r="F537" t="s">
        <v>770</v>
      </c>
      <c r="G537">
        <v>1</v>
      </c>
      <c r="H537">
        <v>1</v>
      </c>
      <c r="I537">
        <v>1</v>
      </c>
      <c r="J537">
        <v>0</v>
      </c>
      <c r="K537">
        <v>1</v>
      </c>
      <c r="L537">
        <v>0</v>
      </c>
      <c r="M537">
        <v>1</v>
      </c>
      <c r="N537">
        <v>0</v>
      </c>
      <c r="O537">
        <v>0.168918918918919</v>
      </c>
    </row>
    <row r="538" spans="1:15" x14ac:dyDescent="0.3">
      <c r="A538" s="34">
        <v>262</v>
      </c>
      <c r="B538" t="s">
        <v>175</v>
      </c>
      <c r="C538" t="s">
        <v>183</v>
      </c>
      <c r="D538" t="s">
        <v>182</v>
      </c>
      <c r="E538" t="s">
        <v>181</v>
      </c>
      <c r="F538" t="s">
        <v>769</v>
      </c>
      <c r="G538">
        <v>0</v>
      </c>
      <c r="H538">
        <v>0</v>
      </c>
      <c r="I538">
        <v>0</v>
      </c>
      <c r="J538">
        <v>0</v>
      </c>
      <c r="K538">
        <v>10</v>
      </c>
      <c r="L538">
        <v>0</v>
      </c>
      <c r="M538">
        <v>0</v>
      </c>
      <c r="N538">
        <v>0</v>
      </c>
      <c r="O538">
        <v>8.4459459459459402E-2</v>
      </c>
    </row>
    <row r="539" spans="1:15" x14ac:dyDescent="0.3">
      <c r="A539" s="34">
        <v>262</v>
      </c>
      <c r="B539" t="s">
        <v>175</v>
      </c>
      <c r="C539" t="s">
        <v>183</v>
      </c>
      <c r="D539" t="s">
        <v>182</v>
      </c>
      <c r="E539" t="s">
        <v>181</v>
      </c>
      <c r="F539" t="s">
        <v>768</v>
      </c>
      <c r="G539">
        <v>1</v>
      </c>
      <c r="H539">
        <v>1</v>
      </c>
      <c r="I539">
        <v>0</v>
      </c>
      <c r="J539">
        <v>0</v>
      </c>
      <c r="K539">
        <v>0</v>
      </c>
      <c r="L539">
        <v>0</v>
      </c>
      <c r="M539">
        <v>0</v>
      </c>
      <c r="N539">
        <v>0</v>
      </c>
      <c r="O539">
        <v>0</v>
      </c>
    </row>
    <row r="540" spans="1:15" x14ac:dyDescent="0.3">
      <c r="A540" s="34">
        <v>266</v>
      </c>
      <c r="B540" t="s">
        <v>175</v>
      </c>
      <c r="C540" t="s">
        <v>187</v>
      </c>
      <c r="D540" t="s">
        <v>270</v>
      </c>
      <c r="E540" t="s">
        <v>269</v>
      </c>
      <c r="F540" t="s">
        <v>120</v>
      </c>
      <c r="G540">
        <v>0</v>
      </c>
      <c r="H540">
        <v>0</v>
      </c>
      <c r="I540">
        <v>0</v>
      </c>
      <c r="J540">
        <v>0</v>
      </c>
      <c r="K540">
        <v>0</v>
      </c>
      <c r="L540">
        <v>0</v>
      </c>
      <c r="M540">
        <v>1</v>
      </c>
      <c r="N540">
        <v>0</v>
      </c>
      <c r="O540">
        <v>0.337837837837838</v>
      </c>
    </row>
    <row r="541" spans="1:15" x14ac:dyDescent="0.3">
      <c r="A541" s="34">
        <v>266</v>
      </c>
      <c r="B541" t="s">
        <v>175</v>
      </c>
      <c r="C541" t="s">
        <v>187</v>
      </c>
      <c r="D541" t="s">
        <v>270</v>
      </c>
      <c r="E541" t="s">
        <v>269</v>
      </c>
      <c r="F541" t="s">
        <v>119</v>
      </c>
      <c r="G541">
        <v>0</v>
      </c>
      <c r="H541">
        <v>0</v>
      </c>
      <c r="I541">
        <v>1</v>
      </c>
      <c r="J541">
        <v>0</v>
      </c>
      <c r="K541">
        <v>0</v>
      </c>
      <c r="L541">
        <v>0</v>
      </c>
      <c r="M541">
        <v>1</v>
      </c>
      <c r="N541">
        <v>0</v>
      </c>
      <c r="O541">
        <v>0</v>
      </c>
    </row>
    <row r="542" spans="1:15" x14ac:dyDescent="0.3">
      <c r="A542" s="34">
        <v>266</v>
      </c>
      <c r="B542" t="s">
        <v>175</v>
      </c>
      <c r="C542" t="s">
        <v>187</v>
      </c>
      <c r="D542" t="s">
        <v>186</v>
      </c>
      <c r="E542" t="s">
        <v>267</v>
      </c>
      <c r="F542" t="s">
        <v>757</v>
      </c>
      <c r="G542">
        <v>0</v>
      </c>
      <c r="H542">
        <v>0</v>
      </c>
      <c r="I542">
        <v>0</v>
      </c>
      <c r="J542">
        <v>0</v>
      </c>
      <c r="K542">
        <v>0</v>
      </c>
      <c r="L542">
        <v>0</v>
      </c>
      <c r="M542">
        <v>1</v>
      </c>
      <c r="N542">
        <v>0</v>
      </c>
      <c r="O542">
        <v>0</v>
      </c>
    </row>
    <row r="543" spans="1:15" x14ac:dyDescent="0.3">
      <c r="A543" s="34">
        <v>266</v>
      </c>
      <c r="B543" t="s">
        <v>175</v>
      </c>
      <c r="C543" t="s">
        <v>187</v>
      </c>
      <c r="D543" t="s">
        <v>186</v>
      </c>
      <c r="E543" t="s">
        <v>267</v>
      </c>
      <c r="F543" t="s">
        <v>756</v>
      </c>
      <c r="G543">
        <v>0</v>
      </c>
      <c r="H543">
        <v>0</v>
      </c>
      <c r="I543">
        <v>0</v>
      </c>
      <c r="J543">
        <v>0</v>
      </c>
      <c r="K543">
        <v>0</v>
      </c>
      <c r="L543">
        <v>0</v>
      </c>
      <c r="M543">
        <v>1</v>
      </c>
      <c r="N543">
        <v>0</v>
      </c>
      <c r="O543">
        <v>0</v>
      </c>
    </row>
    <row r="544" spans="1:15" x14ac:dyDescent="0.3">
      <c r="A544" s="34">
        <v>266</v>
      </c>
      <c r="B544" t="s">
        <v>175</v>
      </c>
      <c r="C544" t="s">
        <v>187</v>
      </c>
      <c r="D544" t="s">
        <v>186</v>
      </c>
      <c r="E544" t="s">
        <v>267</v>
      </c>
      <c r="F544" t="s">
        <v>755</v>
      </c>
      <c r="G544">
        <v>0</v>
      </c>
      <c r="H544">
        <v>0</v>
      </c>
      <c r="I544">
        <v>0</v>
      </c>
      <c r="J544">
        <v>0</v>
      </c>
      <c r="K544">
        <v>0</v>
      </c>
      <c r="L544">
        <v>0</v>
      </c>
      <c r="M544">
        <v>1</v>
      </c>
      <c r="N544">
        <v>0</v>
      </c>
      <c r="O544">
        <v>0</v>
      </c>
    </row>
    <row r="545" spans="1:15" x14ac:dyDescent="0.3">
      <c r="A545" s="34">
        <v>266</v>
      </c>
      <c r="B545" t="s">
        <v>175</v>
      </c>
      <c r="C545" t="s">
        <v>187</v>
      </c>
      <c r="D545" t="s">
        <v>186</v>
      </c>
      <c r="E545" t="s">
        <v>267</v>
      </c>
      <c r="F545" t="s">
        <v>754</v>
      </c>
      <c r="G545">
        <v>0</v>
      </c>
      <c r="H545">
        <v>0</v>
      </c>
      <c r="I545">
        <v>0</v>
      </c>
      <c r="J545">
        <v>0</v>
      </c>
      <c r="K545">
        <v>0</v>
      </c>
      <c r="L545">
        <v>0</v>
      </c>
      <c r="M545">
        <v>1</v>
      </c>
      <c r="N545">
        <v>0</v>
      </c>
      <c r="O545">
        <v>0</v>
      </c>
    </row>
    <row r="546" spans="1:15" x14ac:dyDescent="0.3">
      <c r="A546" s="34">
        <v>266</v>
      </c>
      <c r="B546" t="s">
        <v>175</v>
      </c>
      <c r="C546" t="s">
        <v>187</v>
      </c>
      <c r="D546" t="s">
        <v>186</v>
      </c>
      <c r="E546" t="s">
        <v>267</v>
      </c>
      <c r="F546" t="s">
        <v>753</v>
      </c>
      <c r="G546">
        <v>0</v>
      </c>
      <c r="H546">
        <v>0</v>
      </c>
      <c r="I546">
        <v>0</v>
      </c>
      <c r="J546">
        <v>0</v>
      </c>
      <c r="K546">
        <v>0</v>
      </c>
      <c r="L546">
        <v>0</v>
      </c>
      <c r="M546">
        <v>1</v>
      </c>
      <c r="N546">
        <v>0</v>
      </c>
      <c r="O546">
        <v>0</v>
      </c>
    </row>
    <row r="547" spans="1:15" x14ac:dyDescent="0.3">
      <c r="A547" s="34">
        <v>266</v>
      </c>
      <c r="B547" t="s">
        <v>175</v>
      </c>
      <c r="C547" t="s">
        <v>187</v>
      </c>
      <c r="D547" t="s">
        <v>186</v>
      </c>
      <c r="E547" t="s">
        <v>267</v>
      </c>
      <c r="F547" t="s">
        <v>752</v>
      </c>
      <c r="G547">
        <v>0</v>
      </c>
      <c r="H547">
        <v>0</v>
      </c>
      <c r="I547">
        <v>0</v>
      </c>
      <c r="J547">
        <v>0</v>
      </c>
      <c r="K547">
        <v>0</v>
      </c>
      <c r="L547">
        <v>0</v>
      </c>
      <c r="M547">
        <v>1</v>
      </c>
      <c r="N547">
        <v>0</v>
      </c>
      <c r="O547">
        <v>0</v>
      </c>
    </row>
    <row r="548" spans="1:15" x14ac:dyDescent="0.3">
      <c r="A548" s="34">
        <v>266</v>
      </c>
      <c r="B548" t="s">
        <v>175</v>
      </c>
      <c r="C548" t="s">
        <v>187</v>
      </c>
      <c r="D548" t="s">
        <v>270</v>
      </c>
      <c r="E548" t="s">
        <v>269</v>
      </c>
      <c r="F548" t="s">
        <v>118</v>
      </c>
      <c r="G548">
        <v>0</v>
      </c>
      <c r="H548">
        <v>0</v>
      </c>
      <c r="I548">
        <v>0</v>
      </c>
      <c r="J548">
        <v>0</v>
      </c>
      <c r="K548">
        <v>0</v>
      </c>
      <c r="L548">
        <v>0</v>
      </c>
      <c r="M548">
        <v>0</v>
      </c>
      <c r="N548">
        <v>0</v>
      </c>
      <c r="O548">
        <v>0</v>
      </c>
    </row>
    <row r="549" spans="1:15" x14ac:dyDescent="0.3">
      <c r="A549" s="34">
        <v>266</v>
      </c>
      <c r="B549" t="s">
        <v>175</v>
      </c>
      <c r="C549" t="s">
        <v>187</v>
      </c>
      <c r="D549" t="s">
        <v>186</v>
      </c>
      <c r="E549" t="s">
        <v>339</v>
      </c>
      <c r="F549" t="s">
        <v>119</v>
      </c>
      <c r="G549">
        <v>0</v>
      </c>
      <c r="H549">
        <v>0</v>
      </c>
      <c r="I549">
        <v>0</v>
      </c>
      <c r="J549">
        <v>0</v>
      </c>
      <c r="K549">
        <v>0</v>
      </c>
      <c r="L549">
        <v>0</v>
      </c>
      <c r="M549">
        <v>0</v>
      </c>
      <c r="N549">
        <v>0</v>
      </c>
      <c r="O549">
        <v>0</v>
      </c>
    </row>
    <row r="550" spans="1:15" x14ac:dyDescent="0.3">
      <c r="A550" s="34">
        <v>267</v>
      </c>
      <c r="B550" t="s">
        <v>175</v>
      </c>
      <c r="C550" t="s">
        <v>174</v>
      </c>
      <c r="D550" t="s">
        <v>468</v>
      </c>
      <c r="E550" t="s">
        <v>529</v>
      </c>
      <c r="F550" t="s">
        <v>122</v>
      </c>
      <c r="G550">
        <v>0</v>
      </c>
      <c r="H550">
        <v>0</v>
      </c>
      <c r="I550">
        <v>0</v>
      </c>
      <c r="J550">
        <v>0</v>
      </c>
      <c r="K550">
        <v>2</v>
      </c>
      <c r="L550">
        <v>0</v>
      </c>
      <c r="M550">
        <v>1</v>
      </c>
      <c r="N550">
        <v>0</v>
      </c>
      <c r="O550">
        <v>0</v>
      </c>
    </row>
    <row r="551" spans="1:15" x14ac:dyDescent="0.3">
      <c r="A551" s="34">
        <v>267</v>
      </c>
      <c r="B551" t="s">
        <v>175</v>
      </c>
      <c r="C551" t="s">
        <v>174</v>
      </c>
      <c r="D551" t="s">
        <v>468</v>
      </c>
      <c r="E551" t="s">
        <v>751</v>
      </c>
      <c r="F551" t="s">
        <v>123</v>
      </c>
      <c r="G551">
        <v>0</v>
      </c>
      <c r="H551">
        <v>0</v>
      </c>
      <c r="I551">
        <v>0</v>
      </c>
      <c r="J551">
        <v>0</v>
      </c>
      <c r="K551">
        <v>0</v>
      </c>
      <c r="L551">
        <v>0</v>
      </c>
      <c r="M551">
        <v>1</v>
      </c>
      <c r="N551">
        <v>0</v>
      </c>
      <c r="O551">
        <v>0</v>
      </c>
    </row>
    <row r="552" spans="1:15" x14ac:dyDescent="0.3">
      <c r="A552" s="34">
        <v>269</v>
      </c>
      <c r="B552" t="s">
        <v>175</v>
      </c>
      <c r="C552" t="s">
        <v>226</v>
      </c>
      <c r="D552" t="s">
        <v>276</v>
      </c>
      <c r="E552" t="s">
        <v>278</v>
      </c>
      <c r="F552" t="s">
        <v>728</v>
      </c>
      <c r="G552">
        <v>0</v>
      </c>
      <c r="H552">
        <v>0</v>
      </c>
      <c r="I552">
        <v>1</v>
      </c>
      <c r="J552">
        <v>0</v>
      </c>
      <c r="K552">
        <v>0</v>
      </c>
      <c r="L552">
        <v>0</v>
      </c>
      <c r="M552">
        <v>1</v>
      </c>
      <c r="N552">
        <v>0</v>
      </c>
      <c r="O552">
        <v>0</v>
      </c>
    </row>
    <row r="553" spans="1:15" x14ac:dyDescent="0.3">
      <c r="A553" s="34">
        <v>270</v>
      </c>
      <c r="B553" t="s">
        <v>175</v>
      </c>
      <c r="C553" t="s">
        <v>226</v>
      </c>
      <c r="D553" t="s">
        <v>276</v>
      </c>
      <c r="E553" t="s">
        <v>278</v>
      </c>
      <c r="F553" t="s">
        <v>727</v>
      </c>
      <c r="G553">
        <v>1</v>
      </c>
      <c r="H553">
        <v>1</v>
      </c>
      <c r="I553">
        <v>1</v>
      </c>
      <c r="J553">
        <v>0</v>
      </c>
      <c r="K553">
        <v>1</v>
      </c>
      <c r="L553">
        <v>0</v>
      </c>
      <c r="M553">
        <v>1</v>
      </c>
      <c r="N553">
        <v>0</v>
      </c>
      <c r="O553">
        <v>0</v>
      </c>
    </row>
    <row r="554" spans="1:15" x14ac:dyDescent="0.3">
      <c r="A554" s="34">
        <v>270</v>
      </c>
      <c r="B554" t="s">
        <v>175</v>
      </c>
      <c r="C554" t="s">
        <v>226</v>
      </c>
      <c r="D554" t="s">
        <v>276</v>
      </c>
      <c r="E554" t="s">
        <v>275</v>
      </c>
      <c r="F554" t="s">
        <v>726</v>
      </c>
      <c r="G554">
        <v>1</v>
      </c>
      <c r="H554">
        <v>1</v>
      </c>
      <c r="I554">
        <v>1</v>
      </c>
      <c r="J554">
        <v>0</v>
      </c>
      <c r="K554">
        <v>1</v>
      </c>
      <c r="L554">
        <v>0</v>
      </c>
      <c r="M554">
        <v>1</v>
      </c>
      <c r="N554">
        <v>0</v>
      </c>
      <c r="O554">
        <v>1.79597701149425E-2</v>
      </c>
    </row>
    <row r="555" spans="1:15" x14ac:dyDescent="0.3">
      <c r="A555" s="34">
        <v>270</v>
      </c>
      <c r="B555" t="s">
        <v>175</v>
      </c>
      <c r="C555" t="s">
        <v>226</v>
      </c>
      <c r="D555" t="s">
        <v>276</v>
      </c>
      <c r="E555" t="s">
        <v>275</v>
      </c>
      <c r="F555" t="s">
        <v>725</v>
      </c>
      <c r="G555">
        <v>1</v>
      </c>
      <c r="H555">
        <v>1</v>
      </c>
      <c r="I555">
        <v>1</v>
      </c>
      <c r="J555">
        <v>0</v>
      </c>
      <c r="K555">
        <v>1</v>
      </c>
      <c r="L555">
        <v>0</v>
      </c>
      <c r="M555">
        <v>1</v>
      </c>
      <c r="N555">
        <v>0</v>
      </c>
      <c r="O555">
        <v>1.79597701149425E-2</v>
      </c>
    </row>
    <row r="556" spans="1:15" x14ac:dyDescent="0.3">
      <c r="A556" s="34">
        <v>270</v>
      </c>
      <c r="B556" t="s">
        <v>175</v>
      </c>
      <c r="C556" t="s">
        <v>226</v>
      </c>
      <c r="D556" t="s">
        <v>276</v>
      </c>
      <c r="E556" t="s">
        <v>275</v>
      </c>
      <c r="F556" t="s">
        <v>724</v>
      </c>
      <c r="G556">
        <v>1</v>
      </c>
      <c r="H556">
        <v>1</v>
      </c>
      <c r="I556">
        <v>1</v>
      </c>
      <c r="J556">
        <v>0</v>
      </c>
      <c r="K556">
        <v>1</v>
      </c>
      <c r="L556">
        <v>0</v>
      </c>
      <c r="M556">
        <v>1</v>
      </c>
      <c r="N556">
        <v>0</v>
      </c>
      <c r="O556">
        <v>1.79597701149425E-2</v>
      </c>
    </row>
    <row r="557" spans="1:15" x14ac:dyDescent="0.3">
      <c r="A557" s="34">
        <v>270</v>
      </c>
      <c r="B557" t="s">
        <v>175</v>
      </c>
      <c r="C557" t="s">
        <v>226</v>
      </c>
      <c r="D557" t="s">
        <v>276</v>
      </c>
      <c r="E557" t="s">
        <v>275</v>
      </c>
      <c r="F557" t="s">
        <v>723</v>
      </c>
      <c r="G557">
        <v>1</v>
      </c>
      <c r="H557">
        <v>1</v>
      </c>
      <c r="I557">
        <v>1</v>
      </c>
      <c r="J557">
        <v>0</v>
      </c>
      <c r="K557">
        <v>1</v>
      </c>
      <c r="L557">
        <v>0</v>
      </c>
      <c r="M557">
        <v>1</v>
      </c>
      <c r="N557">
        <v>0</v>
      </c>
      <c r="O557">
        <v>1.79597701149425E-2</v>
      </c>
    </row>
    <row r="558" spans="1:15" x14ac:dyDescent="0.3">
      <c r="A558" s="34">
        <v>270</v>
      </c>
      <c r="B558" t="s">
        <v>175</v>
      </c>
      <c r="C558" t="s">
        <v>226</v>
      </c>
      <c r="D558" t="s">
        <v>276</v>
      </c>
      <c r="E558" t="s">
        <v>275</v>
      </c>
      <c r="F558" t="s">
        <v>722</v>
      </c>
      <c r="G558">
        <v>1</v>
      </c>
      <c r="H558">
        <v>1</v>
      </c>
      <c r="I558">
        <v>1</v>
      </c>
      <c r="J558">
        <v>0</v>
      </c>
      <c r="K558">
        <v>1</v>
      </c>
      <c r="L558">
        <v>0</v>
      </c>
      <c r="M558">
        <v>1</v>
      </c>
      <c r="N558">
        <v>0</v>
      </c>
      <c r="O558">
        <v>1.79597701149425E-2</v>
      </c>
    </row>
    <row r="559" spans="1:15" x14ac:dyDescent="0.3">
      <c r="A559" s="34">
        <v>270</v>
      </c>
      <c r="B559" t="s">
        <v>175</v>
      </c>
      <c r="C559" t="s">
        <v>179</v>
      </c>
      <c r="D559" t="s">
        <v>178</v>
      </c>
      <c r="E559" t="s">
        <v>177</v>
      </c>
      <c r="F559" t="s">
        <v>721</v>
      </c>
      <c r="G559">
        <v>1</v>
      </c>
      <c r="H559">
        <v>1</v>
      </c>
      <c r="I559">
        <v>0</v>
      </c>
      <c r="J559">
        <v>0</v>
      </c>
      <c r="K559">
        <v>0</v>
      </c>
      <c r="L559">
        <v>0</v>
      </c>
      <c r="M559">
        <v>1</v>
      </c>
      <c r="N559">
        <v>0</v>
      </c>
      <c r="O559">
        <v>1.79597701149425E-2</v>
      </c>
    </row>
    <row r="560" spans="1:15" x14ac:dyDescent="0.3">
      <c r="A560" s="34">
        <v>270</v>
      </c>
      <c r="B560" t="s">
        <v>175</v>
      </c>
      <c r="C560" t="s">
        <v>179</v>
      </c>
      <c r="D560" t="s">
        <v>178</v>
      </c>
      <c r="E560" t="s">
        <v>177</v>
      </c>
      <c r="F560" t="s">
        <v>720</v>
      </c>
      <c r="G560">
        <v>0</v>
      </c>
      <c r="H560">
        <v>0</v>
      </c>
      <c r="I560">
        <v>1</v>
      </c>
      <c r="J560">
        <v>0</v>
      </c>
      <c r="K560">
        <v>0</v>
      </c>
      <c r="L560">
        <v>0</v>
      </c>
      <c r="M560">
        <v>1</v>
      </c>
      <c r="N560">
        <v>0</v>
      </c>
      <c r="O560">
        <v>3.5919540229885097E-2</v>
      </c>
    </row>
    <row r="561" spans="1:15" x14ac:dyDescent="0.3">
      <c r="A561" s="34">
        <v>270</v>
      </c>
      <c r="B561" t="s">
        <v>175</v>
      </c>
      <c r="C561" t="s">
        <v>179</v>
      </c>
      <c r="D561" t="s">
        <v>283</v>
      </c>
      <c r="E561" t="s">
        <v>282</v>
      </c>
      <c r="F561" t="s">
        <v>719</v>
      </c>
      <c r="G561">
        <v>0</v>
      </c>
      <c r="H561">
        <v>0</v>
      </c>
      <c r="I561">
        <v>1</v>
      </c>
      <c r="J561">
        <v>0</v>
      </c>
      <c r="K561">
        <v>0</v>
      </c>
      <c r="L561">
        <v>0</v>
      </c>
      <c r="M561">
        <v>1</v>
      </c>
      <c r="N561">
        <v>0</v>
      </c>
      <c r="O561">
        <v>0</v>
      </c>
    </row>
    <row r="562" spans="1:15" x14ac:dyDescent="0.3">
      <c r="A562" s="34">
        <v>270</v>
      </c>
      <c r="B562" t="s">
        <v>175</v>
      </c>
      <c r="C562" t="s">
        <v>179</v>
      </c>
      <c r="D562" t="s">
        <v>283</v>
      </c>
      <c r="E562" t="s">
        <v>282</v>
      </c>
      <c r="F562" t="s">
        <v>718</v>
      </c>
      <c r="G562">
        <v>0</v>
      </c>
      <c r="H562">
        <v>0</v>
      </c>
      <c r="I562">
        <v>0</v>
      </c>
      <c r="J562">
        <v>0</v>
      </c>
      <c r="K562">
        <v>1</v>
      </c>
      <c r="L562">
        <v>0</v>
      </c>
      <c r="M562">
        <v>0</v>
      </c>
      <c r="N562">
        <v>0</v>
      </c>
      <c r="O562">
        <v>0</v>
      </c>
    </row>
    <row r="563" spans="1:15" x14ac:dyDescent="0.3">
      <c r="A563" s="34">
        <v>270</v>
      </c>
      <c r="B563" t="s">
        <v>175</v>
      </c>
      <c r="C563" t="s">
        <v>179</v>
      </c>
      <c r="D563" t="s">
        <v>253</v>
      </c>
      <c r="E563" t="s">
        <v>252</v>
      </c>
      <c r="F563" t="s">
        <v>717</v>
      </c>
      <c r="G563">
        <v>1</v>
      </c>
      <c r="H563">
        <v>1</v>
      </c>
      <c r="I563">
        <v>1</v>
      </c>
      <c r="J563">
        <v>0</v>
      </c>
      <c r="K563">
        <v>1</v>
      </c>
      <c r="L563">
        <v>0</v>
      </c>
      <c r="M563">
        <v>1</v>
      </c>
      <c r="N563">
        <v>0</v>
      </c>
      <c r="O563">
        <v>0</v>
      </c>
    </row>
    <row r="564" spans="1:15" x14ac:dyDescent="0.3">
      <c r="A564" s="34">
        <v>270</v>
      </c>
      <c r="B564" t="s">
        <v>175</v>
      </c>
      <c r="C564" t="s">
        <v>179</v>
      </c>
      <c r="D564" t="s">
        <v>253</v>
      </c>
      <c r="E564" t="s">
        <v>252</v>
      </c>
      <c r="F564" t="s">
        <v>716</v>
      </c>
      <c r="G564">
        <v>1</v>
      </c>
      <c r="H564">
        <v>1</v>
      </c>
      <c r="I564">
        <v>1</v>
      </c>
      <c r="J564">
        <v>0</v>
      </c>
      <c r="K564">
        <v>1</v>
      </c>
      <c r="L564">
        <v>0</v>
      </c>
      <c r="M564">
        <v>1</v>
      </c>
      <c r="N564">
        <v>0</v>
      </c>
      <c r="O564">
        <v>1.79597701149425E-2</v>
      </c>
    </row>
    <row r="565" spans="1:15" x14ac:dyDescent="0.3">
      <c r="A565" s="34">
        <v>270</v>
      </c>
      <c r="B565" t="s">
        <v>175</v>
      </c>
      <c r="C565" t="s">
        <v>183</v>
      </c>
      <c r="D565" t="s">
        <v>229</v>
      </c>
      <c r="E565" t="s">
        <v>228</v>
      </c>
      <c r="F565" t="s">
        <v>715</v>
      </c>
      <c r="G565">
        <v>1</v>
      </c>
      <c r="H565">
        <v>1</v>
      </c>
      <c r="I565">
        <v>1</v>
      </c>
      <c r="J565">
        <v>0</v>
      </c>
      <c r="K565">
        <v>1</v>
      </c>
      <c r="L565">
        <v>0</v>
      </c>
      <c r="M565">
        <v>1</v>
      </c>
      <c r="N565">
        <v>0</v>
      </c>
      <c r="O565">
        <v>1.79597701149425E-2</v>
      </c>
    </row>
    <row r="566" spans="1:15" x14ac:dyDescent="0.3">
      <c r="A566" s="34">
        <v>270</v>
      </c>
      <c r="B566" t="s">
        <v>175</v>
      </c>
      <c r="C566" t="s">
        <v>183</v>
      </c>
      <c r="D566" t="s">
        <v>229</v>
      </c>
      <c r="E566" t="s">
        <v>327</v>
      </c>
      <c r="F566" t="s">
        <v>714</v>
      </c>
      <c r="G566">
        <v>1</v>
      </c>
      <c r="H566">
        <v>1</v>
      </c>
      <c r="I566">
        <v>1</v>
      </c>
      <c r="J566">
        <v>0</v>
      </c>
      <c r="K566">
        <v>1</v>
      </c>
      <c r="L566">
        <v>0</v>
      </c>
      <c r="M566">
        <v>1</v>
      </c>
      <c r="N566">
        <v>0</v>
      </c>
      <c r="O566">
        <v>1.79597701149425E-2</v>
      </c>
    </row>
    <row r="567" spans="1:15" x14ac:dyDescent="0.3">
      <c r="A567" s="34">
        <v>270</v>
      </c>
      <c r="B567" t="s">
        <v>175</v>
      </c>
      <c r="C567" t="s">
        <v>183</v>
      </c>
      <c r="D567" t="s">
        <v>229</v>
      </c>
      <c r="E567" t="s">
        <v>327</v>
      </c>
      <c r="F567" t="s">
        <v>713</v>
      </c>
      <c r="G567">
        <v>0</v>
      </c>
      <c r="H567">
        <v>0</v>
      </c>
      <c r="I567">
        <v>1</v>
      </c>
      <c r="J567">
        <v>0</v>
      </c>
      <c r="K567">
        <v>0</v>
      </c>
      <c r="L567">
        <v>0</v>
      </c>
      <c r="M567">
        <v>1</v>
      </c>
      <c r="N567">
        <v>0</v>
      </c>
      <c r="O567">
        <v>1.79597701149425E-2</v>
      </c>
    </row>
    <row r="568" spans="1:15" x14ac:dyDescent="0.3">
      <c r="A568" s="34">
        <v>270</v>
      </c>
      <c r="B568" t="s">
        <v>175</v>
      </c>
      <c r="C568" t="s">
        <v>183</v>
      </c>
      <c r="D568" t="s">
        <v>229</v>
      </c>
      <c r="E568" t="s">
        <v>300</v>
      </c>
      <c r="F568" t="s">
        <v>712</v>
      </c>
      <c r="G568">
        <v>0</v>
      </c>
      <c r="H568">
        <v>0</v>
      </c>
      <c r="I568">
        <v>1</v>
      </c>
      <c r="J568">
        <v>0</v>
      </c>
      <c r="K568">
        <v>0</v>
      </c>
      <c r="L568">
        <v>0</v>
      </c>
      <c r="M568">
        <v>1</v>
      </c>
      <c r="N568">
        <v>0</v>
      </c>
      <c r="O568">
        <v>0</v>
      </c>
    </row>
    <row r="569" spans="1:15" ht="15" x14ac:dyDescent="0.25">
      <c r="A569" s="34">
        <v>270</v>
      </c>
      <c r="B569" t="s">
        <v>175</v>
      </c>
      <c r="C569" t="s">
        <v>183</v>
      </c>
      <c r="D569" t="s">
        <v>229</v>
      </c>
      <c r="E569" t="s">
        <v>578</v>
      </c>
      <c r="F569" t="s">
        <v>711</v>
      </c>
      <c r="G569">
        <v>0</v>
      </c>
      <c r="H569">
        <v>0</v>
      </c>
      <c r="I569">
        <v>1</v>
      </c>
      <c r="J569">
        <v>0</v>
      </c>
      <c r="K569">
        <v>0</v>
      </c>
      <c r="L569">
        <v>0</v>
      </c>
      <c r="M569">
        <v>1</v>
      </c>
      <c r="N569">
        <v>0</v>
      </c>
      <c r="O569">
        <v>0</v>
      </c>
    </row>
    <row r="570" spans="1:15" x14ac:dyDescent="0.3">
      <c r="A570" s="34">
        <v>270</v>
      </c>
      <c r="B570" t="s">
        <v>175</v>
      </c>
      <c r="C570" t="s">
        <v>183</v>
      </c>
      <c r="D570" t="s">
        <v>182</v>
      </c>
      <c r="E570" t="s">
        <v>280</v>
      </c>
      <c r="F570" t="s">
        <v>710</v>
      </c>
      <c r="G570">
        <v>0</v>
      </c>
      <c r="H570">
        <v>0</v>
      </c>
      <c r="I570">
        <v>1</v>
      </c>
      <c r="J570">
        <v>0</v>
      </c>
      <c r="K570">
        <v>0</v>
      </c>
      <c r="L570">
        <v>0</v>
      </c>
      <c r="M570">
        <v>1</v>
      </c>
      <c r="N570">
        <v>0</v>
      </c>
      <c r="O570">
        <v>0</v>
      </c>
    </row>
    <row r="571" spans="1:15" x14ac:dyDescent="0.3">
      <c r="A571" s="34">
        <v>270</v>
      </c>
      <c r="B571" t="s">
        <v>175</v>
      </c>
      <c r="C571" t="s">
        <v>183</v>
      </c>
      <c r="D571" t="s">
        <v>182</v>
      </c>
      <c r="E571" t="s">
        <v>423</v>
      </c>
      <c r="F571" t="s">
        <v>709</v>
      </c>
      <c r="G571">
        <v>1</v>
      </c>
      <c r="H571">
        <v>1</v>
      </c>
      <c r="I571">
        <v>1</v>
      </c>
      <c r="J571">
        <v>0</v>
      </c>
      <c r="K571">
        <v>1</v>
      </c>
      <c r="L571">
        <v>0</v>
      </c>
      <c r="M571">
        <v>1</v>
      </c>
      <c r="N571">
        <v>0</v>
      </c>
      <c r="O571">
        <v>0</v>
      </c>
    </row>
    <row r="572" spans="1:15" x14ac:dyDescent="0.3">
      <c r="A572" s="34">
        <v>270</v>
      </c>
      <c r="B572" t="s">
        <v>175</v>
      </c>
      <c r="C572" t="s">
        <v>183</v>
      </c>
      <c r="D572" t="s">
        <v>182</v>
      </c>
      <c r="E572" t="s">
        <v>423</v>
      </c>
      <c r="F572" t="s">
        <v>708</v>
      </c>
      <c r="G572">
        <v>0</v>
      </c>
      <c r="H572">
        <v>0</v>
      </c>
      <c r="I572">
        <v>1</v>
      </c>
      <c r="J572">
        <v>0</v>
      </c>
      <c r="K572">
        <v>0</v>
      </c>
      <c r="L572">
        <v>0</v>
      </c>
      <c r="M572">
        <v>1</v>
      </c>
      <c r="N572">
        <v>0</v>
      </c>
      <c r="O572">
        <v>1.79597701149425E-2</v>
      </c>
    </row>
    <row r="573" spans="1:15" x14ac:dyDescent="0.3">
      <c r="A573" s="34">
        <v>270</v>
      </c>
      <c r="B573" t="s">
        <v>175</v>
      </c>
      <c r="C573" t="s">
        <v>183</v>
      </c>
      <c r="D573" t="s">
        <v>182</v>
      </c>
      <c r="E573" t="s">
        <v>280</v>
      </c>
      <c r="F573" t="s">
        <v>700</v>
      </c>
      <c r="G573">
        <v>0</v>
      </c>
      <c r="H573">
        <v>0</v>
      </c>
      <c r="I573">
        <v>1</v>
      </c>
      <c r="J573">
        <v>0</v>
      </c>
      <c r="K573">
        <v>0</v>
      </c>
      <c r="L573">
        <v>0</v>
      </c>
      <c r="M573">
        <v>1</v>
      </c>
      <c r="N573">
        <v>0</v>
      </c>
      <c r="O573">
        <v>0</v>
      </c>
    </row>
    <row r="574" spans="1:15" x14ac:dyDescent="0.3">
      <c r="A574" s="34">
        <v>270</v>
      </c>
      <c r="B574" t="s">
        <v>175</v>
      </c>
      <c r="C574" t="s">
        <v>183</v>
      </c>
      <c r="D574" t="s">
        <v>182</v>
      </c>
      <c r="E574" t="s">
        <v>280</v>
      </c>
      <c r="F574" t="s">
        <v>697</v>
      </c>
      <c r="G574">
        <v>0</v>
      </c>
      <c r="H574">
        <v>0</v>
      </c>
      <c r="I574">
        <v>1</v>
      </c>
      <c r="J574">
        <v>0</v>
      </c>
      <c r="K574">
        <v>0</v>
      </c>
      <c r="L574">
        <v>0</v>
      </c>
      <c r="M574">
        <v>1</v>
      </c>
      <c r="N574">
        <v>0</v>
      </c>
      <c r="O574">
        <v>0</v>
      </c>
    </row>
    <row r="575" spans="1:15" x14ac:dyDescent="0.3">
      <c r="A575" s="34">
        <v>270</v>
      </c>
      <c r="B575" t="s">
        <v>175</v>
      </c>
      <c r="C575" t="s">
        <v>187</v>
      </c>
      <c r="D575" t="s">
        <v>270</v>
      </c>
      <c r="E575" t="s">
        <v>269</v>
      </c>
      <c r="F575" t="s">
        <v>696</v>
      </c>
      <c r="G575">
        <v>1</v>
      </c>
      <c r="H575">
        <v>1</v>
      </c>
      <c r="I575">
        <v>1</v>
      </c>
      <c r="J575">
        <v>0</v>
      </c>
      <c r="K575">
        <v>1</v>
      </c>
      <c r="L575">
        <v>0</v>
      </c>
      <c r="M575">
        <v>1</v>
      </c>
      <c r="N575">
        <v>0</v>
      </c>
      <c r="O575">
        <v>0</v>
      </c>
    </row>
    <row r="576" spans="1:15" x14ac:dyDescent="0.3">
      <c r="A576" s="34">
        <v>270</v>
      </c>
      <c r="B576" t="s">
        <v>175</v>
      </c>
      <c r="C576" t="s">
        <v>187</v>
      </c>
      <c r="D576" t="s">
        <v>270</v>
      </c>
      <c r="E576" t="s">
        <v>269</v>
      </c>
      <c r="F576" t="s">
        <v>695</v>
      </c>
      <c r="G576">
        <v>1</v>
      </c>
      <c r="H576">
        <v>1</v>
      </c>
      <c r="I576">
        <v>1</v>
      </c>
      <c r="J576">
        <v>0</v>
      </c>
      <c r="K576">
        <v>1</v>
      </c>
      <c r="L576">
        <v>0</v>
      </c>
      <c r="M576">
        <v>1</v>
      </c>
      <c r="N576">
        <v>0</v>
      </c>
      <c r="O576">
        <v>1.79597701149425E-2</v>
      </c>
    </row>
    <row r="577" spans="1:15" x14ac:dyDescent="0.3">
      <c r="A577" s="34">
        <v>270</v>
      </c>
      <c r="B577" t="s">
        <v>175</v>
      </c>
      <c r="C577" t="s">
        <v>187</v>
      </c>
      <c r="D577" t="s">
        <v>270</v>
      </c>
      <c r="E577" t="s">
        <v>298</v>
      </c>
      <c r="F577" t="s">
        <v>694</v>
      </c>
      <c r="G577">
        <v>0</v>
      </c>
      <c r="H577">
        <v>0</v>
      </c>
      <c r="I577">
        <v>0</v>
      </c>
      <c r="J577">
        <v>0</v>
      </c>
      <c r="K577">
        <v>0</v>
      </c>
      <c r="L577">
        <v>0</v>
      </c>
      <c r="M577">
        <v>1</v>
      </c>
      <c r="N577">
        <v>0</v>
      </c>
      <c r="O577">
        <v>1.79597701149425E-2</v>
      </c>
    </row>
    <row r="578" spans="1:15" x14ac:dyDescent="0.3">
      <c r="A578" s="34">
        <v>270</v>
      </c>
      <c r="B578" t="s">
        <v>175</v>
      </c>
      <c r="C578" t="s">
        <v>233</v>
      </c>
      <c r="D578" t="s">
        <v>232</v>
      </c>
      <c r="E578" t="s">
        <v>231</v>
      </c>
      <c r="F578" t="s">
        <v>693</v>
      </c>
      <c r="G578">
        <v>0</v>
      </c>
      <c r="H578">
        <v>0</v>
      </c>
      <c r="I578">
        <v>0</v>
      </c>
      <c r="J578">
        <v>0</v>
      </c>
      <c r="K578">
        <v>0</v>
      </c>
      <c r="L578">
        <v>0</v>
      </c>
      <c r="M578">
        <v>1</v>
      </c>
      <c r="N578">
        <v>0</v>
      </c>
      <c r="O578">
        <v>0</v>
      </c>
    </row>
    <row r="579" spans="1:15" x14ac:dyDescent="0.3">
      <c r="A579" s="34">
        <v>270</v>
      </c>
      <c r="B579" t="s">
        <v>175</v>
      </c>
      <c r="C579" t="s">
        <v>233</v>
      </c>
      <c r="D579" t="s">
        <v>232</v>
      </c>
      <c r="E579" t="s">
        <v>620</v>
      </c>
      <c r="F579" t="s">
        <v>692</v>
      </c>
      <c r="G579">
        <v>0</v>
      </c>
      <c r="H579">
        <v>0</v>
      </c>
      <c r="I579">
        <v>0</v>
      </c>
      <c r="J579">
        <v>0</v>
      </c>
      <c r="K579">
        <v>0</v>
      </c>
      <c r="L579">
        <v>0</v>
      </c>
      <c r="M579">
        <v>1</v>
      </c>
      <c r="N579">
        <v>0</v>
      </c>
      <c r="O579">
        <v>0</v>
      </c>
    </row>
    <row r="580" spans="1:15" x14ac:dyDescent="0.3">
      <c r="A580" s="34">
        <v>270</v>
      </c>
      <c r="B580" t="s">
        <v>175</v>
      </c>
      <c r="C580" t="s">
        <v>174</v>
      </c>
      <c r="D580" t="s">
        <v>468</v>
      </c>
      <c r="E580" t="s">
        <v>529</v>
      </c>
      <c r="F580" t="s">
        <v>691</v>
      </c>
      <c r="G580">
        <v>0</v>
      </c>
      <c r="H580">
        <v>0</v>
      </c>
      <c r="I580">
        <v>1</v>
      </c>
      <c r="J580">
        <v>0</v>
      </c>
      <c r="K580">
        <v>0</v>
      </c>
      <c r="L580">
        <v>0</v>
      </c>
      <c r="M580">
        <v>1</v>
      </c>
      <c r="N580">
        <v>0</v>
      </c>
      <c r="O580">
        <v>0</v>
      </c>
    </row>
    <row r="581" spans="1:15" x14ac:dyDescent="0.3">
      <c r="A581" s="34">
        <v>270</v>
      </c>
      <c r="B581" t="s">
        <v>175</v>
      </c>
      <c r="C581" t="s">
        <v>174</v>
      </c>
      <c r="D581" t="s">
        <v>468</v>
      </c>
      <c r="E581" t="s">
        <v>467</v>
      </c>
      <c r="F581" t="s">
        <v>690</v>
      </c>
      <c r="G581">
        <v>0</v>
      </c>
      <c r="H581">
        <v>0</v>
      </c>
      <c r="I581">
        <v>0</v>
      </c>
      <c r="J581">
        <v>0</v>
      </c>
      <c r="K581">
        <v>1</v>
      </c>
      <c r="L581">
        <v>0</v>
      </c>
      <c r="M581">
        <v>0</v>
      </c>
      <c r="N581">
        <v>0</v>
      </c>
      <c r="O581">
        <v>0</v>
      </c>
    </row>
    <row r="582" spans="1:15" x14ac:dyDescent="0.3">
      <c r="A582" s="34">
        <v>270</v>
      </c>
      <c r="B582" t="s">
        <v>175</v>
      </c>
      <c r="C582" t="s">
        <v>174</v>
      </c>
      <c r="D582" t="s">
        <v>468</v>
      </c>
      <c r="E582" t="s">
        <v>467</v>
      </c>
      <c r="F582" t="s">
        <v>689</v>
      </c>
      <c r="G582">
        <v>0</v>
      </c>
      <c r="H582">
        <v>0</v>
      </c>
      <c r="I582">
        <v>0</v>
      </c>
      <c r="J582">
        <v>0</v>
      </c>
      <c r="K582">
        <v>0</v>
      </c>
      <c r="L582">
        <v>0</v>
      </c>
      <c r="M582">
        <v>1</v>
      </c>
      <c r="N582">
        <v>0</v>
      </c>
      <c r="O582">
        <v>0</v>
      </c>
    </row>
    <row r="583" spans="1:15" x14ac:dyDescent="0.3">
      <c r="A583" s="34">
        <v>270</v>
      </c>
      <c r="B583" t="s">
        <v>175</v>
      </c>
      <c r="C583" t="s">
        <v>174</v>
      </c>
      <c r="D583" t="s">
        <v>173</v>
      </c>
      <c r="E583" t="s">
        <v>314</v>
      </c>
      <c r="F583" t="s">
        <v>688</v>
      </c>
      <c r="G583">
        <v>0</v>
      </c>
      <c r="H583">
        <v>0</v>
      </c>
      <c r="I583">
        <v>1</v>
      </c>
      <c r="J583">
        <v>0</v>
      </c>
      <c r="K583">
        <v>0</v>
      </c>
      <c r="L583">
        <v>0</v>
      </c>
      <c r="M583">
        <v>1</v>
      </c>
      <c r="N583">
        <v>0</v>
      </c>
      <c r="O583">
        <v>0</v>
      </c>
    </row>
    <row r="584" spans="1:15" x14ac:dyDescent="0.3">
      <c r="A584" s="34">
        <v>270</v>
      </c>
      <c r="B584" t="s">
        <v>175</v>
      </c>
      <c r="C584" t="s">
        <v>345</v>
      </c>
      <c r="D584" t="s">
        <v>344</v>
      </c>
      <c r="E584" t="s">
        <v>413</v>
      </c>
      <c r="F584" t="s">
        <v>687</v>
      </c>
      <c r="G584">
        <v>0</v>
      </c>
      <c r="H584">
        <v>0</v>
      </c>
      <c r="I584">
        <v>1</v>
      </c>
      <c r="J584">
        <v>0</v>
      </c>
      <c r="K584">
        <v>0</v>
      </c>
      <c r="L584">
        <v>0</v>
      </c>
      <c r="M584">
        <v>1</v>
      </c>
      <c r="N584">
        <v>0</v>
      </c>
      <c r="O584">
        <v>0</v>
      </c>
    </row>
    <row r="585" spans="1:15" x14ac:dyDescent="0.3">
      <c r="A585" s="34">
        <v>270</v>
      </c>
      <c r="B585" t="s">
        <v>175</v>
      </c>
      <c r="C585" t="s">
        <v>345</v>
      </c>
      <c r="D585" t="s">
        <v>344</v>
      </c>
      <c r="E585" t="s">
        <v>411</v>
      </c>
      <c r="F585" t="s">
        <v>686</v>
      </c>
      <c r="G585">
        <v>0</v>
      </c>
      <c r="H585">
        <v>0</v>
      </c>
      <c r="I585">
        <v>1</v>
      </c>
      <c r="J585">
        <v>0</v>
      </c>
      <c r="K585">
        <v>0</v>
      </c>
      <c r="L585">
        <v>0</v>
      </c>
      <c r="M585">
        <v>1</v>
      </c>
      <c r="N585">
        <v>0</v>
      </c>
      <c r="O585">
        <v>0</v>
      </c>
    </row>
    <row r="586" spans="1:15" x14ac:dyDescent="0.3">
      <c r="A586" s="34">
        <v>270</v>
      </c>
      <c r="B586" t="s">
        <v>175</v>
      </c>
      <c r="C586" t="s">
        <v>187</v>
      </c>
      <c r="D586" t="s">
        <v>186</v>
      </c>
      <c r="E586" t="s">
        <v>185</v>
      </c>
      <c r="F586" t="s">
        <v>685</v>
      </c>
      <c r="G586">
        <v>0</v>
      </c>
      <c r="H586">
        <v>0</v>
      </c>
      <c r="I586">
        <v>0</v>
      </c>
      <c r="J586">
        <v>0</v>
      </c>
      <c r="K586">
        <v>0</v>
      </c>
      <c r="L586">
        <v>0</v>
      </c>
      <c r="M586">
        <v>1</v>
      </c>
      <c r="N586">
        <v>0</v>
      </c>
      <c r="O586">
        <v>0</v>
      </c>
    </row>
    <row r="587" spans="1:15" x14ac:dyDescent="0.3">
      <c r="A587" s="34">
        <v>270</v>
      </c>
      <c r="B587" t="s">
        <v>175</v>
      </c>
      <c r="C587" t="s">
        <v>187</v>
      </c>
      <c r="D587" t="s">
        <v>186</v>
      </c>
      <c r="E587" t="s">
        <v>185</v>
      </c>
      <c r="F587" t="s">
        <v>684</v>
      </c>
      <c r="G587">
        <v>0</v>
      </c>
      <c r="H587">
        <v>0</v>
      </c>
      <c r="I587">
        <v>1</v>
      </c>
      <c r="J587">
        <v>0</v>
      </c>
      <c r="K587">
        <v>0</v>
      </c>
      <c r="L587">
        <v>0</v>
      </c>
      <c r="M587">
        <v>1</v>
      </c>
      <c r="N587">
        <v>0</v>
      </c>
      <c r="O587">
        <v>0</v>
      </c>
    </row>
    <row r="588" spans="1:15" x14ac:dyDescent="0.3">
      <c r="A588" s="34">
        <v>270</v>
      </c>
      <c r="B588" t="s">
        <v>175</v>
      </c>
      <c r="C588" t="s">
        <v>226</v>
      </c>
      <c r="D588" t="s">
        <v>243</v>
      </c>
      <c r="E588" t="s">
        <v>242</v>
      </c>
      <c r="F588" t="s">
        <v>683</v>
      </c>
      <c r="G588">
        <v>0</v>
      </c>
      <c r="H588">
        <v>0</v>
      </c>
      <c r="I588">
        <v>0</v>
      </c>
      <c r="J588">
        <v>0</v>
      </c>
      <c r="K588">
        <v>0</v>
      </c>
      <c r="L588">
        <v>0</v>
      </c>
      <c r="M588">
        <v>1</v>
      </c>
      <c r="N588">
        <v>0</v>
      </c>
      <c r="O588">
        <v>0</v>
      </c>
    </row>
    <row r="589" spans="1:15" x14ac:dyDescent="0.3">
      <c r="A589" s="34">
        <v>270</v>
      </c>
      <c r="B589" t="s">
        <v>175</v>
      </c>
      <c r="C589" t="s">
        <v>226</v>
      </c>
      <c r="D589" t="s">
        <v>243</v>
      </c>
      <c r="E589" t="s">
        <v>247</v>
      </c>
      <c r="F589" t="s">
        <v>682</v>
      </c>
      <c r="G589">
        <v>0</v>
      </c>
      <c r="H589">
        <v>0</v>
      </c>
      <c r="I589">
        <v>0</v>
      </c>
      <c r="J589">
        <v>0</v>
      </c>
      <c r="K589">
        <v>0</v>
      </c>
      <c r="L589">
        <v>0</v>
      </c>
      <c r="M589">
        <v>1</v>
      </c>
      <c r="N589">
        <v>0</v>
      </c>
      <c r="O589">
        <v>0</v>
      </c>
    </row>
    <row r="590" spans="1:15" x14ac:dyDescent="0.3">
      <c r="A590" s="34">
        <v>270</v>
      </c>
      <c r="B590" t="s">
        <v>175</v>
      </c>
      <c r="C590" t="s">
        <v>226</v>
      </c>
      <c r="D590" t="s">
        <v>243</v>
      </c>
      <c r="E590" t="s">
        <v>245</v>
      </c>
      <c r="F590" t="s">
        <v>681</v>
      </c>
      <c r="G590">
        <v>1</v>
      </c>
      <c r="H590">
        <v>1</v>
      </c>
      <c r="I590">
        <v>1</v>
      </c>
      <c r="J590">
        <v>0</v>
      </c>
      <c r="K590">
        <v>1</v>
      </c>
      <c r="L590">
        <v>0</v>
      </c>
      <c r="M590">
        <v>1</v>
      </c>
      <c r="N590">
        <v>0</v>
      </c>
      <c r="O590">
        <v>0</v>
      </c>
    </row>
    <row r="591" spans="1:15" x14ac:dyDescent="0.3">
      <c r="A591" s="34">
        <v>270</v>
      </c>
      <c r="B591" t="s">
        <v>175</v>
      </c>
      <c r="C591" t="s">
        <v>226</v>
      </c>
      <c r="D591" t="s">
        <v>243</v>
      </c>
      <c r="E591" t="s">
        <v>245</v>
      </c>
      <c r="F591" t="s">
        <v>680</v>
      </c>
      <c r="G591">
        <v>0</v>
      </c>
      <c r="H591">
        <v>0</v>
      </c>
      <c r="I591">
        <v>1</v>
      </c>
      <c r="J591">
        <v>0</v>
      </c>
      <c r="K591">
        <v>0</v>
      </c>
      <c r="L591">
        <v>0</v>
      </c>
      <c r="M591">
        <v>1</v>
      </c>
      <c r="N591">
        <v>0</v>
      </c>
      <c r="O591">
        <v>1.79597701149425E-2</v>
      </c>
    </row>
    <row r="592" spans="1:15" x14ac:dyDescent="0.3">
      <c r="A592" s="34">
        <v>270</v>
      </c>
      <c r="B592" t="s">
        <v>175</v>
      </c>
      <c r="C592" t="s">
        <v>226</v>
      </c>
      <c r="D592" t="s">
        <v>243</v>
      </c>
      <c r="E592" t="s">
        <v>245</v>
      </c>
      <c r="F592" t="s">
        <v>679</v>
      </c>
      <c r="G592">
        <v>0</v>
      </c>
      <c r="H592">
        <v>0</v>
      </c>
      <c r="I592">
        <v>1</v>
      </c>
      <c r="J592">
        <v>0</v>
      </c>
      <c r="K592">
        <v>0</v>
      </c>
      <c r="L592">
        <v>0</v>
      </c>
      <c r="M592">
        <v>1</v>
      </c>
      <c r="N592">
        <v>0</v>
      </c>
      <c r="O592">
        <v>0</v>
      </c>
    </row>
    <row r="593" spans="1:15" x14ac:dyDescent="0.3">
      <c r="A593" s="34">
        <v>270</v>
      </c>
      <c r="B593" t="s">
        <v>175</v>
      </c>
      <c r="C593" t="s">
        <v>226</v>
      </c>
      <c r="D593" t="s">
        <v>225</v>
      </c>
      <c r="E593" t="s">
        <v>308</v>
      </c>
      <c r="F593" t="s">
        <v>678</v>
      </c>
      <c r="G593">
        <v>0</v>
      </c>
      <c r="H593">
        <v>0</v>
      </c>
      <c r="I593">
        <v>0</v>
      </c>
      <c r="J593">
        <v>0</v>
      </c>
      <c r="K593">
        <v>0</v>
      </c>
      <c r="L593">
        <v>0</v>
      </c>
      <c r="M593">
        <v>0</v>
      </c>
      <c r="N593">
        <v>0</v>
      </c>
      <c r="O593">
        <v>0</v>
      </c>
    </row>
    <row r="594" spans="1:15" x14ac:dyDescent="0.3">
      <c r="A594" s="34">
        <v>270</v>
      </c>
      <c r="B594" t="s">
        <v>175</v>
      </c>
      <c r="C594" t="s">
        <v>226</v>
      </c>
      <c r="D594" t="s">
        <v>225</v>
      </c>
      <c r="E594" t="s">
        <v>308</v>
      </c>
      <c r="F594" t="s">
        <v>677</v>
      </c>
      <c r="G594">
        <v>0</v>
      </c>
      <c r="H594">
        <v>0</v>
      </c>
      <c r="I594">
        <v>1</v>
      </c>
      <c r="J594">
        <v>0</v>
      </c>
      <c r="K594">
        <v>1</v>
      </c>
      <c r="L594">
        <v>0</v>
      </c>
      <c r="M594">
        <v>0</v>
      </c>
      <c r="N594">
        <v>0</v>
      </c>
      <c r="O594">
        <v>0</v>
      </c>
    </row>
    <row r="595" spans="1:15" x14ac:dyDescent="0.3">
      <c r="A595" s="34">
        <v>270</v>
      </c>
      <c r="B595" t="s">
        <v>175</v>
      </c>
      <c r="C595" t="s">
        <v>226</v>
      </c>
      <c r="D595" t="s">
        <v>225</v>
      </c>
      <c r="E595" t="s">
        <v>308</v>
      </c>
      <c r="F595" t="s">
        <v>676</v>
      </c>
      <c r="G595">
        <v>1</v>
      </c>
      <c r="H595">
        <v>1</v>
      </c>
      <c r="I595">
        <v>1</v>
      </c>
      <c r="J595">
        <v>0</v>
      </c>
      <c r="K595">
        <v>1</v>
      </c>
      <c r="L595">
        <v>0</v>
      </c>
      <c r="M595">
        <v>1</v>
      </c>
      <c r="N595">
        <v>0</v>
      </c>
      <c r="O595">
        <v>0</v>
      </c>
    </row>
    <row r="596" spans="1:15" x14ac:dyDescent="0.3">
      <c r="A596" s="34">
        <v>270</v>
      </c>
      <c r="B596" t="s">
        <v>175</v>
      </c>
      <c r="C596" t="s">
        <v>226</v>
      </c>
      <c r="D596" t="s">
        <v>225</v>
      </c>
      <c r="E596" t="s">
        <v>308</v>
      </c>
      <c r="F596" t="s">
        <v>675</v>
      </c>
      <c r="G596">
        <v>1</v>
      </c>
      <c r="H596">
        <v>1</v>
      </c>
      <c r="I596">
        <v>0</v>
      </c>
      <c r="J596">
        <v>0</v>
      </c>
      <c r="K596">
        <v>0</v>
      </c>
      <c r="L596">
        <v>0</v>
      </c>
      <c r="M596">
        <v>0</v>
      </c>
      <c r="N596">
        <v>0</v>
      </c>
      <c r="O596">
        <v>1.79597701149425E-2</v>
      </c>
    </row>
    <row r="597" spans="1:15" x14ac:dyDescent="0.3">
      <c r="A597" s="34">
        <v>270</v>
      </c>
      <c r="B597" t="s">
        <v>175</v>
      </c>
      <c r="C597" t="s">
        <v>226</v>
      </c>
      <c r="D597" t="s">
        <v>225</v>
      </c>
      <c r="E597" t="s">
        <v>224</v>
      </c>
      <c r="F597" t="s">
        <v>674</v>
      </c>
      <c r="G597">
        <v>0</v>
      </c>
      <c r="H597">
        <v>0</v>
      </c>
      <c r="I597">
        <v>0</v>
      </c>
      <c r="J597">
        <v>0</v>
      </c>
      <c r="K597">
        <v>0</v>
      </c>
      <c r="L597">
        <v>0</v>
      </c>
      <c r="M597">
        <v>1</v>
      </c>
      <c r="N597">
        <v>0</v>
      </c>
      <c r="O597">
        <v>7.1839080459770097E-2</v>
      </c>
    </row>
    <row r="598" spans="1:15" x14ac:dyDescent="0.3">
      <c r="A598" s="34">
        <v>270</v>
      </c>
      <c r="B598" t="s">
        <v>175</v>
      </c>
      <c r="C598" t="s">
        <v>183</v>
      </c>
      <c r="D598" t="s">
        <v>182</v>
      </c>
      <c r="E598" t="s">
        <v>517</v>
      </c>
      <c r="F598" t="s">
        <v>672</v>
      </c>
      <c r="G598">
        <v>1</v>
      </c>
      <c r="H598">
        <v>1</v>
      </c>
      <c r="I598">
        <v>0</v>
      </c>
      <c r="J598">
        <v>0</v>
      </c>
      <c r="K598">
        <v>1</v>
      </c>
      <c r="L598">
        <v>0</v>
      </c>
      <c r="M598">
        <v>0</v>
      </c>
      <c r="N598">
        <v>0</v>
      </c>
      <c r="O598">
        <v>0</v>
      </c>
    </row>
    <row r="599" spans="1:15" x14ac:dyDescent="0.3">
      <c r="A599" s="34">
        <v>270</v>
      </c>
      <c r="B599" t="s">
        <v>175</v>
      </c>
      <c r="C599" t="s">
        <v>192</v>
      </c>
      <c r="D599" t="s">
        <v>222</v>
      </c>
      <c r="E599" t="s">
        <v>335</v>
      </c>
      <c r="F599" t="s">
        <v>670</v>
      </c>
      <c r="G599">
        <v>0</v>
      </c>
      <c r="H599">
        <v>0</v>
      </c>
      <c r="I599">
        <v>1</v>
      </c>
      <c r="J599">
        <v>0</v>
      </c>
      <c r="K599">
        <v>0</v>
      </c>
      <c r="L599">
        <v>0</v>
      </c>
      <c r="M599">
        <v>1</v>
      </c>
      <c r="N599">
        <v>0</v>
      </c>
      <c r="O599">
        <v>3.5919540229885097E-2</v>
      </c>
    </row>
    <row r="600" spans="1:15" x14ac:dyDescent="0.3">
      <c r="A600" s="34">
        <v>270</v>
      </c>
      <c r="B600" t="s">
        <v>175</v>
      </c>
      <c r="C600" t="s">
        <v>192</v>
      </c>
      <c r="D600" t="s">
        <v>222</v>
      </c>
      <c r="E600" t="s">
        <v>335</v>
      </c>
      <c r="F600" t="s">
        <v>669</v>
      </c>
      <c r="G600">
        <v>0</v>
      </c>
      <c r="H600">
        <v>0</v>
      </c>
      <c r="I600">
        <v>1</v>
      </c>
      <c r="J600">
        <v>0</v>
      </c>
      <c r="K600">
        <v>0</v>
      </c>
      <c r="L600">
        <v>0</v>
      </c>
      <c r="M600">
        <v>1</v>
      </c>
      <c r="N600">
        <v>0</v>
      </c>
      <c r="O600">
        <v>0</v>
      </c>
    </row>
    <row r="601" spans="1:15" x14ac:dyDescent="0.3">
      <c r="A601" s="34">
        <v>270</v>
      </c>
      <c r="B601" t="s">
        <v>175</v>
      </c>
      <c r="C601" t="s">
        <v>192</v>
      </c>
      <c r="D601" t="s">
        <v>191</v>
      </c>
      <c r="E601" t="s">
        <v>190</v>
      </c>
      <c r="F601" t="s">
        <v>668</v>
      </c>
      <c r="G601">
        <v>1</v>
      </c>
      <c r="H601">
        <v>1</v>
      </c>
      <c r="I601">
        <v>0</v>
      </c>
      <c r="J601">
        <v>0</v>
      </c>
      <c r="K601">
        <v>1</v>
      </c>
      <c r="L601">
        <v>0</v>
      </c>
      <c r="M601">
        <v>0</v>
      </c>
      <c r="N601">
        <v>0</v>
      </c>
      <c r="O601">
        <v>0</v>
      </c>
    </row>
    <row r="602" spans="1:15" x14ac:dyDescent="0.3">
      <c r="A602" s="34">
        <v>270</v>
      </c>
      <c r="B602" t="s">
        <v>175</v>
      </c>
      <c r="C602" t="s">
        <v>179</v>
      </c>
      <c r="D602" t="s">
        <v>178</v>
      </c>
      <c r="E602" t="s">
        <v>177</v>
      </c>
      <c r="F602" t="s">
        <v>662</v>
      </c>
      <c r="G602">
        <v>1</v>
      </c>
      <c r="H602">
        <v>1</v>
      </c>
      <c r="I602">
        <v>1</v>
      </c>
      <c r="J602">
        <v>0</v>
      </c>
      <c r="K602">
        <v>0</v>
      </c>
      <c r="L602">
        <v>0</v>
      </c>
      <c r="M602">
        <v>0</v>
      </c>
      <c r="N602">
        <v>0</v>
      </c>
      <c r="O602">
        <v>3.5919540229885097E-2</v>
      </c>
    </row>
    <row r="603" spans="1:15" x14ac:dyDescent="0.3">
      <c r="A603" s="34">
        <v>270</v>
      </c>
      <c r="B603" t="s">
        <v>175</v>
      </c>
      <c r="C603" t="s">
        <v>183</v>
      </c>
      <c r="D603" t="s">
        <v>229</v>
      </c>
      <c r="E603" t="s">
        <v>260</v>
      </c>
      <c r="F603" t="s">
        <v>661</v>
      </c>
      <c r="G603">
        <v>3</v>
      </c>
      <c r="H603">
        <v>2</v>
      </c>
      <c r="I603">
        <v>2</v>
      </c>
      <c r="J603">
        <v>0</v>
      </c>
      <c r="K603">
        <v>3</v>
      </c>
      <c r="L603">
        <v>0</v>
      </c>
      <c r="M603">
        <v>2</v>
      </c>
      <c r="N603">
        <v>0</v>
      </c>
      <c r="O603">
        <v>3.5919540229885097E-2</v>
      </c>
    </row>
    <row r="604" spans="1:15" x14ac:dyDescent="0.3">
      <c r="A604" s="34">
        <v>270</v>
      </c>
      <c r="B604" t="s">
        <v>175</v>
      </c>
      <c r="C604" t="s">
        <v>183</v>
      </c>
      <c r="D604" t="s">
        <v>182</v>
      </c>
      <c r="E604" t="s">
        <v>181</v>
      </c>
      <c r="F604" t="s">
        <v>660</v>
      </c>
      <c r="G604">
        <v>1</v>
      </c>
      <c r="H604">
        <v>1</v>
      </c>
      <c r="I604">
        <v>0</v>
      </c>
      <c r="J604">
        <v>0</v>
      </c>
      <c r="K604">
        <v>1</v>
      </c>
      <c r="L604">
        <v>0</v>
      </c>
      <c r="M604">
        <v>0</v>
      </c>
      <c r="N604">
        <v>0</v>
      </c>
      <c r="O604">
        <v>1.4367816091954E-2</v>
      </c>
    </row>
    <row r="605" spans="1:15" x14ac:dyDescent="0.3">
      <c r="A605" s="34">
        <v>270</v>
      </c>
      <c r="B605" t="s">
        <v>175</v>
      </c>
      <c r="C605" t="s">
        <v>183</v>
      </c>
      <c r="D605" t="s">
        <v>182</v>
      </c>
      <c r="E605" t="s">
        <v>181</v>
      </c>
      <c r="F605" t="s">
        <v>659</v>
      </c>
      <c r="G605">
        <v>1</v>
      </c>
      <c r="H605">
        <v>1</v>
      </c>
      <c r="I605">
        <v>0</v>
      </c>
      <c r="J605">
        <v>0</v>
      </c>
      <c r="K605">
        <v>1</v>
      </c>
      <c r="L605">
        <v>0</v>
      </c>
      <c r="M605">
        <v>0</v>
      </c>
      <c r="N605">
        <v>0</v>
      </c>
      <c r="O605">
        <v>3.5919540229885097E-2</v>
      </c>
    </row>
    <row r="606" spans="1:15" x14ac:dyDescent="0.3">
      <c r="A606" s="34">
        <v>270</v>
      </c>
      <c r="B606" t="s">
        <v>175</v>
      </c>
      <c r="C606" t="s">
        <v>233</v>
      </c>
      <c r="D606" t="s">
        <v>232</v>
      </c>
      <c r="E606" t="s">
        <v>231</v>
      </c>
      <c r="F606" t="s">
        <v>658</v>
      </c>
      <c r="G606">
        <v>0</v>
      </c>
      <c r="H606">
        <v>0</v>
      </c>
      <c r="I606">
        <v>0</v>
      </c>
      <c r="J606">
        <v>0</v>
      </c>
      <c r="K606">
        <v>0</v>
      </c>
      <c r="L606">
        <v>0</v>
      </c>
      <c r="M606">
        <v>1</v>
      </c>
      <c r="N606">
        <v>0</v>
      </c>
      <c r="O606">
        <v>3.5919540229885097E-2</v>
      </c>
    </row>
    <row r="607" spans="1:15" x14ac:dyDescent="0.3">
      <c r="A607" s="34">
        <v>270</v>
      </c>
      <c r="B607" t="s">
        <v>175</v>
      </c>
      <c r="C607" t="s">
        <v>233</v>
      </c>
      <c r="D607" t="s">
        <v>232</v>
      </c>
      <c r="E607" t="s">
        <v>657</v>
      </c>
      <c r="F607" t="s">
        <v>656</v>
      </c>
      <c r="G607">
        <v>0</v>
      </c>
      <c r="H607">
        <v>0</v>
      </c>
      <c r="I607">
        <v>0</v>
      </c>
      <c r="J607">
        <v>0</v>
      </c>
      <c r="K607">
        <v>0</v>
      </c>
      <c r="L607">
        <v>0</v>
      </c>
      <c r="M607">
        <v>1</v>
      </c>
      <c r="N607">
        <v>0</v>
      </c>
      <c r="O607">
        <v>0</v>
      </c>
    </row>
    <row r="608" spans="1:15" x14ac:dyDescent="0.3">
      <c r="A608" s="34">
        <v>270</v>
      </c>
      <c r="B608" t="s">
        <v>175</v>
      </c>
      <c r="C608" t="s">
        <v>187</v>
      </c>
      <c r="D608" t="s">
        <v>270</v>
      </c>
      <c r="E608" t="s">
        <v>269</v>
      </c>
      <c r="F608" t="s">
        <v>655</v>
      </c>
      <c r="G608">
        <v>1</v>
      </c>
      <c r="H608">
        <v>1</v>
      </c>
      <c r="I608">
        <v>1</v>
      </c>
      <c r="J608">
        <v>0</v>
      </c>
      <c r="K608">
        <v>1</v>
      </c>
      <c r="L608">
        <v>0</v>
      </c>
      <c r="M608">
        <v>1</v>
      </c>
      <c r="N608">
        <v>0</v>
      </c>
      <c r="O608">
        <v>0</v>
      </c>
    </row>
    <row r="609" spans="1:15" x14ac:dyDescent="0.3">
      <c r="A609" s="34">
        <v>270</v>
      </c>
      <c r="B609" t="s">
        <v>175</v>
      </c>
      <c r="C609" t="s">
        <v>183</v>
      </c>
      <c r="D609" t="s">
        <v>182</v>
      </c>
      <c r="E609" t="s">
        <v>419</v>
      </c>
      <c r="F609" t="s">
        <v>654</v>
      </c>
      <c r="G609">
        <v>1</v>
      </c>
      <c r="H609">
        <v>0</v>
      </c>
      <c r="I609">
        <v>0</v>
      </c>
      <c r="J609">
        <v>0</v>
      </c>
      <c r="K609">
        <v>0</v>
      </c>
      <c r="L609">
        <v>0</v>
      </c>
      <c r="M609">
        <v>1</v>
      </c>
      <c r="N609">
        <v>0</v>
      </c>
      <c r="O609">
        <v>1.79597701149425E-2</v>
      </c>
    </row>
    <row r="610" spans="1:15" x14ac:dyDescent="0.3">
      <c r="A610" s="34">
        <v>272</v>
      </c>
      <c r="B610" t="s">
        <v>175</v>
      </c>
      <c r="C610" t="s">
        <v>192</v>
      </c>
      <c r="D610" t="s">
        <v>191</v>
      </c>
      <c r="E610" t="s">
        <v>235</v>
      </c>
      <c r="F610" t="s">
        <v>642</v>
      </c>
      <c r="G610">
        <v>0</v>
      </c>
      <c r="H610">
        <v>0</v>
      </c>
      <c r="I610">
        <v>0</v>
      </c>
      <c r="J610">
        <v>0</v>
      </c>
      <c r="K610">
        <v>0</v>
      </c>
      <c r="L610">
        <v>0</v>
      </c>
      <c r="M610">
        <v>1</v>
      </c>
      <c r="N610">
        <v>0</v>
      </c>
      <c r="O610">
        <v>0</v>
      </c>
    </row>
    <row r="611" spans="1:15" x14ac:dyDescent="0.3">
      <c r="A611" s="34">
        <v>272</v>
      </c>
      <c r="B611" t="s">
        <v>175</v>
      </c>
      <c r="C611" t="s">
        <v>192</v>
      </c>
      <c r="D611" t="s">
        <v>191</v>
      </c>
      <c r="E611" t="s">
        <v>563</v>
      </c>
      <c r="F611" t="s">
        <v>641</v>
      </c>
      <c r="G611">
        <v>0</v>
      </c>
      <c r="H611">
        <v>0</v>
      </c>
      <c r="I611">
        <v>1</v>
      </c>
      <c r="J611">
        <v>0</v>
      </c>
      <c r="K611">
        <v>1</v>
      </c>
      <c r="L611">
        <v>0</v>
      </c>
      <c r="M611">
        <v>1</v>
      </c>
      <c r="N611">
        <v>0</v>
      </c>
      <c r="O611">
        <v>0</v>
      </c>
    </row>
    <row r="612" spans="1:15" x14ac:dyDescent="0.3">
      <c r="A612" s="34">
        <v>272</v>
      </c>
      <c r="B612" t="s">
        <v>175</v>
      </c>
      <c r="C612" t="s">
        <v>192</v>
      </c>
      <c r="D612" t="s">
        <v>191</v>
      </c>
      <c r="E612" t="s">
        <v>190</v>
      </c>
      <c r="F612" t="s">
        <v>640</v>
      </c>
      <c r="G612">
        <v>0</v>
      </c>
      <c r="H612">
        <v>0</v>
      </c>
      <c r="I612">
        <v>1</v>
      </c>
      <c r="J612">
        <v>0</v>
      </c>
      <c r="K612">
        <v>1</v>
      </c>
      <c r="L612">
        <v>0</v>
      </c>
      <c r="M612">
        <v>1</v>
      </c>
      <c r="N612">
        <v>0</v>
      </c>
      <c r="O612">
        <v>0</v>
      </c>
    </row>
    <row r="613" spans="1:15" x14ac:dyDescent="0.3">
      <c r="A613" s="34">
        <v>272</v>
      </c>
      <c r="B613" t="s">
        <v>175</v>
      </c>
      <c r="C613" t="s">
        <v>192</v>
      </c>
      <c r="D613" t="s">
        <v>191</v>
      </c>
      <c r="E613" t="s">
        <v>190</v>
      </c>
      <c r="F613" t="s">
        <v>639</v>
      </c>
      <c r="G613">
        <v>0</v>
      </c>
      <c r="H613">
        <v>0</v>
      </c>
      <c r="I613">
        <v>1</v>
      </c>
      <c r="J613">
        <v>0</v>
      </c>
      <c r="K613">
        <v>1</v>
      </c>
      <c r="L613">
        <v>0</v>
      </c>
      <c r="M613">
        <v>1</v>
      </c>
      <c r="N613">
        <v>0</v>
      </c>
      <c r="O613">
        <v>0</v>
      </c>
    </row>
    <row r="614" spans="1:15" x14ac:dyDescent="0.3">
      <c r="A614" s="34">
        <v>272</v>
      </c>
      <c r="B614" t="s">
        <v>175</v>
      </c>
      <c r="C614" t="s">
        <v>192</v>
      </c>
      <c r="D614" t="s">
        <v>191</v>
      </c>
      <c r="E614" t="s">
        <v>563</v>
      </c>
      <c r="F614" t="s">
        <v>638</v>
      </c>
      <c r="G614">
        <v>0</v>
      </c>
      <c r="H614">
        <v>0</v>
      </c>
      <c r="I614">
        <v>0</v>
      </c>
      <c r="J614">
        <v>0</v>
      </c>
      <c r="K614">
        <v>1</v>
      </c>
      <c r="L614">
        <v>0</v>
      </c>
      <c r="M614">
        <v>0</v>
      </c>
      <c r="N614">
        <v>0</v>
      </c>
      <c r="O614">
        <v>0</v>
      </c>
    </row>
    <row r="615" spans="1:15" x14ac:dyDescent="0.3">
      <c r="A615" s="34">
        <v>272</v>
      </c>
      <c r="B615" t="s">
        <v>175</v>
      </c>
      <c r="C615" t="s">
        <v>192</v>
      </c>
      <c r="D615" t="s">
        <v>222</v>
      </c>
      <c r="E615" t="s">
        <v>304</v>
      </c>
      <c r="F615" t="s">
        <v>637</v>
      </c>
      <c r="G615">
        <v>0</v>
      </c>
      <c r="H615">
        <v>0</v>
      </c>
      <c r="I615">
        <v>1</v>
      </c>
      <c r="J615">
        <v>0</v>
      </c>
      <c r="K615">
        <v>0</v>
      </c>
      <c r="L615">
        <v>0</v>
      </c>
      <c r="M615">
        <v>0</v>
      </c>
      <c r="N615">
        <v>0</v>
      </c>
      <c r="O615">
        <v>0</v>
      </c>
    </row>
    <row r="616" spans="1:15" x14ac:dyDescent="0.3">
      <c r="A616" s="34">
        <v>272</v>
      </c>
      <c r="B616" t="s">
        <v>175</v>
      </c>
      <c r="C616" t="s">
        <v>192</v>
      </c>
      <c r="D616" t="s">
        <v>222</v>
      </c>
      <c r="E616" t="s">
        <v>304</v>
      </c>
      <c r="F616" t="s">
        <v>636</v>
      </c>
      <c r="G616">
        <v>0</v>
      </c>
      <c r="H616">
        <v>0</v>
      </c>
      <c r="I616">
        <v>1</v>
      </c>
      <c r="J616">
        <v>0</v>
      </c>
      <c r="K616">
        <v>2</v>
      </c>
      <c r="L616">
        <v>0</v>
      </c>
      <c r="M616">
        <v>0</v>
      </c>
      <c r="N616">
        <v>0</v>
      </c>
      <c r="O616">
        <v>0</v>
      </c>
    </row>
    <row r="617" spans="1:15" x14ac:dyDescent="0.3">
      <c r="A617" s="34">
        <v>272</v>
      </c>
      <c r="B617" t="s">
        <v>175</v>
      </c>
      <c r="C617" t="s">
        <v>192</v>
      </c>
      <c r="D617" t="s">
        <v>222</v>
      </c>
      <c r="E617" t="s">
        <v>335</v>
      </c>
      <c r="F617" t="s">
        <v>635</v>
      </c>
      <c r="G617">
        <v>0</v>
      </c>
      <c r="H617">
        <v>0</v>
      </c>
      <c r="I617">
        <v>0</v>
      </c>
      <c r="J617">
        <v>0</v>
      </c>
      <c r="K617">
        <v>1</v>
      </c>
      <c r="L617">
        <v>0</v>
      </c>
      <c r="M617">
        <v>0</v>
      </c>
      <c r="N617">
        <v>0</v>
      </c>
      <c r="O617">
        <v>0</v>
      </c>
    </row>
    <row r="618" spans="1:15" x14ac:dyDescent="0.3">
      <c r="A618" s="34">
        <v>272</v>
      </c>
      <c r="B618" t="s">
        <v>175</v>
      </c>
      <c r="C618" t="s">
        <v>192</v>
      </c>
      <c r="D618" t="s">
        <v>222</v>
      </c>
      <c r="E618" t="s">
        <v>221</v>
      </c>
      <c r="F618" t="s">
        <v>634</v>
      </c>
      <c r="G618">
        <v>0</v>
      </c>
      <c r="H618">
        <v>0</v>
      </c>
      <c r="I618">
        <v>1</v>
      </c>
      <c r="J618">
        <v>0</v>
      </c>
      <c r="K618">
        <v>1</v>
      </c>
      <c r="L618">
        <v>0</v>
      </c>
      <c r="M618">
        <v>1</v>
      </c>
      <c r="N618">
        <v>0</v>
      </c>
      <c r="O618">
        <v>0</v>
      </c>
    </row>
    <row r="619" spans="1:15" x14ac:dyDescent="0.3">
      <c r="A619" s="34">
        <v>272</v>
      </c>
      <c r="B619" t="s">
        <v>175</v>
      </c>
      <c r="C619" t="s">
        <v>192</v>
      </c>
      <c r="D619" t="s">
        <v>222</v>
      </c>
      <c r="E619" t="s">
        <v>221</v>
      </c>
      <c r="F619" t="s">
        <v>633</v>
      </c>
      <c r="G619">
        <v>1</v>
      </c>
      <c r="H619">
        <v>1</v>
      </c>
      <c r="I619">
        <v>1</v>
      </c>
      <c r="J619">
        <v>0</v>
      </c>
      <c r="K619">
        <v>0</v>
      </c>
      <c r="L619">
        <v>0</v>
      </c>
      <c r="M619">
        <v>1</v>
      </c>
      <c r="N619">
        <v>0</v>
      </c>
      <c r="O619">
        <v>0</v>
      </c>
    </row>
    <row r="620" spans="1:15" x14ac:dyDescent="0.3">
      <c r="A620" s="34">
        <v>302</v>
      </c>
      <c r="B620" t="s">
        <v>175</v>
      </c>
      <c r="C620" t="s">
        <v>183</v>
      </c>
      <c r="D620" t="s">
        <v>229</v>
      </c>
      <c r="E620" t="s">
        <v>451</v>
      </c>
      <c r="F620" t="s">
        <v>628</v>
      </c>
      <c r="G620">
        <v>0</v>
      </c>
      <c r="H620">
        <v>0</v>
      </c>
      <c r="I620">
        <v>1</v>
      </c>
      <c r="J620">
        <v>0</v>
      </c>
      <c r="K620">
        <v>0</v>
      </c>
      <c r="L620">
        <v>0</v>
      </c>
      <c r="M620">
        <v>1</v>
      </c>
      <c r="N620">
        <v>0</v>
      </c>
      <c r="O620">
        <v>0.43859649122806998</v>
      </c>
    </row>
    <row r="621" spans="1:15" x14ac:dyDescent="0.3">
      <c r="A621" s="34">
        <v>302</v>
      </c>
      <c r="B621" t="s">
        <v>175</v>
      </c>
      <c r="C621" t="s">
        <v>183</v>
      </c>
      <c r="D621" t="s">
        <v>229</v>
      </c>
      <c r="E621" t="s">
        <v>300</v>
      </c>
      <c r="F621" t="s">
        <v>627</v>
      </c>
      <c r="G621">
        <v>0</v>
      </c>
      <c r="H621">
        <v>0</v>
      </c>
      <c r="I621">
        <v>5</v>
      </c>
      <c r="J621">
        <v>0</v>
      </c>
      <c r="K621">
        <v>0</v>
      </c>
      <c r="L621">
        <v>0</v>
      </c>
      <c r="M621">
        <v>5</v>
      </c>
      <c r="N621">
        <v>0</v>
      </c>
      <c r="O621">
        <v>0</v>
      </c>
    </row>
    <row r="622" spans="1:15" x14ac:dyDescent="0.3">
      <c r="A622" s="34">
        <v>302</v>
      </c>
      <c r="B622" t="s">
        <v>175</v>
      </c>
      <c r="C622" t="s">
        <v>179</v>
      </c>
      <c r="D622" t="s">
        <v>283</v>
      </c>
      <c r="E622" t="s">
        <v>282</v>
      </c>
      <c r="F622" t="s">
        <v>626</v>
      </c>
      <c r="G622">
        <v>0</v>
      </c>
      <c r="H622">
        <v>0</v>
      </c>
      <c r="I622">
        <v>0</v>
      </c>
      <c r="J622">
        <v>0</v>
      </c>
      <c r="K622">
        <v>1</v>
      </c>
      <c r="L622">
        <v>0</v>
      </c>
      <c r="M622">
        <v>0</v>
      </c>
      <c r="N622">
        <v>0</v>
      </c>
      <c r="O622">
        <v>0</v>
      </c>
    </row>
    <row r="623" spans="1:15" x14ac:dyDescent="0.3">
      <c r="A623" s="34">
        <v>302</v>
      </c>
      <c r="B623" t="s">
        <v>175</v>
      </c>
      <c r="C623" t="s">
        <v>179</v>
      </c>
      <c r="D623" t="s">
        <v>253</v>
      </c>
      <c r="E623" t="s">
        <v>252</v>
      </c>
      <c r="F623" t="s">
        <v>625</v>
      </c>
      <c r="G623">
        <v>0</v>
      </c>
      <c r="H623">
        <v>0</v>
      </c>
      <c r="I623">
        <v>0</v>
      </c>
      <c r="J623">
        <v>0</v>
      </c>
      <c r="K623">
        <v>0</v>
      </c>
      <c r="L623">
        <v>0</v>
      </c>
      <c r="M623">
        <v>1</v>
      </c>
      <c r="N623">
        <v>0</v>
      </c>
      <c r="O623">
        <v>0</v>
      </c>
    </row>
    <row r="624" spans="1:15" x14ac:dyDescent="0.3">
      <c r="A624" s="34">
        <v>302</v>
      </c>
      <c r="B624" t="s">
        <v>175</v>
      </c>
      <c r="C624" t="s">
        <v>179</v>
      </c>
      <c r="D624" t="s">
        <v>253</v>
      </c>
      <c r="E624" t="s">
        <v>252</v>
      </c>
      <c r="F624" t="s">
        <v>624</v>
      </c>
      <c r="G624">
        <v>0</v>
      </c>
      <c r="H624">
        <v>0</v>
      </c>
      <c r="I624">
        <v>0</v>
      </c>
      <c r="J624">
        <v>0</v>
      </c>
      <c r="K624">
        <v>0</v>
      </c>
      <c r="L624">
        <v>0</v>
      </c>
      <c r="M624">
        <v>1</v>
      </c>
      <c r="N624">
        <v>0</v>
      </c>
      <c r="O624">
        <v>0</v>
      </c>
    </row>
    <row r="625" spans="1:15" x14ac:dyDescent="0.3">
      <c r="A625" s="34">
        <v>302</v>
      </c>
      <c r="B625" t="s">
        <v>175</v>
      </c>
      <c r="C625" t="s">
        <v>183</v>
      </c>
      <c r="D625" t="s">
        <v>229</v>
      </c>
      <c r="E625" t="s">
        <v>368</v>
      </c>
      <c r="F625" t="s">
        <v>623</v>
      </c>
      <c r="G625">
        <v>0</v>
      </c>
      <c r="H625">
        <v>0</v>
      </c>
      <c r="I625">
        <v>0</v>
      </c>
      <c r="J625">
        <v>0</v>
      </c>
      <c r="K625">
        <v>1</v>
      </c>
      <c r="L625">
        <v>0</v>
      </c>
      <c r="M625">
        <v>0</v>
      </c>
      <c r="N625">
        <v>0</v>
      </c>
      <c r="O625">
        <v>0</v>
      </c>
    </row>
    <row r="626" spans="1:15" x14ac:dyDescent="0.3">
      <c r="A626" s="34">
        <v>302</v>
      </c>
      <c r="B626" t="s">
        <v>175</v>
      </c>
      <c r="C626" t="s">
        <v>183</v>
      </c>
      <c r="D626" t="s">
        <v>182</v>
      </c>
      <c r="E626" t="s">
        <v>181</v>
      </c>
      <c r="F626" t="s">
        <v>622</v>
      </c>
      <c r="G626">
        <v>1</v>
      </c>
      <c r="H626">
        <v>1</v>
      </c>
      <c r="I626">
        <v>1</v>
      </c>
      <c r="J626">
        <v>0</v>
      </c>
      <c r="K626">
        <v>1</v>
      </c>
      <c r="L626">
        <v>0</v>
      </c>
      <c r="M626">
        <v>1</v>
      </c>
      <c r="N626">
        <v>0</v>
      </c>
      <c r="O626">
        <v>0</v>
      </c>
    </row>
    <row r="627" spans="1:15" x14ac:dyDescent="0.3">
      <c r="A627" s="34">
        <v>302</v>
      </c>
      <c r="B627" t="s">
        <v>175</v>
      </c>
      <c r="C627" t="s">
        <v>233</v>
      </c>
      <c r="D627" t="s">
        <v>232</v>
      </c>
      <c r="E627" t="s">
        <v>620</v>
      </c>
      <c r="F627" t="s">
        <v>619</v>
      </c>
      <c r="G627">
        <v>0</v>
      </c>
      <c r="H627">
        <v>0</v>
      </c>
      <c r="I627">
        <v>0</v>
      </c>
      <c r="J627">
        <v>0</v>
      </c>
      <c r="K627">
        <v>1</v>
      </c>
      <c r="L627">
        <v>0</v>
      </c>
      <c r="M627">
        <v>0</v>
      </c>
      <c r="N627">
        <v>0</v>
      </c>
      <c r="O627">
        <v>9.765625E-2</v>
      </c>
    </row>
    <row r="628" spans="1:15" x14ac:dyDescent="0.3">
      <c r="A628" s="34">
        <v>302</v>
      </c>
      <c r="B628" t="s">
        <v>175</v>
      </c>
      <c r="C628" t="s">
        <v>226</v>
      </c>
      <c r="D628" t="s">
        <v>276</v>
      </c>
      <c r="E628" t="s">
        <v>275</v>
      </c>
      <c r="F628" t="s">
        <v>617</v>
      </c>
      <c r="G628">
        <v>0</v>
      </c>
      <c r="H628">
        <v>0</v>
      </c>
      <c r="I628">
        <v>1</v>
      </c>
      <c r="J628">
        <v>0</v>
      </c>
      <c r="K628">
        <v>0</v>
      </c>
      <c r="L628">
        <v>0</v>
      </c>
      <c r="M628">
        <v>1</v>
      </c>
      <c r="N628">
        <v>0</v>
      </c>
      <c r="O628">
        <v>0</v>
      </c>
    </row>
    <row r="629" spans="1:15" x14ac:dyDescent="0.3">
      <c r="A629" s="34">
        <v>302</v>
      </c>
      <c r="B629" t="s">
        <v>175</v>
      </c>
      <c r="C629" t="s">
        <v>233</v>
      </c>
      <c r="D629" t="s">
        <v>232</v>
      </c>
      <c r="E629" t="s">
        <v>511</v>
      </c>
      <c r="F629" t="s">
        <v>616</v>
      </c>
      <c r="G629">
        <v>0</v>
      </c>
      <c r="H629">
        <v>0</v>
      </c>
      <c r="I629">
        <v>0</v>
      </c>
      <c r="J629">
        <v>0</v>
      </c>
      <c r="K629">
        <v>1</v>
      </c>
      <c r="L629">
        <v>0</v>
      </c>
      <c r="M629">
        <v>0</v>
      </c>
      <c r="N629">
        <v>0</v>
      </c>
      <c r="O629">
        <v>0</v>
      </c>
    </row>
    <row r="630" spans="1:15" x14ac:dyDescent="0.3">
      <c r="A630" s="34">
        <v>302</v>
      </c>
      <c r="B630" t="s">
        <v>175</v>
      </c>
      <c r="C630" t="s">
        <v>187</v>
      </c>
      <c r="D630" t="s">
        <v>186</v>
      </c>
      <c r="E630" t="s">
        <v>267</v>
      </c>
      <c r="F630" t="s">
        <v>614</v>
      </c>
      <c r="G630">
        <v>0</v>
      </c>
      <c r="H630">
        <v>0</v>
      </c>
      <c r="I630">
        <v>0</v>
      </c>
      <c r="J630">
        <v>0</v>
      </c>
      <c r="K630">
        <v>0</v>
      </c>
      <c r="L630">
        <v>0</v>
      </c>
      <c r="M630">
        <v>0</v>
      </c>
      <c r="N630">
        <v>0</v>
      </c>
      <c r="O630">
        <v>0</v>
      </c>
    </row>
    <row r="631" spans="1:15" x14ac:dyDescent="0.3">
      <c r="A631" s="34">
        <v>302</v>
      </c>
      <c r="B631" t="s">
        <v>175</v>
      </c>
      <c r="C631" t="s">
        <v>174</v>
      </c>
      <c r="D631" t="s">
        <v>173</v>
      </c>
      <c r="E631" t="s">
        <v>314</v>
      </c>
      <c r="F631" t="s">
        <v>613</v>
      </c>
      <c r="G631">
        <v>0</v>
      </c>
      <c r="H631">
        <v>0</v>
      </c>
      <c r="I631">
        <v>0</v>
      </c>
      <c r="J631">
        <v>0</v>
      </c>
      <c r="K631">
        <v>1</v>
      </c>
      <c r="L631">
        <v>0</v>
      </c>
      <c r="M631">
        <v>0</v>
      </c>
      <c r="N631">
        <v>0</v>
      </c>
      <c r="O631">
        <v>0</v>
      </c>
    </row>
    <row r="632" spans="1:15" x14ac:dyDescent="0.3">
      <c r="A632" s="34">
        <v>401</v>
      </c>
      <c r="B632" t="s">
        <v>175</v>
      </c>
      <c r="C632" t="s">
        <v>179</v>
      </c>
      <c r="D632" t="s">
        <v>178</v>
      </c>
      <c r="E632" t="s">
        <v>177</v>
      </c>
      <c r="F632" t="s">
        <v>612</v>
      </c>
      <c r="G632">
        <v>0</v>
      </c>
      <c r="H632">
        <v>0</v>
      </c>
      <c r="I632">
        <v>0</v>
      </c>
      <c r="J632">
        <v>0</v>
      </c>
      <c r="K632">
        <v>0</v>
      </c>
      <c r="L632">
        <v>0</v>
      </c>
      <c r="M632">
        <v>1</v>
      </c>
      <c r="N632">
        <v>0</v>
      </c>
      <c r="O632">
        <v>0</v>
      </c>
    </row>
    <row r="633" spans="1:15" x14ac:dyDescent="0.3">
      <c r="A633" s="34">
        <v>401</v>
      </c>
      <c r="B633" t="s">
        <v>175</v>
      </c>
      <c r="C633" t="s">
        <v>179</v>
      </c>
      <c r="D633" t="s">
        <v>253</v>
      </c>
      <c r="E633" t="s">
        <v>252</v>
      </c>
      <c r="F633" t="s">
        <v>611</v>
      </c>
      <c r="G633">
        <v>0</v>
      </c>
      <c r="H633">
        <v>0</v>
      </c>
      <c r="I633">
        <v>0</v>
      </c>
      <c r="J633">
        <v>0</v>
      </c>
      <c r="K633">
        <v>0</v>
      </c>
      <c r="L633">
        <v>0</v>
      </c>
      <c r="M633">
        <v>2</v>
      </c>
      <c r="N633">
        <v>0</v>
      </c>
      <c r="O633">
        <v>0</v>
      </c>
    </row>
    <row r="634" spans="1:15" x14ac:dyDescent="0.3">
      <c r="A634" s="34">
        <v>401</v>
      </c>
      <c r="B634" t="s">
        <v>175</v>
      </c>
      <c r="C634" t="s">
        <v>183</v>
      </c>
      <c r="D634" t="s">
        <v>229</v>
      </c>
      <c r="E634" t="s">
        <v>451</v>
      </c>
      <c r="F634" t="s">
        <v>610</v>
      </c>
      <c r="G634">
        <v>1</v>
      </c>
      <c r="H634">
        <v>1</v>
      </c>
      <c r="I634">
        <v>0</v>
      </c>
      <c r="J634">
        <v>0</v>
      </c>
      <c r="K634">
        <v>0</v>
      </c>
      <c r="L634">
        <v>0</v>
      </c>
      <c r="M634">
        <v>0</v>
      </c>
      <c r="N634">
        <v>0</v>
      </c>
      <c r="O634">
        <v>0</v>
      </c>
    </row>
    <row r="635" spans="1:15" x14ac:dyDescent="0.3">
      <c r="A635" s="34">
        <v>401</v>
      </c>
      <c r="B635" t="s">
        <v>175</v>
      </c>
      <c r="C635" t="s">
        <v>183</v>
      </c>
      <c r="D635" t="s">
        <v>229</v>
      </c>
      <c r="E635" t="s">
        <v>300</v>
      </c>
      <c r="F635" t="s">
        <v>609</v>
      </c>
      <c r="G635">
        <v>0</v>
      </c>
      <c r="H635">
        <v>0</v>
      </c>
      <c r="I635">
        <v>4</v>
      </c>
      <c r="J635">
        <v>0</v>
      </c>
      <c r="K635">
        <v>0</v>
      </c>
      <c r="L635">
        <v>0</v>
      </c>
      <c r="M635">
        <v>6</v>
      </c>
      <c r="N635">
        <v>0</v>
      </c>
      <c r="O635">
        <v>0.21929824561403499</v>
      </c>
    </row>
    <row r="636" spans="1:15" x14ac:dyDescent="0.3">
      <c r="A636" s="34">
        <v>401</v>
      </c>
      <c r="B636" t="s">
        <v>175</v>
      </c>
      <c r="C636" t="s">
        <v>183</v>
      </c>
      <c r="D636" t="s">
        <v>229</v>
      </c>
      <c r="E636" t="s">
        <v>455</v>
      </c>
      <c r="F636" t="s">
        <v>608</v>
      </c>
      <c r="G636">
        <v>1</v>
      </c>
      <c r="H636">
        <v>1</v>
      </c>
      <c r="I636">
        <v>0</v>
      </c>
      <c r="J636">
        <v>0</v>
      </c>
      <c r="K636">
        <v>0</v>
      </c>
      <c r="L636">
        <v>0</v>
      </c>
      <c r="M636">
        <v>0</v>
      </c>
      <c r="N636">
        <v>0</v>
      </c>
      <c r="O636">
        <v>0</v>
      </c>
    </row>
    <row r="637" spans="1:15" x14ac:dyDescent="0.3">
      <c r="A637" s="34">
        <v>401</v>
      </c>
      <c r="B637" t="s">
        <v>175</v>
      </c>
      <c r="C637" t="s">
        <v>183</v>
      </c>
      <c r="D637" t="s">
        <v>229</v>
      </c>
      <c r="E637" t="s">
        <v>260</v>
      </c>
      <c r="F637" t="s">
        <v>607</v>
      </c>
      <c r="G637">
        <v>0</v>
      </c>
      <c r="H637">
        <v>0</v>
      </c>
      <c r="I637">
        <v>2</v>
      </c>
      <c r="J637">
        <v>0</v>
      </c>
      <c r="K637">
        <v>0</v>
      </c>
      <c r="L637">
        <v>0</v>
      </c>
      <c r="M637">
        <v>2</v>
      </c>
      <c r="N637">
        <v>0</v>
      </c>
      <c r="O637">
        <v>0.21929824561403499</v>
      </c>
    </row>
    <row r="638" spans="1:15" x14ac:dyDescent="0.3">
      <c r="A638" s="34">
        <v>401</v>
      </c>
      <c r="B638" t="s">
        <v>175</v>
      </c>
      <c r="C638" t="s">
        <v>183</v>
      </c>
      <c r="D638" t="s">
        <v>182</v>
      </c>
      <c r="E638" t="s">
        <v>423</v>
      </c>
      <c r="F638" t="s">
        <v>606</v>
      </c>
      <c r="G638">
        <v>0</v>
      </c>
      <c r="H638">
        <v>0</v>
      </c>
      <c r="I638">
        <v>1</v>
      </c>
      <c r="J638">
        <v>0</v>
      </c>
      <c r="K638">
        <v>0</v>
      </c>
      <c r="L638">
        <v>0</v>
      </c>
      <c r="M638">
        <v>0</v>
      </c>
      <c r="N638">
        <v>0</v>
      </c>
      <c r="O638">
        <v>0</v>
      </c>
    </row>
    <row r="639" spans="1:15" x14ac:dyDescent="0.3">
      <c r="A639" s="34">
        <v>401</v>
      </c>
      <c r="B639" t="s">
        <v>175</v>
      </c>
      <c r="C639" t="s">
        <v>183</v>
      </c>
      <c r="D639" t="s">
        <v>182</v>
      </c>
      <c r="E639" t="s">
        <v>325</v>
      </c>
      <c r="F639" t="s">
        <v>605</v>
      </c>
      <c r="G639">
        <v>0</v>
      </c>
      <c r="H639">
        <v>0</v>
      </c>
      <c r="I639">
        <v>0</v>
      </c>
      <c r="J639">
        <v>0</v>
      </c>
      <c r="K639">
        <v>0</v>
      </c>
      <c r="L639">
        <v>0</v>
      </c>
      <c r="M639">
        <v>1</v>
      </c>
      <c r="N639">
        <v>0</v>
      </c>
      <c r="O639">
        <v>0</v>
      </c>
    </row>
    <row r="640" spans="1:15" x14ac:dyDescent="0.3">
      <c r="A640" s="34">
        <v>401</v>
      </c>
      <c r="B640" t="s">
        <v>175</v>
      </c>
      <c r="C640" t="s">
        <v>183</v>
      </c>
      <c r="D640" t="s">
        <v>182</v>
      </c>
      <c r="E640" t="s">
        <v>604</v>
      </c>
      <c r="F640" t="s">
        <v>603</v>
      </c>
      <c r="G640">
        <v>1</v>
      </c>
      <c r="H640">
        <v>1</v>
      </c>
      <c r="I640">
        <v>0</v>
      </c>
      <c r="J640">
        <v>0</v>
      </c>
      <c r="K640">
        <v>0</v>
      </c>
      <c r="L640">
        <v>0</v>
      </c>
      <c r="M640">
        <v>0</v>
      </c>
      <c r="N640">
        <v>0</v>
      </c>
      <c r="O640">
        <v>0</v>
      </c>
    </row>
    <row r="641" spans="1:15" x14ac:dyDescent="0.3">
      <c r="A641" s="34">
        <v>401</v>
      </c>
      <c r="B641" t="s">
        <v>175</v>
      </c>
      <c r="C641" t="s">
        <v>183</v>
      </c>
      <c r="D641" t="s">
        <v>182</v>
      </c>
      <c r="E641" t="s">
        <v>421</v>
      </c>
      <c r="F641" t="s">
        <v>602</v>
      </c>
      <c r="G641">
        <v>0</v>
      </c>
      <c r="H641">
        <v>0</v>
      </c>
      <c r="I641">
        <v>0</v>
      </c>
      <c r="J641">
        <v>0</v>
      </c>
      <c r="K641">
        <v>0</v>
      </c>
      <c r="L641">
        <v>0</v>
      </c>
      <c r="M641">
        <v>5</v>
      </c>
      <c r="N641">
        <v>0</v>
      </c>
      <c r="O641">
        <v>0.21929824561403499</v>
      </c>
    </row>
    <row r="642" spans="1:15" x14ac:dyDescent="0.3">
      <c r="A642" s="34">
        <v>401</v>
      </c>
      <c r="B642" t="s">
        <v>175</v>
      </c>
      <c r="C642" t="s">
        <v>183</v>
      </c>
      <c r="D642" t="s">
        <v>258</v>
      </c>
      <c r="E642" t="s">
        <v>257</v>
      </c>
      <c r="F642" t="s">
        <v>601</v>
      </c>
      <c r="G642">
        <v>1</v>
      </c>
      <c r="H642">
        <v>1</v>
      </c>
      <c r="I642">
        <v>0</v>
      </c>
      <c r="J642">
        <v>0</v>
      </c>
      <c r="K642">
        <v>0</v>
      </c>
      <c r="L642">
        <v>0</v>
      </c>
      <c r="M642">
        <v>0</v>
      </c>
      <c r="N642">
        <v>0</v>
      </c>
      <c r="O642">
        <v>0</v>
      </c>
    </row>
    <row r="643" spans="1:15" x14ac:dyDescent="0.3">
      <c r="A643" s="34">
        <v>401</v>
      </c>
      <c r="B643" t="s">
        <v>175</v>
      </c>
      <c r="C643" t="s">
        <v>233</v>
      </c>
      <c r="D643" t="s">
        <v>232</v>
      </c>
      <c r="E643" t="s">
        <v>574</v>
      </c>
      <c r="F643" t="s">
        <v>600</v>
      </c>
      <c r="G643">
        <v>0</v>
      </c>
      <c r="H643">
        <v>0</v>
      </c>
      <c r="I643">
        <v>1</v>
      </c>
      <c r="J643">
        <v>0</v>
      </c>
      <c r="K643">
        <v>0</v>
      </c>
      <c r="L643">
        <v>0</v>
      </c>
      <c r="M643">
        <v>0</v>
      </c>
      <c r="N643">
        <v>0</v>
      </c>
      <c r="O643">
        <v>0.21929824561403499</v>
      </c>
    </row>
    <row r="644" spans="1:15" x14ac:dyDescent="0.3">
      <c r="A644" s="34">
        <v>401</v>
      </c>
      <c r="B644" t="s">
        <v>175</v>
      </c>
      <c r="C644" t="s">
        <v>174</v>
      </c>
      <c r="D644" t="s">
        <v>173</v>
      </c>
      <c r="E644" t="s">
        <v>314</v>
      </c>
      <c r="F644" t="s">
        <v>599</v>
      </c>
      <c r="G644">
        <v>0</v>
      </c>
      <c r="H644">
        <v>0</v>
      </c>
      <c r="I644">
        <v>1</v>
      </c>
      <c r="J644">
        <v>0</v>
      </c>
      <c r="K644">
        <v>0</v>
      </c>
      <c r="L644">
        <v>0</v>
      </c>
      <c r="M644">
        <v>0</v>
      </c>
      <c r="N644">
        <v>0</v>
      </c>
      <c r="O644">
        <v>0</v>
      </c>
    </row>
    <row r="645" spans="1:15" x14ac:dyDescent="0.3">
      <c r="A645" s="34">
        <v>401</v>
      </c>
      <c r="B645" t="s">
        <v>175</v>
      </c>
      <c r="C645" t="s">
        <v>345</v>
      </c>
      <c r="D645" t="s">
        <v>344</v>
      </c>
      <c r="E645" t="s">
        <v>598</v>
      </c>
      <c r="F645" t="s">
        <v>597</v>
      </c>
      <c r="G645">
        <v>0</v>
      </c>
      <c r="H645">
        <v>0</v>
      </c>
      <c r="I645">
        <v>0</v>
      </c>
      <c r="J645">
        <v>0</v>
      </c>
      <c r="K645">
        <v>0</v>
      </c>
      <c r="L645">
        <v>0</v>
      </c>
      <c r="M645">
        <v>1</v>
      </c>
      <c r="N645">
        <v>0</v>
      </c>
      <c r="O645">
        <v>0</v>
      </c>
    </row>
    <row r="646" spans="1:15" x14ac:dyDescent="0.3">
      <c r="A646" s="34">
        <v>401</v>
      </c>
      <c r="B646" t="s">
        <v>175</v>
      </c>
      <c r="C646" t="s">
        <v>187</v>
      </c>
      <c r="D646" t="s">
        <v>270</v>
      </c>
      <c r="E646" t="s">
        <v>269</v>
      </c>
      <c r="F646" t="s">
        <v>596</v>
      </c>
      <c r="G646">
        <v>5</v>
      </c>
      <c r="H646">
        <v>5</v>
      </c>
      <c r="I646">
        <v>5</v>
      </c>
      <c r="J646">
        <v>0</v>
      </c>
      <c r="K646">
        <v>5</v>
      </c>
      <c r="L646">
        <v>0</v>
      </c>
      <c r="M646">
        <v>5</v>
      </c>
      <c r="N646">
        <v>0</v>
      </c>
      <c r="O646">
        <v>0</v>
      </c>
    </row>
    <row r="647" spans="1:15" x14ac:dyDescent="0.3">
      <c r="A647" s="34">
        <v>401</v>
      </c>
      <c r="B647" t="s">
        <v>175</v>
      </c>
      <c r="C647" t="s">
        <v>226</v>
      </c>
      <c r="D647" t="s">
        <v>276</v>
      </c>
      <c r="E647" t="s">
        <v>278</v>
      </c>
      <c r="F647" t="s">
        <v>595</v>
      </c>
      <c r="G647">
        <v>1</v>
      </c>
      <c r="H647">
        <v>1</v>
      </c>
      <c r="I647">
        <v>0</v>
      </c>
      <c r="J647">
        <v>0</v>
      </c>
      <c r="K647">
        <v>0</v>
      </c>
      <c r="L647">
        <v>0</v>
      </c>
      <c r="M647">
        <v>0</v>
      </c>
      <c r="N647">
        <v>0</v>
      </c>
      <c r="O647">
        <v>5.4824561403508797E-2</v>
      </c>
    </row>
    <row r="648" spans="1:15" x14ac:dyDescent="0.3">
      <c r="A648" s="34">
        <v>401</v>
      </c>
      <c r="B648" t="s">
        <v>175</v>
      </c>
      <c r="C648" t="s">
        <v>192</v>
      </c>
      <c r="D648" t="s">
        <v>191</v>
      </c>
      <c r="E648" t="s">
        <v>235</v>
      </c>
      <c r="F648" t="s">
        <v>594</v>
      </c>
      <c r="G648">
        <v>1</v>
      </c>
      <c r="H648">
        <v>1</v>
      </c>
      <c r="I648">
        <v>0</v>
      </c>
      <c r="J648">
        <v>0</v>
      </c>
      <c r="K648">
        <v>0</v>
      </c>
      <c r="L648">
        <v>0</v>
      </c>
      <c r="M648">
        <v>0</v>
      </c>
      <c r="N648">
        <v>0</v>
      </c>
      <c r="O648">
        <v>0.21929824561403499</v>
      </c>
    </row>
    <row r="649" spans="1:15" x14ac:dyDescent="0.3">
      <c r="A649" s="34">
        <v>401</v>
      </c>
      <c r="B649" t="s">
        <v>175</v>
      </c>
      <c r="C649" t="s">
        <v>226</v>
      </c>
      <c r="D649" t="s">
        <v>276</v>
      </c>
      <c r="E649" t="s">
        <v>278</v>
      </c>
      <c r="F649" t="s">
        <v>590</v>
      </c>
      <c r="G649">
        <v>0</v>
      </c>
      <c r="H649">
        <v>0</v>
      </c>
      <c r="I649">
        <v>0</v>
      </c>
      <c r="J649">
        <v>0</v>
      </c>
      <c r="K649">
        <v>0</v>
      </c>
      <c r="L649">
        <v>0</v>
      </c>
      <c r="M649">
        <v>1</v>
      </c>
      <c r="N649">
        <v>0</v>
      </c>
      <c r="O649">
        <v>0.21929824561403499</v>
      </c>
    </row>
    <row r="650" spans="1:15" x14ac:dyDescent="0.3">
      <c r="A650" s="34">
        <v>402</v>
      </c>
      <c r="B650" t="s">
        <v>175</v>
      </c>
      <c r="C650" t="s">
        <v>179</v>
      </c>
      <c r="D650" t="s">
        <v>178</v>
      </c>
      <c r="E650" t="s">
        <v>262</v>
      </c>
      <c r="F650" t="s">
        <v>589</v>
      </c>
      <c r="G650">
        <v>0</v>
      </c>
      <c r="H650">
        <v>0</v>
      </c>
      <c r="I650">
        <v>0</v>
      </c>
      <c r="J650">
        <v>0</v>
      </c>
      <c r="K650">
        <v>0</v>
      </c>
      <c r="L650">
        <v>0</v>
      </c>
      <c r="M650">
        <v>1</v>
      </c>
      <c r="N650">
        <v>0</v>
      </c>
      <c r="O650">
        <v>0</v>
      </c>
    </row>
    <row r="651" spans="1:15" x14ac:dyDescent="0.3">
      <c r="A651" s="34">
        <v>402</v>
      </c>
      <c r="B651" t="s">
        <v>175</v>
      </c>
      <c r="C651" t="s">
        <v>179</v>
      </c>
      <c r="D651" t="s">
        <v>253</v>
      </c>
      <c r="E651" t="s">
        <v>252</v>
      </c>
      <c r="F651" t="s">
        <v>588</v>
      </c>
      <c r="G651">
        <v>0</v>
      </c>
      <c r="H651">
        <v>0</v>
      </c>
      <c r="I651">
        <v>0</v>
      </c>
      <c r="J651">
        <v>0</v>
      </c>
      <c r="K651">
        <v>0</v>
      </c>
      <c r="L651">
        <v>0</v>
      </c>
      <c r="M651">
        <v>2</v>
      </c>
      <c r="N651">
        <v>0</v>
      </c>
      <c r="O651">
        <v>0</v>
      </c>
    </row>
    <row r="652" spans="1:15" x14ac:dyDescent="0.3">
      <c r="A652" s="34">
        <v>402</v>
      </c>
      <c r="B652" t="s">
        <v>175</v>
      </c>
      <c r="C652" t="s">
        <v>179</v>
      </c>
      <c r="D652" t="s">
        <v>253</v>
      </c>
      <c r="E652" t="s">
        <v>547</v>
      </c>
      <c r="F652" t="s">
        <v>587</v>
      </c>
      <c r="G652">
        <v>0</v>
      </c>
      <c r="H652">
        <v>0</v>
      </c>
      <c r="I652">
        <v>1</v>
      </c>
      <c r="J652">
        <v>0</v>
      </c>
      <c r="K652">
        <v>0</v>
      </c>
      <c r="L652">
        <v>0</v>
      </c>
      <c r="M652">
        <v>0</v>
      </c>
      <c r="N652">
        <v>0</v>
      </c>
      <c r="O652">
        <v>0</v>
      </c>
    </row>
    <row r="653" spans="1:15" x14ac:dyDescent="0.3">
      <c r="A653" s="34">
        <v>402</v>
      </c>
      <c r="B653" t="s">
        <v>175</v>
      </c>
      <c r="C653" t="s">
        <v>179</v>
      </c>
      <c r="D653" t="s">
        <v>283</v>
      </c>
      <c r="E653" t="s">
        <v>282</v>
      </c>
      <c r="F653" t="s">
        <v>586</v>
      </c>
      <c r="G653">
        <v>0</v>
      </c>
      <c r="H653">
        <v>0</v>
      </c>
      <c r="I653">
        <v>0</v>
      </c>
      <c r="J653">
        <v>0</v>
      </c>
      <c r="K653">
        <v>0</v>
      </c>
      <c r="L653">
        <v>0</v>
      </c>
      <c r="M653">
        <v>1</v>
      </c>
      <c r="N653">
        <v>0</v>
      </c>
      <c r="O653">
        <v>0</v>
      </c>
    </row>
    <row r="654" spans="1:15" x14ac:dyDescent="0.3">
      <c r="A654" s="34">
        <v>402</v>
      </c>
      <c r="B654" t="s">
        <v>175</v>
      </c>
      <c r="C654" t="s">
        <v>179</v>
      </c>
      <c r="D654" t="s">
        <v>283</v>
      </c>
      <c r="E654" t="s">
        <v>533</v>
      </c>
      <c r="F654" t="s">
        <v>585</v>
      </c>
      <c r="G654">
        <v>0</v>
      </c>
      <c r="H654">
        <v>0</v>
      </c>
      <c r="I654">
        <v>1</v>
      </c>
      <c r="J654">
        <v>0</v>
      </c>
      <c r="K654">
        <v>0</v>
      </c>
      <c r="L654">
        <v>0</v>
      </c>
      <c r="M654">
        <v>1</v>
      </c>
      <c r="N654">
        <v>0</v>
      </c>
      <c r="O654">
        <v>0</v>
      </c>
    </row>
    <row r="655" spans="1:15" x14ac:dyDescent="0.3">
      <c r="A655" s="34">
        <v>402</v>
      </c>
      <c r="B655" t="s">
        <v>175</v>
      </c>
      <c r="C655" t="s">
        <v>179</v>
      </c>
      <c r="D655" t="s">
        <v>283</v>
      </c>
      <c r="E655" t="s">
        <v>282</v>
      </c>
      <c r="F655" t="s">
        <v>584</v>
      </c>
      <c r="G655">
        <v>0</v>
      </c>
      <c r="H655">
        <v>0</v>
      </c>
      <c r="I655">
        <v>0</v>
      </c>
      <c r="J655">
        <v>0</v>
      </c>
      <c r="K655">
        <v>1</v>
      </c>
      <c r="L655">
        <v>0</v>
      </c>
      <c r="M655">
        <v>0</v>
      </c>
      <c r="N655">
        <v>0</v>
      </c>
      <c r="O655">
        <v>0</v>
      </c>
    </row>
    <row r="656" spans="1:15" x14ac:dyDescent="0.3">
      <c r="A656" s="34">
        <v>402</v>
      </c>
      <c r="B656" t="s">
        <v>175</v>
      </c>
      <c r="C656" t="s">
        <v>179</v>
      </c>
      <c r="D656" t="s">
        <v>283</v>
      </c>
      <c r="E656" t="s">
        <v>330</v>
      </c>
      <c r="F656" t="s">
        <v>583</v>
      </c>
      <c r="G656">
        <v>0</v>
      </c>
      <c r="H656">
        <v>0</v>
      </c>
      <c r="I656">
        <v>0</v>
      </c>
      <c r="J656">
        <v>0</v>
      </c>
      <c r="K656">
        <v>1</v>
      </c>
      <c r="L656">
        <v>0</v>
      </c>
      <c r="M656">
        <v>0</v>
      </c>
      <c r="N656">
        <v>0</v>
      </c>
      <c r="O656">
        <v>0</v>
      </c>
    </row>
    <row r="657" spans="1:15" x14ac:dyDescent="0.3">
      <c r="A657" s="34">
        <v>402</v>
      </c>
      <c r="B657" t="s">
        <v>175</v>
      </c>
      <c r="C657" t="s">
        <v>183</v>
      </c>
      <c r="D657" t="s">
        <v>229</v>
      </c>
      <c r="E657" t="s">
        <v>228</v>
      </c>
      <c r="F657" t="s">
        <v>582</v>
      </c>
      <c r="G657">
        <v>0</v>
      </c>
      <c r="H657">
        <v>0</v>
      </c>
      <c r="I657">
        <v>10</v>
      </c>
      <c r="J657">
        <v>0</v>
      </c>
      <c r="K657">
        <v>0</v>
      </c>
      <c r="L657">
        <v>0</v>
      </c>
      <c r="M657">
        <v>10</v>
      </c>
      <c r="N657">
        <v>0</v>
      </c>
      <c r="O657">
        <v>0</v>
      </c>
    </row>
    <row r="658" spans="1:15" x14ac:dyDescent="0.3">
      <c r="A658" s="34">
        <v>402</v>
      </c>
      <c r="B658" t="s">
        <v>175</v>
      </c>
      <c r="C658" t="s">
        <v>183</v>
      </c>
      <c r="D658" t="s">
        <v>229</v>
      </c>
      <c r="E658" t="s">
        <v>327</v>
      </c>
      <c r="F658" t="s">
        <v>581</v>
      </c>
      <c r="G658">
        <v>0</v>
      </c>
      <c r="H658">
        <v>0</v>
      </c>
      <c r="I658">
        <v>100</v>
      </c>
      <c r="J658">
        <v>0</v>
      </c>
      <c r="K658">
        <v>0</v>
      </c>
      <c r="L658">
        <v>0</v>
      </c>
      <c r="M658">
        <v>100</v>
      </c>
      <c r="N658">
        <v>0</v>
      </c>
      <c r="O658">
        <v>0</v>
      </c>
    </row>
    <row r="659" spans="1:15" x14ac:dyDescent="0.3">
      <c r="A659" s="34">
        <v>402</v>
      </c>
      <c r="B659" t="s">
        <v>175</v>
      </c>
      <c r="C659" t="s">
        <v>183</v>
      </c>
      <c r="D659" t="s">
        <v>229</v>
      </c>
      <c r="E659" t="s">
        <v>430</v>
      </c>
      <c r="F659" t="s">
        <v>580</v>
      </c>
      <c r="G659">
        <v>0</v>
      </c>
      <c r="H659">
        <v>0</v>
      </c>
      <c r="I659">
        <v>2</v>
      </c>
      <c r="J659">
        <v>0</v>
      </c>
      <c r="K659">
        <v>0</v>
      </c>
      <c r="L659">
        <v>0</v>
      </c>
      <c r="M659">
        <v>2</v>
      </c>
      <c r="N659">
        <v>0</v>
      </c>
      <c r="O659">
        <v>0</v>
      </c>
    </row>
    <row r="660" spans="1:15" x14ac:dyDescent="0.3">
      <c r="A660" s="34">
        <v>402</v>
      </c>
      <c r="B660" t="s">
        <v>175</v>
      </c>
      <c r="C660" t="s">
        <v>183</v>
      </c>
      <c r="D660" t="s">
        <v>229</v>
      </c>
      <c r="E660" t="s">
        <v>300</v>
      </c>
      <c r="F660" t="s">
        <v>579</v>
      </c>
      <c r="G660">
        <v>0</v>
      </c>
      <c r="H660">
        <v>0</v>
      </c>
      <c r="I660">
        <v>4</v>
      </c>
      <c r="J660">
        <v>0</v>
      </c>
      <c r="K660">
        <v>0</v>
      </c>
      <c r="L660">
        <v>0</v>
      </c>
      <c r="M660">
        <v>4</v>
      </c>
      <c r="N660">
        <v>0</v>
      </c>
      <c r="O660">
        <v>0</v>
      </c>
    </row>
    <row r="661" spans="1:15" x14ac:dyDescent="0.3">
      <c r="A661" s="34">
        <v>402</v>
      </c>
      <c r="B661" t="s">
        <v>175</v>
      </c>
      <c r="C661" t="s">
        <v>183</v>
      </c>
      <c r="D661" t="s">
        <v>229</v>
      </c>
      <c r="E661" t="s">
        <v>578</v>
      </c>
      <c r="F661" t="s">
        <v>577</v>
      </c>
      <c r="G661">
        <v>0</v>
      </c>
      <c r="H661">
        <v>0</v>
      </c>
      <c r="I661">
        <v>4</v>
      </c>
      <c r="J661">
        <v>0</v>
      </c>
      <c r="K661">
        <v>0</v>
      </c>
      <c r="L661">
        <v>0</v>
      </c>
      <c r="M661">
        <v>4</v>
      </c>
      <c r="N661">
        <v>0</v>
      </c>
      <c r="O661">
        <v>0</v>
      </c>
    </row>
    <row r="662" spans="1:15" x14ac:dyDescent="0.3">
      <c r="A662" s="34">
        <v>402</v>
      </c>
      <c r="B662" t="s">
        <v>175</v>
      </c>
      <c r="C662" t="s">
        <v>183</v>
      </c>
      <c r="D662" t="s">
        <v>182</v>
      </c>
      <c r="E662" t="s">
        <v>423</v>
      </c>
      <c r="F662" t="s">
        <v>576</v>
      </c>
      <c r="G662">
        <v>0</v>
      </c>
      <c r="H662">
        <v>0</v>
      </c>
      <c r="I662">
        <v>4</v>
      </c>
      <c r="J662">
        <v>0</v>
      </c>
      <c r="K662">
        <v>0</v>
      </c>
      <c r="L662">
        <v>0</v>
      </c>
      <c r="M662">
        <v>4</v>
      </c>
      <c r="N662">
        <v>0</v>
      </c>
      <c r="O662">
        <v>0</v>
      </c>
    </row>
    <row r="663" spans="1:15" x14ac:dyDescent="0.3">
      <c r="A663" s="34">
        <v>402</v>
      </c>
      <c r="B663" t="s">
        <v>175</v>
      </c>
      <c r="C663" t="s">
        <v>183</v>
      </c>
      <c r="D663" t="s">
        <v>182</v>
      </c>
      <c r="E663" t="s">
        <v>517</v>
      </c>
      <c r="F663" t="s">
        <v>575</v>
      </c>
      <c r="G663">
        <v>0</v>
      </c>
      <c r="H663">
        <v>0</v>
      </c>
      <c r="I663">
        <v>9</v>
      </c>
      <c r="J663">
        <v>0</v>
      </c>
      <c r="K663">
        <v>0</v>
      </c>
      <c r="L663">
        <v>0</v>
      </c>
      <c r="M663">
        <v>9</v>
      </c>
      <c r="N663">
        <v>0</v>
      </c>
      <c r="O663">
        <v>0</v>
      </c>
    </row>
    <row r="664" spans="1:15" x14ac:dyDescent="0.3">
      <c r="A664" s="34">
        <v>402</v>
      </c>
      <c r="B664" t="s">
        <v>175</v>
      </c>
      <c r="C664" t="s">
        <v>233</v>
      </c>
      <c r="D664" t="s">
        <v>232</v>
      </c>
      <c r="E664" t="s">
        <v>574</v>
      </c>
      <c r="F664" t="s">
        <v>573</v>
      </c>
      <c r="G664">
        <v>0</v>
      </c>
      <c r="H664">
        <v>0</v>
      </c>
      <c r="I664">
        <v>0</v>
      </c>
      <c r="J664">
        <v>0</v>
      </c>
      <c r="K664">
        <v>0</v>
      </c>
      <c r="L664">
        <v>0</v>
      </c>
      <c r="M664">
        <v>1</v>
      </c>
      <c r="N664">
        <v>0</v>
      </c>
      <c r="O664">
        <v>0</v>
      </c>
    </row>
    <row r="665" spans="1:15" x14ac:dyDescent="0.3">
      <c r="A665" s="34">
        <v>402</v>
      </c>
      <c r="B665" t="s">
        <v>175</v>
      </c>
      <c r="C665" t="s">
        <v>174</v>
      </c>
      <c r="D665" t="s">
        <v>173</v>
      </c>
      <c r="E665" t="s">
        <v>314</v>
      </c>
      <c r="F665" t="s">
        <v>572</v>
      </c>
      <c r="G665">
        <v>0</v>
      </c>
      <c r="H665">
        <v>0</v>
      </c>
      <c r="I665">
        <v>0</v>
      </c>
      <c r="J665">
        <v>0</v>
      </c>
      <c r="K665">
        <v>1</v>
      </c>
      <c r="L665">
        <v>0</v>
      </c>
      <c r="M665">
        <v>0</v>
      </c>
      <c r="N665">
        <v>0</v>
      </c>
      <c r="O665">
        <v>0</v>
      </c>
    </row>
    <row r="666" spans="1:15" x14ac:dyDescent="0.3">
      <c r="A666" s="34">
        <v>402</v>
      </c>
      <c r="B666" t="s">
        <v>175</v>
      </c>
      <c r="C666" t="s">
        <v>179</v>
      </c>
      <c r="D666" t="s">
        <v>178</v>
      </c>
      <c r="E666" t="s">
        <v>177</v>
      </c>
      <c r="F666" t="s">
        <v>571</v>
      </c>
      <c r="G666">
        <v>0</v>
      </c>
      <c r="H666">
        <v>0</v>
      </c>
      <c r="I666">
        <v>6</v>
      </c>
      <c r="J666">
        <v>0</v>
      </c>
      <c r="K666">
        <v>0</v>
      </c>
      <c r="L666">
        <v>0</v>
      </c>
      <c r="M666">
        <v>6</v>
      </c>
      <c r="N666">
        <v>0</v>
      </c>
      <c r="O666">
        <v>0</v>
      </c>
    </row>
    <row r="667" spans="1:15" x14ac:dyDescent="0.3">
      <c r="A667" s="34">
        <v>402</v>
      </c>
      <c r="B667" t="s">
        <v>175</v>
      </c>
      <c r="C667" t="s">
        <v>345</v>
      </c>
      <c r="D667" t="s">
        <v>344</v>
      </c>
      <c r="E667" t="s">
        <v>411</v>
      </c>
      <c r="F667" t="s">
        <v>570</v>
      </c>
      <c r="G667">
        <v>0</v>
      </c>
      <c r="H667">
        <v>0</v>
      </c>
      <c r="I667">
        <v>0</v>
      </c>
      <c r="J667">
        <v>0</v>
      </c>
      <c r="K667">
        <v>10</v>
      </c>
      <c r="L667">
        <v>0</v>
      </c>
      <c r="M667">
        <v>0</v>
      </c>
      <c r="N667">
        <v>0</v>
      </c>
      <c r="O667">
        <v>0</v>
      </c>
    </row>
    <row r="668" spans="1:15" x14ac:dyDescent="0.3">
      <c r="A668" s="34">
        <v>402</v>
      </c>
      <c r="B668" t="s">
        <v>175</v>
      </c>
      <c r="C668" t="s">
        <v>345</v>
      </c>
      <c r="D668" t="s">
        <v>344</v>
      </c>
      <c r="E668" t="s">
        <v>343</v>
      </c>
      <c r="F668" t="s">
        <v>569</v>
      </c>
      <c r="G668">
        <v>0</v>
      </c>
      <c r="H668">
        <v>0</v>
      </c>
      <c r="I668">
        <v>0</v>
      </c>
      <c r="J668">
        <v>0</v>
      </c>
      <c r="K668">
        <v>2</v>
      </c>
      <c r="L668">
        <v>0</v>
      </c>
      <c r="M668">
        <v>0</v>
      </c>
      <c r="N668">
        <v>0</v>
      </c>
      <c r="O668">
        <v>0</v>
      </c>
    </row>
    <row r="669" spans="1:15" x14ac:dyDescent="0.3">
      <c r="A669" s="34">
        <v>402</v>
      </c>
      <c r="B669" t="s">
        <v>175</v>
      </c>
      <c r="C669" t="s">
        <v>187</v>
      </c>
      <c r="D669" t="s">
        <v>270</v>
      </c>
      <c r="E669" t="s">
        <v>298</v>
      </c>
      <c r="F669" t="s">
        <v>568</v>
      </c>
      <c r="G669">
        <v>0</v>
      </c>
      <c r="H669">
        <v>0</v>
      </c>
      <c r="I669">
        <v>0</v>
      </c>
      <c r="J669">
        <v>0</v>
      </c>
      <c r="K669">
        <v>1</v>
      </c>
      <c r="L669">
        <v>0</v>
      </c>
      <c r="M669">
        <v>0</v>
      </c>
      <c r="N669">
        <v>0</v>
      </c>
      <c r="O669">
        <v>0</v>
      </c>
    </row>
    <row r="670" spans="1:15" x14ac:dyDescent="0.3">
      <c r="A670" s="34">
        <v>402</v>
      </c>
      <c r="B670" t="s">
        <v>175</v>
      </c>
      <c r="C670" t="s">
        <v>187</v>
      </c>
      <c r="D670" t="s">
        <v>186</v>
      </c>
      <c r="E670" t="s">
        <v>339</v>
      </c>
      <c r="F670" t="s">
        <v>567</v>
      </c>
      <c r="G670">
        <v>1</v>
      </c>
      <c r="H670">
        <v>1</v>
      </c>
      <c r="I670">
        <v>0</v>
      </c>
      <c r="J670">
        <v>0</v>
      </c>
      <c r="K670">
        <v>0</v>
      </c>
      <c r="L670">
        <v>0</v>
      </c>
      <c r="M670">
        <v>0</v>
      </c>
      <c r="N670">
        <v>0</v>
      </c>
      <c r="O670">
        <v>0</v>
      </c>
    </row>
    <row r="671" spans="1:15" x14ac:dyDescent="0.3">
      <c r="A671" s="34">
        <v>402</v>
      </c>
      <c r="B671" t="s">
        <v>175</v>
      </c>
      <c r="C671" t="s">
        <v>226</v>
      </c>
      <c r="D671" t="s">
        <v>276</v>
      </c>
      <c r="E671" t="s">
        <v>275</v>
      </c>
      <c r="F671" t="s">
        <v>566</v>
      </c>
      <c r="G671">
        <v>0</v>
      </c>
      <c r="H671">
        <v>0</v>
      </c>
      <c r="I671">
        <v>0</v>
      </c>
      <c r="J671">
        <v>0</v>
      </c>
      <c r="K671">
        <v>0</v>
      </c>
      <c r="L671">
        <v>0</v>
      </c>
      <c r="M671">
        <v>1</v>
      </c>
      <c r="N671">
        <v>0</v>
      </c>
      <c r="O671">
        <v>0.18248175182481799</v>
      </c>
    </row>
    <row r="672" spans="1:15" x14ac:dyDescent="0.3">
      <c r="A672" s="34">
        <v>402</v>
      </c>
      <c r="B672" t="s">
        <v>175</v>
      </c>
      <c r="C672" t="s">
        <v>226</v>
      </c>
      <c r="D672" t="s">
        <v>243</v>
      </c>
      <c r="E672" t="s">
        <v>250</v>
      </c>
      <c r="F672" t="s">
        <v>565</v>
      </c>
      <c r="G672">
        <v>0</v>
      </c>
      <c r="H672">
        <v>0</v>
      </c>
      <c r="I672">
        <v>12</v>
      </c>
      <c r="J672">
        <v>0</v>
      </c>
      <c r="K672">
        <v>0</v>
      </c>
      <c r="L672">
        <v>0</v>
      </c>
      <c r="M672">
        <v>0</v>
      </c>
      <c r="N672">
        <v>0</v>
      </c>
      <c r="O672">
        <v>0</v>
      </c>
    </row>
    <row r="673" spans="1:15" x14ac:dyDescent="0.3">
      <c r="A673" s="34">
        <v>402</v>
      </c>
      <c r="B673" t="s">
        <v>175</v>
      </c>
      <c r="C673" t="s">
        <v>226</v>
      </c>
      <c r="D673" t="s">
        <v>243</v>
      </c>
      <c r="E673" t="s">
        <v>247</v>
      </c>
      <c r="F673" t="s">
        <v>564</v>
      </c>
      <c r="G673">
        <v>0</v>
      </c>
      <c r="H673">
        <v>0</v>
      </c>
      <c r="I673">
        <v>0</v>
      </c>
      <c r="J673">
        <v>0</v>
      </c>
      <c r="K673">
        <v>8</v>
      </c>
      <c r="L673">
        <v>0</v>
      </c>
      <c r="M673">
        <v>0</v>
      </c>
      <c r="N673">
        <v>0</v>
      </c>
      <c r="O673">
        <v>0</v>
      </c>
    </row>
    <row r="674" spans="1:15" x14ac:dyDescent="0.3">
      <c r="A674" s="34">
        <v>402</v>
      </c>
      <c r="B674" t="s">
        <v>175</v>
      </c>
      <c r="C674" t="s">
        <v>192</v>
      </c>
      <c r="D674" t="s">
        <v>191</v>
      </c>
      <c r="E674" t="s">
        <v>563</v>
      </c>
      <c r="F674" t="s">
        <v>562</v>
      </c>
      <c r="G674">
        <v>0</v>
      </c>
      <c r="H674">
        <v>0</v>
      </c>
      <c r="I674">
        <v>1</v>
      </c>
      <c r="J674">
        <v>0</v>
      </c>
      <c r="K674">
        <v>0</v>
      </c>
      <c r="L674">
        <v>0</v>
      </c>
      <c r="M674">
        <v>0</v>
      </c>
      <c r="N674">
        <v>0</v>
      </c>
      <c r="O674">
        <v>0</v>
      </c>
    </row>
    <row r="675" spans="1:15" x14ac:dyDescent="0.3">
      <c r="A675" s="34">
        <v>402</v>
      </c>
      <c r="B675" t="s">
        <v>175</v>
      </c>
      <c r="C675" t="s">
        <v>174</v>
      </c>
      <c r="D675" t="s">
        <v>468</v>
      </c>
      <c r="E675" t="s">
        <v>467</v>
      </c>
      <c r="F675" t="s">
        <v>550</v>
      </c>
      <c r="G675">
        <v>0</v>
      </c>
      <c r="H675">
        <v>0</v>
      </c>
      <c r="I675">
        <v>0</v>
      </c>
      <c r="J675">
        <v>0</v>
      </c>
      <c r="K675">
        <v>16</v>
      </c>
      <c r="L675">
        <v>0</v>
      </c>
      <c r="M675">
        <v>0</v>
      </c>
      <c r="N675">
        <v>0</v>
      </c>
      <c r="O675">
        <v>0</v>
      </c>
    </row>
    <row r="676" spans="1:15" x14ac:dyDescent="0.3">
      <c r="A676" s="34">
        <v>403</v>
      </c>
      <c r="B676" t="s">
        <v>175</v>
      </c>
      <c r="C676" t="s">
        <v>183</v>
      </c>
      <c r="D676" t="s">
        <v>258</v>
      </c>
      <c r="E676" t="s">
        <v>365</v>
      </c>
      <c r="F676" t="s">
        <v>549</v>
      </c>
      <c r="G676">
        <v>0</v>
      </c>
      <c r="H676">
        <v>0</v>
      </c>
      <c r="I676">
        <v>0</v>
      </c>
      <c r="J676">
        <v>0</v>
      </c>
      <c r="K676">
        <v>0</v>
      </c>
      <c r="L676">
        <v>0</v>
      </c>
      <c r="M676">
        <v>0</v>
      </c>
      <c r="N676">
        <v>0</v>
      </c>
      <c r="O676">
        <v>0</v>
      </c>
    </row>
    <row r="677" spans="1:15" x14ac:dyDescent="0.3">
      <c r="A677" s="34">
        <v>403</v>
      </c>
      <c r="B677" t="s">
        <v>175</v>
      </c>
      <c r="C677" t="s">
        <v>233</v>
      </c>
      <c r="D677" t="s">
        <v>232</v>
      </c>
      <c r="E677" t="s">
        <v>511</v>
      </c>
      <c r="F677" t="s">
        <v>548</v>
      </c>
      <c r="G677">
        <v>0</v>
      </c>
      <c r="H677">
        <v>0</v>
      </c>
      <c r="I677">
        <v>0</v>
      </c>
      <c r="J677">
        <v>0</v>
      </c>
      <c r="K677">
        <v>0</v>
      </c>
      <c r="L677">
        <v>0</v>
      </c>
      <c r="M677">
        <v>0</v>
      </c>
      <c r="N677">
        <v>0</v>
      </c>
      <c r="O677">
        <v>0</v>
      </c>
    </row>
    <row r="678" spans="1:15" x14ac:dyDescent="0.3">
      <c r="A678" s="34">
        <v>403</v>
      </c>
      <c r="B678" t="s">
        <v>175</v>
      </c>
      <c r="C678" t="s">
        <v>179</v>
      </c>
      <c r="D678" t="s">
        <v>253</v>
      </c>
      <c r="E678" t="s">
        <v>547</v>
      </c>
      <c r="F678" t="s">
        <v>546</v>
      </c>
      <c r="G678">
        <v>0</v>
      </c>
      <c r="H678">
        <v>0</v>
      </c>
      <c r="I678">
        <v>0</v>
      </c>
      <c r="J678">
        <v>0</v>
      </c>
      <c r="K678">
        <v>0</v>
      </c>
      <c r="L678">
        <v>0</v>
      </c>
      <c r="M678">
        <v>0</v>
      </c>
      <c r="N678">
        <v>0</v>
      </c>
      <c r="O678">
        <v>0</v>
      </c>
    </row>
    <row r="679" spans="1:15" x14ac:dyDescent="0.3">
      <c r="A679" s="34">
        <v>403</v>
      </c>
      <c r="B679" t="s">
        <v>175</v>
      </c>
      <c r="C679" t="s">
        <v>179</v>
      </c>
      <c r="D679" t="s">
        <v>283</v>
      </c>
      <c r="E679" t="s">
        <v>533</v>
      </c>
      <c r="F679" t="s">
        <v>545</v>
      </c>
      <c r="G679">
        <v>0</v>
      </c>
      <c r="H679">
        <v>0</v>
      </c>
      <c r="I679">
        <v>0</v>
      </c>
      <c r="J679">
        <v>0</v>
      </c>
      <c r="K679">
        <v>4</v>
      </c>
      <c r="L679">
        <v>0</v>
      </c>
      <c r="M679">
        <v>0</v>
      </c>
      <c r="N679">
        <v>0</v>
      </c>
      <c r="O679">
        <v>0</v>
      </c>
    </row>
    <row r="680" spans="1:15" x14ac:dyDescent="0.3">
      <c r="A680" s="34">
        <v>403</v>
      </c>
      <c r="B680" t="s">
        <v>175</v>
      </c>
      <c r="C680" t="s">
        <v>179</v>
      </c>
      <c r="D680" t="s">
        <v>283</v>
      </c>
      <c r="E680" t="s">
        <v>474</v>
      </c>
      <c r="F680" t="s">
        <v>544</v>
      </c>
      <c r="G680">
        <v>0</v>
      </c>
      <c r="H680">
        <v>0</v>
      </c>
      <c r="I680">
        <v>1</v>
      </c>
      <c r="J680">
        <v>0</v>
      </c>
      <c r="K680">
        <v>0</v>
      </c>
      <c r="L680">
        <v>0</v>
      </c>
      <c r="M680">
        <v>0</v>
      </c>
      <c r="N680">
        <v>0</v>
      </c>
      <c r="O680">
        <v>0</v>
      </c>
    </row>
    <row r="681" spans="1:15" x14ac:dyDescent="0.3">
      <c r="A681" s="34">
        <v>403</v>
      </c>
      <c r="B681" t="s">
        <v>175</v>
      </c>
      <c r="C681" t="s">
        <v>183</v>
      </c>
      <c r="D681" t="s">
        <v>182</v>
      </c>
      <c r="E681" t="s">
        <v>419</v>
      </c>
      <c r="F681" t="s">
        <v>543</v>
      </c>
      <c r="G681">
        <v>0</v>
      </c>
      <c r="H681">
        <v>0</v>
      </c>
      <c r="I681">
        <v>0</v>
      </c>
      <c r="J681">
        <v>0</v>
      </c>
      <c r="K681">
        <v>0</v>
      </c>
      <c r="L681">
        <v>0</v>
      </c>
      <c r="M681">
        <v>0</v>
      </c>
      <c r="N681">
        <v>0</v>
      </c>
      <c r="O681">
        <v>0</v>
      </c>
    </row>
    <row r="682" spans="1:15" x14ac:dyDescent="0.3">
      <c r="A682" s="34">
        <v>403</v>
      </c>
      <c r="B682" t="s">
        <v>175</v>
      </c>
      <c r="C682" t="s">
        <v>183</v>
      </c>
      <c r="D682" t="s">
        <v>182</v>
      </c>
      <c r="E682" t="s">
        <v>181</v>
      </c>
      <c r="F682" t="s">
        <v>542</v>
      </c>
      <c r="G682">
        <v>0</v>
      </c>
      <c r="H682">
        <v>0</v>
      </c>
      <c r="I682">
        <v>0</v>
      </c>
      <c r="J682">
        <v>0</v>
      </c>
      <c r="K682">
        <v>0</v>
      </c>
      <c r="L682">
        <v>0</v>
      </c>
      <c r="M682">
        <v>0</v>
      </c>
      <c r="N682">
        <v>0</v>
      </c>
      <c r="O682">
        <v>0</v>
      </c>
    </row>
    <row r="683" spans="1:15" x14ac:dyDescent="0.3">
      <c r="A683" s="34">
        <v>403</v>
      </c>
      <c r="B683" t="s">
        <v>175</v>
      </c>
      <c r="C683" t="s">
        <v>226</v>
      </c>
      <c r="D683" t="s">
        <v>276</v>
      </c>
      <c r="E683" t="s">
        <v>275</v>
      </c>
      <c r="F683" t="s">
        <v>541</v>
      </c>
      <c r="G683">
        <v>1</v>
      </c>
      <c r="H683">
        <v>1</v>
      </c>
      <c r="I683">
        <v>0</v>
      </c>
      <c r="J683">
        <v>0</v>
      </c>
      <c r="K683">
        <v>0</v>
      </c>
      <c r="L683">
        <v>0</v>
      </c>
      <c r="M683">
        <v>0</v>
      </c>
      <c r="N683">
        <v>0</v>
      </c>
      <c r="O683">
        <v>0</v>
      </c>
    </row>
    <row r="684" spans="1:15" x14ac:dyDescent="0.3">
      <c r="A684" s="34">
        <v>403</v>
      </c>
      <c r="B684" t="s">
        <v>175</v>
      </c>
      <c r="C684" t="s">
        <v>183</v>
      </c>
      <c r="D684" t="s">
        <v>182</v>
      </c>
      <c r="E684" t="s">
        <v>419</v>
      </c>
      <c r="F684" t="s">
        <v>540</v>
      </c>
      <c r="G684">
        <v>0</v>
      </c>
      <c r="H684">
        <v>0</v>
      </c>
      <c r="I684">
        <v>0</v>
      </c>
      <c r="J684">
        <v>0</v>
      </c>
      <c r="K684">
        <v>0</v>
      </c>
      <c r="L684">
        <v>0</v>
      </c>
      <c r="M684">
        <v>0</v>
      </c>
      <c r="N684">
        <v>0</v>
      </c>
      <c r="O684">
        <v>0.11363636363636399</v>
      </c>
    </row>
    <row r="685" spans="1:15" x14ac:dyDescent="0.3">
      <c r="A685" s="34">
        <v>403</v>
      </c>
      <c r="B685" t="s">
        <v>175</v>
      </c>
      <c r="C685" t="s">
        <v>183</v>
      </c>
      <c r="D685" t="s">
        <v>229</v>
      </c>
      <c r="E685" t="s">
        <v>228</v>
      </c>
      <c r="F685" t="s">
        <v>535</v>
      </c>
      <c r="G685">
        <v>0</v>
      </c>
      <c r="H685">
        <v>0</v>
      </c>
      <c r="I685">
        <v>0</v>
      </c>
      <c r="J685">
        <v>0</v>
      </c>
      <c r="K685">
        <v>0</v>
      </c>
      <c r="L685">
        <v>0</v>
      </c>
      <c r="M685">
        <v>0</v>
      </c>
      <c r="N685">
        <v>0</v>
      </c>
      <c r="O685">
        <v>0</v>
      </c>
    </row>
    <row r="686" spans="1:15" x14ac:dyDescent="0.3">
      <c r="A686" s="34">
        <v>403</v>
      </c>
      <c r="B686" t="s">
        <v>175</v>
      </c>
      <c r="C686" t="s">
        <v>179</v>
      </c>
      <c r="D686" t="s">
        <v>283</v>
      </c>
      <c r="E686" t="s">
        <v>533</v>
      </c>
      <c r="F686" t="s">
        <v>532</v>
      </c>
      <c r="G686">
        <v>0</v>
      </c>
      <c r="H686">
        <v>0</v>
      </c>
      <c r="I686">
        <v>1</v>
      </c>
      <c r="J686">
        <v>0</v>
      </c>
      <c r="K686">
        <v>0</v>
      </c>
      <c r="L686">
        <v>0</v>
      </c>
      <c r="M686">
        <v>1</v>
      </c>
      <c r="N686">
        <v>0</v>
      </c>
      <c r="O686">
        <v>0</v>
      </c>
    </row>
    <row r="687" spans="1:15" x14ac:dyDescent="0.3">
      <c r="A687" s="34">
        <v>403</v>
      </c>
      <c r="B687" t="s">
        <v>175</v>
      </c>
      <c r="C687" t="s">
        <v>183</v>
      </c>
      <c r="D687" t="s">
        <v>182</v>
      </c>
      <c r="E687" t="s">
        <v>423</v>
      </c>
      <c r="F687" t="s">
        <v>531</v>
      </c>
      <c r="G687">
        <v>0</v>
      </c>
      <c r="H687">
        <v>0</v>
      </c>
      <c r="I687">
        <v>0</v>
      </c>
      <c r="J687">
        <v>0</v>
      </c>
      <c r="K687">
        <v>0</v>
      </c>
      <c r="L687">
        <v>0</v>
      </c>
      <c r="M687">
        <v>0</v>
      </c>
      <c r="N687">
        <v>0</v>
      </c>
      <c r="O687">
        <v>0</v>
      </c>
    </row>
    <row r="688" spans="1:15" x14ac:dyDescent="0.3">
      <c r="A688" s="34">
        <v>403</v>
      </c>
      <c r="B688" t="s">
        <v>175</v>
      </c>
      <c r="C688" t="s">
        <v>183</v>
      </c>
      <c r="D688" t="s">
        <v>182</v>
      </c>
      <c r="E688" t="s">
        <v>423</v>
      </c>
      <c r="F688" t="s">
        <v>530</v>
      </c>
      <c r="G688">
        <v>0</v>
      </c>
      <c r="H688">
        <v>0</v>
      </c>
      <c r="I688">
        <v>2</v>
      </c>
      <c r="J688">
        <v>0</v>
      </c>
      <c r="K688">
        <v>0</v>
      </c>
      <c r="L688">
        <v>0</v>
      </c>
      <c r="M688">
        <v>2</v>
      </c>
      <c r="N688">
        <v>0</v>
      </c>
      <c r="O688">
        <v>0</v>
      </c>
    </row>
    <row r="689" spans="1:15" x14ac:dyDescent="0.3">
      <c r="A689" s="34">
        <v>403</v>
      </c>
      <c r="B689" t="s">
        <v>175</v>
      </c>
      <c r="C689" t="s">
        <v>174</v>
      </c>
      <c r="D689" t="s">
        <v>468</v>
      </c>
      <c r="E689" t="s">
        <v>529</v>
      </c>
      <c r="F689" t="s">
        <v>528</v>
      </c>
      <c r="G689">
        <v>0</v>
      </c>
      <c r="H689">
        <v>0</v>
      </c>
      <c r="I689">
        <v>0</v>
      </c>
      <c r="J689">
        <v>0</v>
      </c>
      <c r="K689">
        <v>0</v>
      </c>
      <c r="L689">
        <v>0</v>
      </c>
      <c r="M689">
        <v>0</v>
      </c>
      <c r="N689">
        <v>0</v>
      </c>
      <c r="O689">
        <v>0</v>
      </c>
    </row>
    <row r="690" spans="1:15" x14ac:dyDescent="0.3">
      <c r="A690" s="34">
        <v>403</v>
      </c>
      <c r="B690" t="s">
        <v>175</v>
      </c>
      <c r="C690" t="s">
        <v>183</v>
      </c>
      <c r="D690" t="s">
        <v>182</v>
      </c>
      <c r="E690" t="s">
        <v>325</v>
      </c>
      <c r="F690" t="s">
        <v>527</v>
      </c>
      <c r="G690">
        <v>0</v>
      </c>
      <c r="H690">
        <v>0</v>
      </c>
      <c r="I690">
        <v>0</v>
      </c>
      <c r="J690">
        <v>0</v>
      </c>
      <c r="K690">
        <v>0</v>
      </c>
      <c r="L690">
        <v>0</v>
      </c>
      <c r="M690">
        <v>0</v>
      </c>
      <c r="N690">
        <v>0</v>
      </c>
      <c r="O690">
        <v>0</v>
      </c>
    </row>
    <row r="691" spans="1:15" x14ac:dyDescent="0.3">
      <c r="A691" s="34">
        <v>403</v>
      </c>
      <c r="B691" t="s">
        <v>175</v>
      </c>
      <c r="C691" t="s">
        <v>183</v>
      </c>
      <c r="D691" t="s">
        <v>182</v>
      </c>
      <c r="E691" t="s">
        <v>325</v>
      </c>
      <c r="F691" t="s">
        <v>526</v>
      </c>
      <c r="G691">
        <v>0</v>
      </c>
      <c r="H691">
        <v>0</v>
      </c>
      <c r="I691">
        <v>0</v>
      </c>
      <c r="J691">
        <v>0</v>
      </c>
      <c r="K691">
        <v>0</v>
      </c>
      <c r="L691">
        <v>0</v>
      </c>
      <c r="M691">
        <v>0</v>
      </c>
      <c r="N691">
        <v>0</v>
      </c>
      <c r="O691">
        <v>0</v>
      </c>
    </row>
    <row r="692" spans="1:15" x14ac:dyDescent="0.3">
      <c r="A692" s="34">
        <v>403</v>
      </c>
      <c r="B692" t="s">
        <v>175</v>
      </c>
      <c r="C692" t="s">
        <v>179</v>
      </c>
      <c r="D692" t="s">
        <v>178</v>
      </c>
      <c r="E692" t="s">
        <v>177</v>
      </c>
      <c r="F692" t="s">
        <v>519</v>
      </c>
      <c r="G692">
        <v>0</v>
      </c>
      <c r="H692">
        <v>0</v>
      </c>
      <c r="I692">
        <v>0</v>
      </c>
      <c r="J692">
        <v>0</v>
      </c>
      <c r="K692">
        <v>0</v>
      </c>
      <c r="L692">
        <v>0</v>
      </c>
      <c r="M692">
        <v>1</v>
      </c>
      <c r="N692">
        <v>0</v>
      </c>
      <c r="O692">
        <v>0</v>
      </c>
    </row>
    <row r="693" spans="1:15" x14ac:dyDescent="0.3">
      <c r="A693" s="34">
        <v>403</v>
      </c>
      <c r="B693" t="s">
        <v>175</v>
      </c>
      <c r="C693" t="s">
        <v>179</v>
      </c>
      <c r="D693" t="s">
        <v>178</v>
      </c>
      <c r="E693" t="s">
        <v>262</v>
      </c>
      <c r="F693" t="s">
        <v>518</v>
      </c>
      <c r="G693">
        <v>0</v>
      </c>
      <c r="H693">
        <v>0</v>
      </c>
      <c r="I693">
        <v>0</v>
      </c>
      <c r="J693">
        <v>0</v>
      </c>
      <c r="K693">
        <v>0</v>
      </c>
      <c r="L693">
        <v>0</v>
      </c>
      <c r="M693">
        <v>0</v>
      </c>
      <c r="N693">
        <v>0</v>
      </c>
      <c r="O693">
        <v>0</v>
      </c>
    </row>
    <row r="694" spans="1:15" x14ac:dyDescent="0.3">
      <c r="A694" s="34">
        <v>403</v>
      </c>
      <c r="B694" t="s">
        <v>175</v>
      </c>
      <c r="C694" t="s">
        <v>183</v>
      </c>
      <c r="D694" t="s">
        <v>182</v>
      </c>
      <c r="E694" t="s">
        <v>517</v>
      </c>
      <c r="F694" t="s">
        <v>516</v>
      </c>
      <c r="G694">
        <v>0</v>
      </c>
      <c r="H694">
        <v>0</v>
      </c>
      <c r="I694">
        <v>0</v>
      </c>
      <c r="J694">
        <v>0</v>
      </c>
      <c r="K694">
        <v>1</v>
      </c>
      <c r="L694">
        <v>0</v>
      </c>
      <c r="M694">
        <v>0</v>
      </c>
      <c r="N694">
        <v>0</v>
      </c>
      <c r="O694">
        <v>0</v>
      </c>
    </row>
    <row r="695" spans="1:15" x14ac:dyDescent="0.3">
      <c r="A695" s="34">
        <v>403</v>
      </c>
      <c r="B695" t="s">
        <v>175</v>
      </c>
      <c r="C695" t="s">
        <v>179</v>
      </c>
      <c r="D695" t="s">
        <v>283</v>
      </c>
      <c r="E695" t="s">
        <v>282</v>
      </c>
      <c r="F695" t="s">
        <v>515</v>
      </c>
      <c r="G695">
        <v>0</v>
      </c>
      <c r="H695">
        <v>0</v>
      </c>
      <c r="I695">
        <v>0</v>
      </c>
      <c r="J695">
        <v>0</v>
      </c>
      <c r="K695">
        <v>0</v>
      </c>
      <c r="L695">
        <v>0</v>
      </c>
      <c r="M695">
        <v>3</v>
      </c>
      <c r="N695">
        <v>0</v>
      </c>
      <c r="O695">
        <v>0</v>
      </c>
    </row>
    <row r="696" spans="1:15" x14ac:dyDescent="0.3">
      <c r="A696" s="34">
        <v>403</v>
      </c>
      <c r="B696" t="s">
        <v>175</v>
      </c>
      <c r="C696" t="s">
        <v>183</v>
      </c>
      <c r="D696" t="s">
        <v>229</v>
      </c>
      <c r="E696" t="s">
        <v>228</v>
      </c>
      <c r="F696" t="s">
        <v>514</v>
      </c>
      <c r="G696">
        <v>0</v>
      </c>
      <c r="H696">
        <v>0</v>
      </c>
      <c r="I696">
        <v>20</v>
      </c>
      <c r="J696">
        <v>0</v>
      </c>
      <c r="K696">
        <v>0</v>
      </c>
      <c r="L696">
        <v>0</v>
      </c>
      <c r="M696">
        <v>20</v>
      </c>
      <c r="N696">
        <v>0</v>
      </c>
      <c r="O696">
        <v>0</v>
      </c>
    </row>
    <row r="697" spans="1:15" x14ac:dyDescent="0.3">
      <c r="A697" s="34">
        <v>403</v>
      </c>
      <c r="B697" t="s">
        <v>175</v>
      </c>
      <c r="C697" t="s">
        <v>183</v>
      </c>
      <c r="D697" t="s">
        <v>229</v>
      </c>
      <c r="E697" t="s">
        <v>368</v>
      </c>
      <c r="F697" t="s">
        <v>513</v>
      </c>
      <c r="G697">
        <v>0</v>
      </c>
      <c r="H697">
        <v>0</v>
      </c>
      <c r="I697">
        <v>0</v>
      </c>
      <c r="J697">
        <v>0</v>
      </c>
      <c r="K697">
        <v>2</v>
      </c>
      <c r="L697">
        <v>0</v>
      </c>
      <c r="M697">
        <v>0</v>
      </c>
      <c r="N697">
        <v>0</v>
      </c>
      <c r="O697">
        <v>0</v>
      </c>
    </row>
    <row r="698" spans="1:15" x14ac:dyDescent="0.3">
      <c r="A698" s="34">
        <v>403</v>
      </c>
      <c r="B698" t="s">
        <v>175</v>
      </c>
      <c r="C698" t="s">
        <v>183</v>
      </c>
      <c r="D698" t="s">
        <v>229</v>
      </c>
      <c r="E698" t="s">
        <v>451</v>
      </c>
      <c r="F698" t="s">
        <v>512</v>
      </c>
      <c r="G698">
        <v>1</v>
      </c>
      <c r="H698">
        <v>1</v>
      </c>
      <c r="I698">
        <v>0</v>
      </c>
      <c r="J698">
        <v>0</v>
      </c>
      <c r="K698">
        <v>1</v>
      </c>
      <c r="L698">
        <v>0</v>
      </c>
      <c r="M698">
        <v>0</v>
      </c>
      <c r="N698">
        <v>0</v>
      </c>
      <c r="O698">
        <v>0</v>
      </c>
    </row>
    <row r="699" spans="1:15" x14ac:dyDescent="0.3">
      <c r="A699" s="34">
        <v>403</v>
      </c>
      <c r="B699" t="s">
        <v>175</v>
      </c>
      <c r="C699" t="s">
        <v>233</v>
      </c>
      <c r="D699" t="s">
        <v>232</v>
      </c>
      <c r="E699" t="s">
        <v>511</v>
      </c>
      <c r="F699" t="s">
        <v>510</v>
      </c>
      <c r="G699">
        <v>0</v>
      </c>
      <c r="H699">
        <v>0</v>
      </c>
      <c r="I699">
        <v>0</v>
      </c>
      <c r="J699">
        <v>0</v>
      </c>
      <c r="K699">
        <v>0</v>
      </c>
      <c r="L699">
        <v>0</v>
      </c>
      <c r="M699">
        <v>0</v>
      </c>
      <c r="N699">
        <v>0</v>
      </c>
      <c r="O699">
        <v>5.6818181818181802E-2</v>
      </c>
    </row>
    <row r="700" spans="1:15" x14ac:dyDescent="0.3">
      <c r="A700" s="34">
        <v>403</v>
      </c>
      <c r="B700" t="s">
        <v>175</v>
      </c>
      <c r="C700" t="s">
        <v>183</v>
      </c>
      <c r="D700" t="s">
        <v>229</v>
      </c>
      <c r="E700" t="s">
        <v>430</v>
      </c>
      <c r="F700" t="s">
        <v>509</v>
      </c>
      <c r="G700">
        <v>0</v>
      </c>
      <c r="H700">
        <v>0</v>
      </c>
      <c r="I700">
        <v>0</v>
      </c>
      <c r="J700">
        <v>0</v>
      </c>
      <c r="K700">
        <v>2</v>
      </c>
      <c r="L700">
        <v>0</v>
      </c>
      <c r="M700">
        <v>0</v>
      </c>
      <c r="N700">
        <v>0</v>
      </c>
      <c r="O700">
        <v>0</v>
      </c>
    </row>
    <row r="701" spans="1:15" x14ac:dyDescent="0.3">
      <c r="A701" s="34">
        <v>403</v>
      </c>
      <c r="B701" t="s">
        <v>175</v>
      </c>
      <c r="C701" t="s">
        <v>183</v>
      </c>
      <c r="D701" t="s">
        <v>229</v>
      </c>
      <c r="E701" t="s">
        <v>300</v>
      </c>
      <c r="F701" t="s">
        <v>508</v>
      </c>
      <c r="G701">
        <v>0</v>
      </c>
      <c r="H701">
        <v>0</v>
      </c>
      <c r="I701">
        <v>0</v>
      </c>
      <c r="J701">
        <v>0</v>
      </c>
      <c r="K701">
        <v>0</v>
      </c>
      <c r="L701">
        <v>0</v>
      </c>
      <c r="M701">
        <v>0</v>
      </c>
      <c r="N701">
        <v>0</v>
      </c>
      <c r="O701">
        <v>0</v>
      </c>
    </row>
    <row r="702" spans="1:15" x14ac:dyDescent="0.3">
      <c r="A702" s="34">
        <v>403</v>
      </c>
      <c r="B702" t="s">
        <v>175</v>
      </c>
      <c r="C702" t="s">
        <v>183</v>
      </c>
      <c r="D702" t="s">
        <v>182</v>
      </c>
      <c r="E702" t="s">
        <v>423</v>
      </c>
      <c r="F702" t="s">
        <v>507</v>
      </c>
      <c r="G702">
        <v>0</v>
      </c>
      <c r="H702">
        <v>0</v>
      </c>
      <c r="I702">
        <v>0</v>
      </c>
      <c r="J702">
        <v>0</v>
      </c>
      <c r="K702">
        <v>0</v>
      </c>
      <c r="L702">
        <v>0</v>
      </c>
      <c r="M702">
        <v>0</v>
      </c>
      <c r="N702">
        <v>0</v>
      </c>
      <c r="O702">
        <v>0</v>
      </c>
    </row>
    <row r="703" spans="1:15" x14ac:dyDescent="0.3">
      <c r="A703" s="34">
        <v>403</v>
      </c>
      <c r="B703" t="s">
        <v>175</v>
      </c>
      <c r="C703" t="s">
        <v>174</v>
      </c>
      <c r="D703" t="s">
        <v>173</v>
      </c>
      <c r="E703" t="s">
        <v>314</v>
      </c>
      <c r="F703" t="s">
        <v>506</v>
      </c>
      <c r="G703">
        <v>0</v>
      </c>
      <c r="H703">
        <v>0</v>
      </c>
      <c r="I703">
        <v>0</v>
      </c>
      <c r="J703">
        <v>0</v>
      </c>
      <c r="K703">
        <v>0</v>
      </c>
      <c r="L703">
        <v>0</v>
      </c>
      <c r="M703">
        <v>0</v>
      </c>
      <c r="N703">
        <v>0</v>
      </c>
      <c r="O703">
        <v>0</v>
      </c>
    </row>
    <row r="704" spans="1:15" x14ac:dyDescent="0.3">
      <c r="A704" s="34">
        <v>403</v>
      </c>
      <c r="B704" t="s">
        <v>175</v>
      </c>
      <c r="C704" t="s">
        <v>183</v>
      </c>
      <c r="D704" t="s">
        <v>182</v>
      </c>
      <c r="E704" t="s">
        <v>419</v>
      </c>
      <c r="F704" t="s">
        <v>505</v>
      </c>
      <c r="G704">
        <v>0</v>
      </c>
      <c r="H704">
        <v>0</v>
      </c>
      <c r="I704">
        <v>0</v>
      </c>
      <c r="J704">
        <v>0</v>
      </c>
      <c r="K704">
        <v>0</v>
      </c>
      <c r="L704">
        <v>0</v>
      </c>
      <c r="M704">
        <v>0</v>
      </c>
      <c r="N704">
        <v>0</v>
      </c>
      <c r="O704">
        <v>0</v>
      </c>
    </row>
    <row r="705" spans="1:15" x14ac:dyDescent="0.3">
      <c r="A705" s="34">
        <v>403</v>
      </c>
      <c r="B705" t="s">
        <v>175</v>
      </c>
      <c r="C705" t="s">
        <v>183</v>
      </c>
      <c r="D705" t="s">
        <v>229</v>
      </c>
      <c r="E705" t="s">
        <v>430</v>
      </c>
      <c r="F705" t="s">
        <v>504</v>
      </c>
      <c r="G705">
        <v>0</v>
      </c>
      <c r="H705">
        <v>0</v>
      </c>
      <c r="I705">
        <v>1</v>
      </c>
      <c r="J705">
        <v>0</v>
      </c>
      <c r="K705">
        <v>0</v>
      </c>
      <c r="L705">
        <v>0</v>
      </c>
      <c r="M705">
        <v>3</v>
      </c>
      <c r="N705">
        <v>0</v>
      </c>
      <c r="O705">
        <v>0</v>
      </c>
    </row>
    <row r="706" spans="1:15" x14ac:dyDescent="0.3">
      <c r="A706" s="34">
        <v>403</v>
      </c>
      <c r="B706" t="s">
        <v>175</v>
      </c>
      <c r="C706" t="s">
        <v>233</v>
      </c>
      <c r="D706" t="s">
        <v>354</v>
      </c>
      <c r="E706" t="s">
        <v>503</v>
      </c>
      <c r="F706" t="s">
        <v>502</v>
      </c>
      <c r="G706">
        <v>0</v>
      </c>
      <c r="H706">
        <v>0</v>
      </c>
      <c r="I706">
        <v>0</v>
      </c>
      <c r="J706">
        <v>0</v>
      </c>
      <c r="K706">
        <v>0</v>
      </c>
      <c r="L706">
        <v>0</v>
      </c>
      <c r="M706">
        <v>0</v>
      </c>
      <c r="N706">
        <v>0</v>
      </c>
      <c r="O706">
        <v>0</v>
      </c>
    </row>
    <row r="707" spans="1:15" x14ac:dyDescent="0.3">
      <c r="A707" s="34">
        <v>403</v>
      </c>
      <c r="B707" t="s">
        <v>175</v>
      </c>
      <c r="C707" t="s">
        <v>174</v>
      </c>
      <c r="D707" t="s">
        <v>173</v>
      </c>
      <c r="E707" t="s">
        <v>501</v>
      </c>
      <c r="F707" t="s">
        <v>500</v>
      </c>
      <c r="G707">
        <v>0</v>
      </c>
      <c r="H707">
        <v>0</v>
      </c>
      <c r="I707">
        <v>0</v>
      </c>
      <c r="J707">
        <v>0</v>
      </c>
      <c r="K707">
        <v>0</v>
      </c>
      <c r="L707">
        <v>0</v>
      </c>
      <c r="M707">
        <v>0</v>
      </c>
      <c r="N707">
        <v>0</v>
      </c>
      <c r="O707">
        <v>0</v>
      </c>
    </row>
    <row r="708" spans="1:15" x14ac:dyDescent="0.3">
      <c r="A708" s="34">
        <v>403</v>
      </c>
      <c r="B708" t="s">
        <v>175</v>
      </c>
      <c r="C708" t="s">
        <v>187</v>
      </c>
      <c r="D708" t="s">
        <v>270</v>
      </c>
      <c r="E708" t="s">
        <v>269</v>
      </c>
      <c r="F708" t="s">
        <v>499</v>
      </c>
      <c r="G708">
        <v>0</v>
      </c>
      <c r="H708">
        <v>0</v>
      </c>
      <c r="I708">
        <v>0</v>
      </c>
      <c r="J708">
        <v>0</v>
      </c>
      <c r="K708">
        <v>0</v>
      </c>
      <c r="L708">
        <v>0</v>
      </c>
      <c r="M708">
        <v>0</v>
      </c>
      <c r="N708">
        <v>0</v>
      </c>
      <c r="O708">
        <v>0</v>
      </c>
    </row>
    <row r="709" spans="1:15" x14ac:dyDescent="0.3">
      <c r="A709" s="34">
        <v>403</v>
      </c>
      <c r="B709" t="s">
        <v>175</v>
      </c>
      <c r="C709" t="s">
        <v>187</v>
      </c>
      <c r="D709" t="s">
        <v>270</v>
      </c>
      <c r="E709" t="s">
        <v>298</v>
      </c>
      <c r="F709" t="s">
        <v>498</v>
      </c>
      <c r="G709">
        <v>0</v>
      </c>
      <c r="H709">
        <v>0</v>
      </c>
      <c r="I709">
        <v>0</v>
      </c>
      <c r="J709">
        <v>0</v>
      </c>
      <c r="K709">
        <v>0</v>
      </c>
      <c r="L709">
        <v>0</v>
      </c>
      <c r="M709">
        <v>0</v>
      </c>
      <c r="N709">
        <v>0</v>
      </c>
      <c r="O709">
        <v>0</v>
      </c>
    </row>
    <row r="710" spans="1:15" x14ac:dyDescent="0.3">
      <c r="A710" s="34">
        <v>403</v>
      </c>
      <c r="B710" t="s">
        <v>175</v>
      </c>
      <c r="C710" t="s">
        <v>187</v>
      </c>
      <c r="D710" t="s">
        <v>186</v>
      </c>
      <c r="E710" t="s">
        <v>339</v>
      </c>
      <c r="F710" t="s">
        <v>497</v>
      </c>
      <c r="G710">
        <v>0</v>
      </c>
      <c r="H710">
        <v>0</v>
      </c>
      <c r="I710">
        <v>0</v>
      </c>
      <c r="J710">
        <v>0</v>
      </c>
      <c r="K710">
        <v>0</v>
      </c>
      <c r="L710">
        <v>0</v>
      </c>
      <c r="M710">
        <v>0</v>
      </c>
      <c r="N710">
        <v>0</v>
      </c>
      <c r="O710">
        <v>0</v>
      </c>
    </row>
    <row r="711" spans="1:15" x14ac:dyDescent="0.3">
      <c r="A711" s="34">
        <v>403</v>
      </c>
      <c r="B711" t="s">
        <v>175</v>
      </c>
      <c r="C711" t="s">
        <v>192</v>
      </c>
      <c r="D711" t="s">
        <v>222</v>
      </c>
      <c r="E711" t="s">
        <v>221</v>
      </c>
      <c r="F711" t="s">
        <v>496</v>
      </c>
      <c r="G711">
        <v>0</v>
      </c>
      <c r="H711">
        <v>0</v>
      </c>
      <c r="I711">
        <v>0</v>
      </c>
      <c r="J711">
        <v>0</v>
      </c>
      <c r="K711">
        <v>0</v>
      </c>
      <c r="L711">
        <v>0</v>
      </c>
      <c r="M711">
        <v>1</v>
      </c>
      <c r="N711">
        <v>0</v>
      </c>
      <c r="O711">
        <v>0</v>
      </c>
    </row>
    <row r="712" spans="1:15" x14ac:dyDescent="0.3">
      <c r="A712" s="34">
        <v>403</v>
      </c>
      <c r="B712" t="s">
        <v>175</v>
      </c>
      <c r="C712" t="s">
        <v>226</v>
      </c>
      <c r="D712" t="s">
        <v>276</v>
      </c>
      <c r="E712" t="s">
        <v>278</v>
      </c>
      <c r="F712" t="s">
        <v>495</v>
      </c>
      <c r="G712">
        <v>0</v>
      </c>
      <c r="H712">
        <v>0</v>
      </c>
      <c r="I712">
        <v>0</v>
      </c>
      <c r="J712">
        <v>0</v>
      </c>
      <c r="K712">
        <v>0</v>
      </c>
      <c r="L712">
        <v>0</v>
      </c>
      <c r="M712">
        <v>0</v>
      </c>
      <c r="N712">
        <v>0</v>
      </c>
      <c r="O712">
        <v>0</v>
      </c>
    </row>
    <row r="713" spans="1:15" x14ac:dyDescent="0.3">
      <c r="A713" s="34">
        <v>403</v>
      </c>
      <c r="B713" t="s">
        <v>175</v>
      </c>
      <c r="C713" t="s">
        <v>226</v>
      </c>
      <c r="D713" t="s">
        <v>276</v>
      </c>
      <c r="E713" t="s">
        <v>278</v>
      </c>
      <c r="F713" t="s">
        <v>494</v>
      </c>
      <c r="G713">
        <v>0</v>
      </c>
      <c r="H713">
        <v>0</v>
      </c>
      <c r="I713">
        <v>0</v>
      </c>
      <c r="J713">
        <v>0</v>
      </c>
      <c r="K713">
        <v>0</v>
      </c>
      <c r="L713">
        <v>0</v>
      </c>
      <c r="M713">
        <v>0</v>
      </c>
      <c r="N713">
        <v>0</v>
      </c>
      <c r="O713">
        <v>0</v>
      </c>
    </row>
    <row r="714" spans="1:15" x14ac:dyDescent="0.3">
      <c r="A714" s="34">
        <v>403</v>
      </c>
      <c r="B714" t="s">
        <v>175</v>
      </c>
      <c r="C714" t="s">
        <v>226</v>
      </c>
      <c r="D714" t="s">
        <v>276</v>
      </c>
      <c r="E714" t="s">
        <v>278</v>
      </c>
      <c r="F714" t="s">
        <v>493</v>
      </c>
      <c r="G714">
        <v>0</v>
      </c>
      <c r="H714">
        <v>0</v>
      </c>
      <c r="I714">
        <v>3</v>
      </c>
      <c r="J714">
        <v>0</v>
      </c>
      <c r="K714">
        <v>0</v>
      </c>
      <c r="L714">
        <v>0</v>
      </c>
      <c r="M714">
        <v>3</v>
      </c>
      <c r="N714">
        <v>0</v>
      </c>
      <c r="O714">
        <v>0</v>
      </c>
    </row>
    <row r="715" spans="1:15" x14ac:dyDescent="0.3">
      <c r="A715" s="34">
        <v>403</v>
      </c>
      <c r="B715" t="s">
        <v>175</v>
      </c>
      <c r="C715" t="s">
        <v>226</v>
      </c>
      <c r="D715" t="s">
        <v>243</v>
      </c>
      <c r="E715" t="s">
        <v>250</v>
      </c>
      <c r="F715" t="s">
        <v>492</v>
      </c>
      <c r="G715">
        <v>0</v>
      </c>
      <c r="H715">
        <v>0</v>
      </c>
      <c r="I715">
        <v>0</v>
      </c>
      <c r="J715">
        <v>0</v>
      </c>
      <c r="K715">
        <v>0</v>
      </c>
      <c r="L715">
        <v>0</v>
      </c>
      <c r="M715">
        <v>0</v>
      </c>
      <c r="N715">
        <v>0</v>
      </c>
      <c r="O715">
        <v>0</v>
      </c>
    </row>
    <row r="716" spans="1:15" x14ac:dyDescent="0.3">
      <c r="A716" s="34">
        <v>403</v>
      </c>
      <c r="B716" t="s">
        <v>175</v>
      </c>
      <c r="C716" t="s">
        <v>192</v>
      </c>
      <c r="D716" t="s">
        <v>222</v>
      </c>
      <c r="E716" t="s">
        <v>221</v>
      </c>
      <c r="F716" t="s">
        <v>491</v>
      </c>
      <c r="G716">
        <v>0</v>
      </c>
      <c r="H716">
        <v>0</v>
      </c>
      <c r="I716">
        <v>1</v>
      </c>
      <c r="J716">
        <v>0</v>
      </c>
      <c r="K716">
        <v>0</v>
      </c>
      <c r="L716">
        <v>0</v>
      </c>
      <c r="M716">
        <v>0</v>
      </c>
      <c r="N716">
        <v>0</v>
      </c>
      <c r="O716">
        <v>0</v>
      </c>
    </row>
    <row r="717" spans="1:15" x14ac:dyDescent="0.3">
      <c r="A717" s="34">
        <v>403</v>
      </c>
      <c r="B717" t="s">
        <v>175</v>
      </c>
      <c r="C717" t="s">
        <v>192</v>
      </c>
      <c r="D717" t="s">
        <v>222</v>
      </c>
      <c r="E717" t="s">
        <v>221</v>
      </c>
      <c r="F717" t="s">
        <v>490</v>
      </c>
      <c r="G717">
        <v>0</v>
      </c>
      <c r="H717">
        <v>0</v>
      </c>
      <c r="I717">
        <v>0</v>
      </c>
      <c r="J717">
        <v>0</v>
      </c>
      <c r="K717">
        <v>0</v>
      </c>
      <c r="L717">
        <v>0</v>
      </c>
      <c r="M717">
        <v>0</v>
      </c>
      <c r="N717">
        <v>0</v>
      </c>
      <c r="O717">
        <v>0</v>
      </c>
    </row>
    <row r="718" spans="1:15" x14ac:dyDescent="0.3">
      <c r="A718" s="34">
        <v>403</v>
      </c>
      <c r="B718" t="s">
        <v>175</v>
      </c>
      <c r="C718" t="s">
        <v>192</v>
      </c>
      <c r="D718" t="s">
        <v>191</v>
      </c>
      <c r="E718" t="s">
        <v>235</v>
      </c>
      <c r="F718" t="s">
        <v>489</v>
      </c>
      <c r="G718">
        <v>0</v>
      </c>
      <c r="H718">
        <v>0</v>
      </c>
      <c r="I718">
        <v>0</v>
      </c>
      <c r="J718">
        <v>0</v>
      </c>
      <c r="K718">
        <v>1</v>
      </c>
      <c r="L718">
        <v>0</v>
      </c>
      <c r="M718">
        <v>0</v>
      </c>
      <c r="N718">
        <v>0</v>
      </c>
      <c r="O718">
        <v>0</v>
      </c>
    </row>
    <row r="719" spans="1:15" x14ac:dyDescent="0.3">
      <c r="A719" s="34">
        <v>403</v>
      </c>
      <c r="B719" t="s">
        <v>175</v>
      </c>
      <c r="C719" t="s">
        <v>192</v>
      </c>
      <c r="D719" t="s">
        <v>191</v>
      </c>
      <c r="E719" t="s">
        <v>235</v>
      </c>
      <c r="F719" t="s">
        <v>488</v>
      </c>
      <c r="G719">
        <v>0</v>
      </c>
      <c r="H719">
        <v>0</v>
      </c>
      <c r="I719">
        <v>0</v>
      </c>
      <c r="J719">
        <v>0</v>
      </c>
      <c r="K719">
        <v>2</v>
      </c>
      <c r="L719">
        <v>0</v>
      </c>
      <c r="M719">
        <v>0</v>
      </c>
      <c r="N719">
        <v>0</v>
      </c>
      <c r="O719">
        <v>0</v>
      </c>
    </row>
    <row r="720" spans="1:15" x14ac:dyDescent="0.3">
      <c r="A720" s="34">
        <v>404</v>
      </c>
      <c r="B720" t="s">
        <v>175</v>
      </c>
      <c r="C720" t="s">
        <v>183</v>
      </c>
      <c r="D720" t="s">
        <v>229</v>
      </c>
      <c r="E720" t="s">
        <v>300</v>
      </c>
      <c r="F720" t="s">
        <v>483</v>
      </c>
      <c r="G720">
        <v>0</v>
      </c>
      <c r="H720">
        <v>0</v>
      </c>
      <c r="I720">
        <v>18</v>
      </c>
      <c r="J720">
        <v>0</v>
      </c>
      <c r="K720">
        <v>0</v>
      </c>
      <c r="L720">
        <v>0</v>
      </c>
      <c r="M720">
        <v>18</v>
      </c>
      <c r="N720">
        <v>0</v>
      </c>
      <c r="O720">
        <v>0</v>
      </c>
    </row>
    <row r="721" spans="1:15" x14ac:dyDescent="0.3">
      <c r="A721" s="34">
        <v>404</v>
      </c>
      <c r="B721" t="s">
        <v>175</v>
      </c>
      <c r="C721" t="s">
        <v>345</v>
      </c>
      <c r="D721" t="s">
        <v>349</v>
      </c>
      <c r="E721" t="s">
        <v>348</v>
      </c>
      <c r="F721" t="s">
        <v>482</v>
      </c>
      <c r="G721">
        <v>0</v>
      </c>
      <c r="H721">
        <v>0</v>
      </c>
      <c r="I721">
        <v>1</v>
      </c>
      <c r="J721">
        <v>0</v>
      </c>
      <c r="K721">
        <v>0</v>
      </c>
      <c r="L721">
        <v>0</v>
      </c>
      <c r="M721">
        <v>0</v>
      </c>
      <c r="N721">
        <v>0</v>
      </c>
      <c r="O721">
        <v>0</v>
      </c>
    </row>
    <row r="722" spans="1:15" x14ac:dyDescent="0.3">
      <c r="A722" s="34">
        <v>404</v>
      </c>
      <c r="B722" t="s">
        <v>175</v>
      </c>
      <c r="C722" t="s">
        <v>179</v>
      </c>
      <c r="D722" t="s">
        <v>253</v>
      </c>
      <c r="E722" t="s">
        <v>252</v>
      </c>
      <c r="F722" t="s">
        <v>481</v>
      </c>
      <c r="G722">
        <v>0</v>
      </c>
      <c r="H722">
        <v>0</v>
      </c>
      <c r="I722">
        <v>4</v>
      </c>
      <c r="J722">
        <v>0</v>
      </c>
      <c r="K722">
        <v>0</v>
      </c>
      <c r="L722">
        <v>0</v>
      </c>
      <c r="M722">
        <v>0</v>
      </c>
      <c r="N722">
        <v>0</v>
      </c>
      <c r="O722">
        <v>0</v>
      </c>
    </row>
    <row r="723" spans="1:15" x14ac:dyDescent="0.3">
      <c r="A723" s="34">
        <v>404</v>
      </c>
      <c r="B723" t="s">
        <v>175</v>
      </c>
      <c r="C723" t="s">
        <v>226</v>
      </c>
      <c r="D723" t="s">
        <v>276</v>
      </c>
      <c r="E723" t="s">
        <v>278</v>
      </c>
      <c r="F723" t="s">
        <v>480</v>
      </c>
      <c r="G723">
        <v>0</v>
      </c>
      <c r="H723">
        <v>0</v>
      </c>
      <c r="I723">
        <v>1</v>
      </c>
      <c r="J723">
        <v>0</v>
      </c>
      <c r="K723">
        <v>0</v>
      </c>
      <c r="L723">
        <v>0</v>
      </c>
      <c r="M723">
        <v>0</v>
      </c>
      <c r="N723">
        <v>0</v>
      </c>
      <c r="O723">
        <v>0</v>
      </c>
    </row>
    <row r="724" spans="1:15" x14ac:dyDescent="0.3">
      <c r="A724" s="34">
        <v>404</v>
      </c>
      <c r="B724" t="s">
        <v>175</v>
      </c>
      <c r="C724" t="s">
        <v>179</v>
      </c>
      <c r="D724" t="s">
        <v>283</v>
      </c>
      <c r="E724" t="s">
        <v>282</v>
      </c>
      <c r="F724" t="s">
        <v>478</v>
      </c>
      <c r="G724">
        <v>0</v>
      </c>
      <c r="H724">
        <v>0</v>
      </c>
      <c r="I724">
        <v>4</v>
      </c>
      <c r="J724">
        <v>0</v>
      </c>
      <c r="K724">
        <v>0</v>
      </c>
      <c r="L724">
        <v>0</v>
      </c>
      <c r="M724">
        <v>0</v>
      </c>
      <c r="N724">
        <v>0</v>
      </c>
      <c r="O724">
        <v>0</v>
      </c>
    </row>
    <row r="725" spans="1:15" x14ac:dyDescent="0.3">
      <c r="A725" s="34">
        <v>404</v>
      </c>
      <c r="B725" t="s">
        <v>175</v>
      </c>
      <c r="C725" t="s">
        <v>179</v>
      </c>
      <c r="D725" t="s">
        <v>283</v>
      </c>
      <c r="E725" t="s">
        <v>474</v>
      </c>
      <c r="F725" t="s">
        <v>477</v>
      </c>
      <c r="G725">
        <v>0</v>
      </c>
      <c r="H725">
        <v>0</v>
      </c>
      <c r="I725">
        <v>1</v>
      </c>
      <c r="J725">
        <v>0</v>
      </c>
      <c r="K725">
        <v>0</v>
      </c>
      <c r="L725">
        <v>0</v>
      </c>
      <c r="M725">
        <v>1</v>
      </c>
      <c r="N725">
        <v>0</v>
      </c>
      <c r="O725">
        <v>0</v>
      </c>
    </row>
    <row r="726" spans="1:15" x14ac:dyDescent="0.3">
      <c r="A726" s="34">
        <v>405</v>
      </c>
      <c r="B726" t="s">
        <v>175</v>
      </c>
      <c r="C726" t="s">
        <v>233</v>
      </c>
      <c r="D726" t="s">
        <v>232</v>
      </c>
      <c r="E726" t="s">
        <v>231</v>
      </c>
      <c r="F726" t="s">
        <v>475</v>
      </c>
      <c r="G726">
        <v>0</v>
      </c>
      <c r="H726">
        <v>0</v>
      </c>
      <c r="I726">
        <v>0</v>
      </c>
      <c r="J726">
        <v>0</v>
      </c>
      <c r="K726">
        <v>0</v>
      </c>
      <c r="L726">
        <v>0</v>
      </c>
      <c r="M726">
        <v>1</v>
      </c>
      <c r="N726">
        <v>0</v>
      </c>
      <c r="O726">
        <v>0</v>
      </c>
    </row>
    <row r="727" spans="1:15" x14ac:dyDescent="0.3">
      <c r="A727" s="34">
        <v>405</v>
      </c>
      <c r="B727" t="s">
        <v>175</v>
      </c>
      <c r="C727" t="s">
        <v>179</v>
      </c>
      <c r="D727" t="s">
        <v>283</v>
      </c>
      <c r="E727" t="s">
        <v>474</v>
      </c>
      <c r="F727" t="s">
        <v>473</v>
      </c>
      <c r="G727">
        <v>0</v>
      </c>
      <c r="H727">
        <v>0</v>
      </c>
      <c r="I727">
        <v>0</v>
      </c>
      <c r="J727">
        <v>0</v>
      </c>
      <c r="K727">
        <v>0</v>
      </c>
      <c r="L727">
        <v>0</v>
      </c>
      <c r="M727">
        <v>1</v>
      </c>
      <c r="N727">
        <v>0</v>
      </c>
      <c r="O727">
        <v>0</v>
      </c>
    </row>
    <row r="728" spans="1:15" x14ac:dyDescent="0.3">
      <c r="A728" s="34">
        <v>405</v>
      </c>
      <c r="B728" t="s">
        <v>175</v>
      </c>
      <c r="C728" t="s">
        <v>233</v>
      </c>
      <c r="D728" t="s">
        <v>232</v>
      </c>
      <c r="E728" t="s">
        <v>231</v>
      </c>
      <c r="F728" t="s">
        <v>472</v>
      </c>
      <c r="G728">
        <v>0</v>
      </c>
      <c r="H728">
        <v>0</v>
      </c>
      <c r="I728">
        <v>0</v>
      </c>
      <c r="J728">
        <v>0</v>
      </c>
      <c r="K728">
        <v>0</v>
      </c>
      <c r="L728">
        <v>0</v>
      </c>
      <c r="M728">
        <v>0</v>
      </c>
      <c r="N728">
        <v>0</v>
      </c>
      <c r="O728">
        <v>0</v>
      </c>
    </row>
    <row r="729" spans="1:15" x14ac:dyDescent="0.3">
      <c r="A729" s="34">
        <v>405</v>
      </c>
      <c r="B729" t="s">
        <v>175</v>
      </c>
      <c r="C729" t="s">
        <v>174</v>
      </c>
      <c r="D729" t="s">
        <v>173</v>
      </c>
      <c r="E729" t="s">
        <v>314</v>
      </c>
      <c r="F729" t="s">
        <v>471</v>
      </c>
      <c r="G729">
        <v>1</v>
      </c>
      <c r="H729">
        <v>1</v>
      </c>
      <c r="I729">
        <v>0</v>
      </c>
      <c r="J729">
        <v>0</v>
      </c>
      <c r="K729">
        <v>0</v>
      </c>
      <c r="L729">
        <v>0</v>
      </c>
      <c r="M729">
        <v>0</v>
      </c>
      <c r="N729">
        <v>0</v>
      </c>
      <c r="O729">
        <v>0</v>
      </c>
    </row>
    <row r="730" spans="1:15" x14ac:dyDescent="0.3">
      <c r="A730" s="34">
        <v>405</v>
      </c>
      <c r="B730" t="s">
        <v>175</v>
      </c>
      <c r="C730" t="s">
        <v>183</v>
      </c>
      <c r="D730" t="s">
        <v>229</v>
      </c>
      <c r="E730" t="s">
        <v>327</v>
      </c>
      <c r="F730" t="s">
        <v>470</v>
      </c>
      <c r="G730">
        <v>0</v>
      </c>
      <c r="H730">
        <v>0</v>
      </c>
      <c r="I730">
        <v>0</v>
      </c>
      <c r="J730">
        <v>0</v>
      </c>
      <c r="K730">
        <v>0</v>
      </c>
      <c r="L730">
        <v>0</v>
      </c>
      <c r="M730">
        <v>1</v>
      </c>
      <c r="N730">
        <v>0</v>
      </c>
      <c r="O730">
        <v>0.49019607843137297</v>
      </c>
    </row>
    <row r="731" spans="1:15" x14ac:dyDescent="0.3">
      <c r="A731" s="34">
        <v>405</v>
      </c>
      <c r="B731" t="s">
        <v>175</v>
      </c>
      <c r="C731" t="s">
        <v>183</v>
      </c>
      <c r="D731" t="s">
        <v>229</v>
      </c>
      <c r="E731" t="s">
        <v>300</v>
      </c>
      <c r="F731" t="s">
        <v>469</v>
      </c>
      <c r="G731">
        <v>0</v>
      </c>
      <c r="H731">
        <v>0</v>
      </c>
      <c r="I731">
        <v>0</v>
      </c>
      <c r="J731">
        <v>0</v>
      </c>
      <c r="K731">
        <v>0</v>
      </c>
      <c r="L731">
        <v>0</v>
      </c>
      <c r="M731">
        <v>1</v>
      </c>
      <c r="N731">
        <v>0</v>
      </c>
      <c r="O731">
        <v>0</v>
      </c>
    </row>
    <row r="732" spans="1:15" x14ac:dyDescent="0.3">
      <c r="A732" s="34">
        <v>405</v>
      </c>
      <c r="B732" t="s">
        <v>175</v>
      </c>
      <c r="C732" t="s">
        <v>174</v>
      </c>
      <c r="D732" t="s">
        <v>468</v>
      </c>
      <c r="E732" t="s">
        <v>467</v>
      </c>
      <c r="F732" t="s">
        <v>466</v>
      </c>
      <c r="G732">
        <v>0</v>
      </c>
      <c r="H732">
        <v>0</v>
      </c>
      <c r="I732">
        <v>0</v>
      </c>
      <c r="J732">
        <v>0</v>
      </c>
      <c r="K732">
        <v>0</v>
      </c>
      <c r="L732">
        <v>0</v>
      </c>
      <c r="M732">
        <v>0</v>
      </c>
      <c r="N732">
        <v>0</v>
      </c>
      <c r="O732">
        <v>0</v>
      </c>
    </row>
    <row r="733" spans="1:15" x14ac:dyDescent="0.3">
      <c r="A733" s="34">
        <v>405</v>
      </c>
      <c r="B733" t="s">
        <v>175</v>
      </c>
      <c r="C733" t="s">
        <v>233</v>
      </c>
      <c r="D733" t="s">
        <v>232</v>
      </c>
      <c r="E733" t="s">
        <v>231</v>
      </c>
      <c r="F733" t="s">
        <v>463</v>
      </c>
      <c r="G733">
        <v>0</v>
      </c>
      <c r="H733">
        <v>0</v>
      </c>
      <c r="I733">
        <v>0</v>
      </c>
      <c r="J733">
        <v>0</v>
      </c>
      <c r="K733">
        <v>0</v>
      </c>
      <c r="L733">
        <v>0</v>
      </c>
      <c r="M733">
        <v>1</v>
      </c>
      <c r="N733">
        <v>0</v>
      </c>
      <c r="O733">
        <v>0</v>
      </c>
    </row>
    <row r="734" spans="1:15" x14ac:dyDescent="0.3">
      <c r="A734" s="34">
        <v>405</v>
      </c>
      <c r="B734" t="s">
        <v>175</v>
      </c>
      <c r="C734" t="s">
        <v>226</v>
      </c>
      <c r="D734" t="s">
        <v>276</v>
      </c>
      <c r="E734" t="s">
        <v>275</v>
      </c>
      <c r="F734" t="s">
        <v>462</v>
      </c>
      <c r="G734">
        <v>0</v>
      </c>
      <c r="H734">
        <v>0</v>
      </c>
      <c r="I734">
        <v>0</v>
      </c>
      <c r="J734">
        <v>0</v>
      </c>
      <c r="K734">
        <v>0</v>
      </c>
      <c r="L734">
        <v>0</v>
      </c>
      <c r="M734">
        <v>1</v>
      </c>
      <c r="N734">
        <v>0</v>
      </c>
      <c r="O734">
        <v>0</v>
      </c>
    </row>
    <row r="735" spans="1:15" x14ac:dyDescent="0.3">
      <c r="A735" s="34">
        <v>405</v>
      </c>
      <c r="B735" t="s">
        <v>175</v>
      </c>
      <c r="C735" t="s">
        <v>192</v>
      </c>
      <c r="D735" t="s">
        <v>222</v>
      </c>
      <c r="E735" t="s">
        <v>335</v>
      </c>
      <c r="F735" t="s">
        <v>461</v>
      </c>
      <c r="G735">
        <v>0</v>
      </c>
      <c r="H735">
        <v>0</v>
      </c>
      <c r="I735">
        <v>0</v>
      </c>
      <c r="J735">
        <v>0</v>
      </c>
      <c r="K735">
        <v>0</v>
      </c>
      <c r="L735">
        <v>0</v>
      </c>
      <c r="M735">
        <v>1</v>
      </c>
      <c r="N735">
        <v>0</v>
      </c>
      <c r="O735">
        <v>0</v>
      </c>
    </row>
    <row r="736" spans="1:15" x14ac:dyDescent="0.3">
      <c r="A736" s="34">
        <v>405</v>
      </c>
      <c r="B736" t="s">
        <v>175</v>
      </c>
      <c r="C736" t="s">
        <v>192</v>
      </c>
      <c r="D736" t="s">
        <v>191</v>
      </c>
      <c r="E736" t="s">
        <v>190</v>
      </c>
      <c r="F736" t="s">
        <v>460</v>
      </c>
      <c r="G736">
        <v>0</v>
      </c>
      <c r="H736">
        <v>0</v>
      </c>
      <c r="I736">
        <v>0</v>
      </c>
      <c r="J736">
        <v>0</v>
      </c>
      <c r="K736">
        <v>0</v>
      </c>
      <c r="L736">
        <v>0</v>
      </c>
      <c r="M736">
        <v>1</v>
      </c>
      <c r="N736">
        <v>0</v>
      </c>
      <c r="O736">
        <v>0</v>
      </c>
    </row>
    <row r="737" spans="1:15" x14ac:dyDescent="0.3">
      <c r="A737" s="34">
        <v>405</v>
      </c>
      <c r="B737" t="s">
        <v>175</v>
      </c>
      <c r="C737" t="s">
        <v>183</v>
      </c>
      <c r="D737" t="s">
        <v>229</v>
      </c>
      <c r="E737" t="s">
        <v>228</v>
      </c>
      <c r="F737" t="s">
        <v>459</v>
      </c>
      <c r="G737">
        <v>0</v>
      </c>
      <c r="H737">
        <v>0</v>
      </c>
      <c r="I737">
        <v>0</v>
      </c>
      <c r="J737">
        <v>0</v>
      </c>
      <c r="K737">
        <v>0</v>
      </c>
      <c r="L737">
        <v>0</v>
      </c>
      <c r="M737">
        <v>1</v>
      </c>
      <c r="N737">
        <v>0</v>
      </c>
      <c r="O737">
        <v>0</v>
      </c>
    </row>
    <row r="738" spans="1:15" x14ac:dyDescent="0.3">
      <c r="A738" s="34">
        <v>405</v>
      </c>
      <c r="B738" t="s">
        <v>175</v>
      </c>
      <c r="C738" t="s">
        <v>183</v>
      </c>
      <c r="D738" t="s">
        <v>182</v>
      </c>
      <c r="E738" t="s">
        <v>280</v>
      </c>
      <c r="F738" t="s">
        <v>458</v>
      </c>
      <c r="G738">
        <v>0</v>
      </c>
      <c r="H738">
        <v>0</v>
      </c>
      <c r="I738">
        <v>0</v>
      </c>
      <c r="J738">
        <v>0</v>
      </c>
      <c r="K738">
        <v>0</v>
      </c>
      <c r="L738">
        <v>0</v>
      </c>
      <c r="M738">
        <v>1</v>
      </c>
      <c r="N738">
        <v>0</v>
      </c>
      <c r="O738">
        <v>0</v>
      </c>
    </row>
    <row r="739" spans="1:15" x14ac:dyDescent="0.3">
      <c r="A739" s="34">
        <v>406</v>
      </c>
      <c r="B739" t="s">
        <v>175</v>
      </c>
      <c r="C739" t="s">
        <v>174</v>
      </c>
      <c r="D739" t="s">
        <v>173</v>
      </c>
      <c r="E739" t="s">
        <v>314</v>
      </c>
      <c r="F739" t="s">
        <v>456</v>
      </c>
      <c r="G739">
        <v>0</v>
      </c>
      <c r="H739">
        <v>0</v>
      </c>
      <c r="I739">
        <v>10</v>
      </c>
      <c r="J739">
        <v>0</v>
      </c>
      <c r="K739">
        <v>0</v>
      </c>
      <c r="L739">
        <v>0</v>
      </c>
      <c r="M739">
        <v>10</v>
      </c>
      <c r="N739">
        <v>0</v>
      </c>
      <c r="O739">
        <v>0</v>
      </c>
    </row>
    <row r="740" spans="1:15" x14ac:dyDescent="0.3">
      <c r="A740" s="34">
        <v>406</v>
      </c>
      <c r="B740" t="s">
        <v>175</v>
      </c>
      <c r="C740" t="s">
        <v>183</v>
      </c>
      <c r="D740" t="s">
        <v>229</v>
      </c>
      <c r="E740" t="s">
        <v>455</v>
      </c>
      <c r="F740" t="s">
        <v>454</v>
      </c>
      <c r="G740">
        <v>2</v>
      </c>
      <c r="H740">
        <v>2</v>
      </c>
      <c r="I740">
        <v>0</v>
      </c>
      <c r="J740">
        <v>0</v>
      </c>
      <c r="K740">
        <v>2</v>
      </c>
      <c r="L740">
        <v>0</v>
      </c>
      <c r="M740">
        <v>0</v>
      </c>
      <c r="N740">
        <v>0</v>
      </c>
      <c r="O740">
        <v>0</v>
      </c>
    </row>
    <row r="741" spans="1:15" x14ac:dyDescent="0.3">
      <c r="A741" s="34">
        <v>406</v>
      </c>
      <c r="B741" t="s">
        <v>175</v>
      </c>
      <c r="C741" t="s">
        <v>183</v>
      </c>
      <c r="D741" t="s">
        <v>258</v>
      </c>
      <c r="E741" t="s">
        <v>257</v>
      </c>
      <c r="F741" t="s">
        <v>453</v>
      </c>
      <c r="G741">
        <v>0</v>
      </c>
      <c r="H741">
        <v>0</v>
      </c>
      <c r="I741">
        <v>0</v>
      </c>
      <c r="J741">
        <v>0</v>
      </c>
      <c r="K741">
        <v>0</v>
      </c>
      <c r="L741">
        <v>0</v>
      </c>
      <c r="M741">
        <v>1</v>
      </c>
      <c r="N741">
        <v>0</v>
      </c>
      <c r="O741">
        <v>0.162337662337662</v>
      </c>
    </row>
    <row r="742" spans="1:15" x14ac:dyDescent="0.3">
      <c r="A742" s="34">
        <v>406</v>
      </c>
      <c r="B742" t="s">
        <v>175</v>
      </c>
      <c r="C742" t="s">
        <v>183</v>
      </c>
      <c r="D742" t="s">
        <v>182</v>
      </c>
      <c r="E742" t="s">
        <v>419</v>
      </c>
      <c r="F742" t="s">
        <v>452</v>
      </c>
      <c r="G742">
        <v>1</v>
      </c>
      <c r="H742">
        <v>1</v>
      </c>
      <c r="I742">
        <v>0</v>
      </c>
      <c r="J742">
        <v>0</v>
      </c>
      <c r="K742">
        <v>1</v>
      </c>
      <c r="L742">
        <v>0</v>
      </c>
      <c r="M742">
        <v>0</v>
      </c>
      <c r="N742">
        <v>0</v>
      </c>
      <c r="O742">
        <v>0</v>
      </c>
    </row>
    <row r="743" spans="1:15" x14ac:dyDescent="0.3">
      <c r="A743" s="34">
        <v>406</v>
      </c>
      <c r="B743" t="s">
        <v>175</v>
      </c>
      <c r="C743" t="s">
        <v>183</v>
      </c>
      <c r="D743" t="s">
        <v>229</v>
      </c>
      <c r="E743" t="s">
        <v>451</v>
      </c>
      <c r="F743" t="s">
        <v>450</v>
      </c>
      <c r="G743">
        <v>0</v>
      </c>
      <c r="H743">
        <v>0</v>
      </c>
      <c r="I743">
        <v>2</v>
      </c>
      <c r="J743">
        <v>0</v>
      </c>
      <c r="K743">
        <v>0</v>
      </c>
      <c r="L743">
        <v>0</v>
      </c>
      <c r="M743">
        <v>2</v>
      </c>
      <c r="N743">
        <v>0</v>
      </c>
      <c r="O743">
        <v>0.162337662337662</v>
      </c>
    </row>
    <row r="744" spans="1:15" x14ac:dyDescent="0.3">
      <c r="A744" s="34">
        <v>406</v>
      </c>
      <c r="B744" t="s">
        <v>175</v>
      </c>
      <c r="C744" t="s">
        <v>183</v>
      </c>
      <c r="D744" t="s">
        <v>229</v>
      </c>
      <c r="E744" t="s">
        <v>300</v>
      </c>
      <c r="F744" t="s">
        <v>449</v>
      </c>
      <c r="G744">
        <v>10</v>
      </c>
      <c r="H744">
        <v>15</v>
      </c>
      <c r="I744">
        <v>0</v>
      </c>
      <c r="J744">
        <v>0</v>
      </c>
      <c r="K744">
        <v>10</v>
      </c>
      <c r="L744">
        <v>0</v>
      </c>
      <c r="M744">
        <v>0</v>
      </c>
      <c r="N744">
        <v>0</v>
      </c>
      <c r="O744">
        <v>0</v>
      </c>
    </row>
    <row r="745" spans="1:15" x14ac:dyDescent="0.3">
      <c r="A745" s="34">
        <v>406</v>
      </c>
      <c r="B745" t="s">
        <v>175</v>
      </c>
      <c r="C745" t="s">
        <v>183</v>
      </c>
      <c r="D745" t="s">
        <v>229</v>
      </c>
      <c r="E745" t="s">
        <v>327</v>
      </c>
      <c r="F745" t="s">
        <v>447</v>
      </c>
      <c r="G745">
        <v>90</v>
      </c>
      <c r="H745">
        <v>90</v>
      </c>
      <c r="I745">
        <v>0</v>
      </c>
      <c r="J745">
        <v>0</v>
      </c>
      <c r="K745">
        <v>90</v>
      </c>
      <c r="L745">
        <v>0</v>
      </c>
      <c r="M745">
        <v>0</v>
      </c>
      <c r="N745">
        <v>0</v>
      </c>
      <c r="O745">
        <v>0.243506493506494</v>
      </c>
    </row>
    <row r="746" spans="1:15" x14ac:dyDescent="0.3">
      <c r="A746" s="34">
        <v>406</v>
      </c>
      <c r="B746" t="s">
        <v>175</v>
      </c>
      <c r="C746" t="s">
        <v>192</v>
      </c>
      <c r="D746" t="s">
        <v>222</v>
      </c>
      <c r="E746" t="s">
        <v>304</v>
      </c>
      <c r="F746" t="s">
        <v>445</v>
      </c>
      <c r="G746">
        <v>0</v>
      </c>
      <c r="H746">
        <v>0</v>
      </c>
      <c r="I746">
        <v>1</v>
      </c>
      <c r="J746">
        <v>0</v>
      </c>
      <c r="K746">
        <v>0</v>
      </c>
      <c r="L746">
        <v>0</v>
      </c>
      <c r="M746">
        <v>1</v>
      </c>
      <c r="N746">
        <v>0</v>
      </c>
      <c r="O746">
        <v>0.162337662337662</v>
      </c>
    </row>
    <row r="747" spans="1:15" x14ac:dyDescent="0.3">
      <c r="A747" s="34">
        <v>406</v>
      </c>
      <c r="B747" t="s">
        <v>175</v>
      </c>
      <c r="C747" t="s">
        <v>183</v>
      </c>
      <c r="D747" t="s">
        <v>229</v>
      </c>
      <c r="E747" t="s">
        <v>228</v>
      </c>
      <c r="F747" t="s">
        <v>443</v>
      </c>
      <c r="G747">
        <v>0</v>
      </c>
      <c r="H747">
        <v>0</v>
      </c>
      <c r="I747">
        <v>1</v>
      </c>
      <c r="J747">
        <v>0</v>
      </c>
      <c r="K747">
        <v>2</v>
      </c>
      <c r="L747">
        <v>0</v>
      </c>
      <c r="M747">
        <v>0</v>
      </c>
      <c r="N747">
        <v>0</v>
      </c>
      <c r="O747">
        <v>0</v>
      </c>
    </row>
    <row r="748" spans="1:15" x14ac:dyDescent="0.3">
      <c r="A748" s="34">
        <v>406</v>
      </c>
      <c r="B748" t="s">
        <v>175</v>
      </c>
      <c r="C748" t="s">
        <v>183</v>
      </c>
      <c r="D748" t="s">
        <v>229</v>
      </c>
      <c r="E748" t="s">
        <v>228</v>
      </c>
      <c r="F748" t="s">
        <v>442</v>
      </c>
      <c r="G748">
        <v>1</v>
      </c>
      <c r="H748">
        <v>1</v>
      </c>
      <c r="I748">
        <v>0</v>
      </c>
      <c r="J748">
        <v>0</v>
      </c>
      <c r="K748">
        <v>1</v>
      </c>
      <c r="L748">
        <v>0</v>
      </c>
      <c r="M748">
        <v>0</v>
      </c>
      <c r="N748">
        <v>0</v>
      </c>
      <c r="O748">
        <v>0</v>
      </c>
    </row>
    <row r="749" spans="1:15" x14ac:dyDescent="0.3">
      <c r="A749" s="34">
        <v>406</v>
      </c>
      <c r="B749" t="s">
        <v>175</v>
      </c>
      <c r="C749" t="s">
        <v>179</v>
      </c>
      <c r="D749" t="s">
        <v>283</v>
      </c>
      <c r="E749" t="s">
        <v>282</v>
      </c>
      <c r="F749" t="s">
        <v>441</v>
      </c>
      <c r="G749">
        <v>0</v>
      </c>
      <c r="H749">
        <v>0</v>
      </c>
      <c r="I749">
        <v>0</v>
      </c>
      <c r="J749">
        <v>0</v>
      </c>
      <c r="K749">
        <v>1</v>
      </c>
      <c r="L749">
        <v>0</v>
      </c>
      <c r="M749">
        <v>1</v>
      </c>
      <c r="N749">
        <v>0</v>
      </c>
      <c r="O749">
        <v>0.162337662337662</v>
      </c>
    </row>
    <row r="750" spans="1:15" x14ac:dyDescent="0.3">
      <c r="A750" s="34">
        <v>406</v>
      </c>
      <c r="B750" t="s">
        <v>175</v>
      </c>
      <c r="C750" t="s">
        <v>179</v>
      </c>
      <c r="D750" t="s">
        <v>283</v>
      </c>
      <c r="E750" t="s">
        <v>282</v>
      </c>
      <c r="F750" t="s">
        <v>440</v>
      </c>
      <c r="G750">
        <v>0</v>
      </c>
      <c r="H750">
        <v>0</v>
      </c>
      <c r="I750">
        <v>5</v>
      </c>
      <c r="J750">
        <v>0</v>
      </c>
      <c r="K750">
        <v>0</v>
      </c>
      <c r="L750">
        <v>0</v>
      </c>
      <c r="M750">
        <v>1</v>
      </c>
      <c r="N750">
        <v>0</v>
      </c>
      <c r="O750">
        <v>0</v>
      </c>
    </row>
    <row r="751" spans="1:15" x14ac:dyDescent="0.3">
      <c r="A751" s="34">
        <v>407</v>
      </c>
      <c r="B751" t="s">
        <v>175</v>
      </c>
      <c r="C751" t="s">
        <v>179</v>
      </c>
      <c r="D751" t="s">
        <v>178</v>
      </c>
      <c r="E751" t="s">
        <v>262</v>
      </c>
      <c r="F751" t="s">
        <v>439</v>
      </c>
      <c r="G751">
        <v>0</v>
      </c>
      <c r="H751">
        <v>0</v>
      </c>
      <c r="I751">
        <v>0</v>
      </c>
      <c r="J751">
        <v>0</v>
      </c>
      <c r="K751">
        <v>1</v>
      </c>
      <c r="L751">
        <v>0</v>
      </c>
      <c r="M751">
        <v>0</v>
      </c>
      <c r="N751">
        <v>0</v>
      </c>
      <c r="O751">
        <v>0</v>
      </c>
    </row>
    <row r="752" spans="1:15" x14ac:dyDescent="0.3">
      <c r="A752" s="34">
        <v>407</v>
      </c>
      <c r="B752" t="s">
        <v>175</v>
      </c>
      <c r="C752" t="s">
        <v>183</v>
      </c>
      <c r="D752" t="s">
        <v>229</v>
      </c>
      <c r="E752" t="s">
        <v>228</v>
      </c>
      <c r="F752" t="s">
        <v>438</v>
      </c>
      <c r="G752">
        <v>0</v>
      </c>
      <c r="H752">
        <v>0</v>
      </c>
      <c r="I752">
        <v>0</v>
      </c>
      <c r="J752">
        <v>0</v>
      </c>
      <c r="K752">
        <v>0</v>
      </c>
      <c r="L752">
        <v>0</v>
      </c>
      <c r="M752">
        <v>1</v>
      </c>
      <c r="N752">
        <v>0</v>
      </c>
      <c r="O752">
        <v>0</v>
      </c>
    </row>
    <row r="753" spans="1:15" x14ac:dyDescent="0.3">
      <c r="A753" s="34">
        <v>407</v>
      </c>
      <c r="B753" t="s">
        <v>175</v>
      </c>
      <c r="C753" t="s">
        <v>179</v>
      </c>
      <c r="D753" t="s">
        <v>283</v>
      </c>
      <c r="E753" t="s">
        <v>330</v>
      </c>
      <c r="F753" t="s">
        <v>151</v>
      </c>
      <c r="G753">
        <v>2</v>
      </c>
      <c r="H753">
        <v>0</v>
      </c>
      <c r="I753">
        <v>0</v>
      </c>
      <c r="J753">
        <v>0</v>
      </c>
      <c r="K753">
        <v>0</v>
      </c>
      <c r="L753">
        <v>0</v>
      </c>
      <c r="M753">
        <v>0</v>
      </c>
      <c r="N753">
        <v>0</v>
      </c>
      <c r="O753">
        <v>0</v>
      </c>
    </row>
    <row r="754" spans="1:15" x14ac:dyDescent="0.3">
      <c r="A754" s="34">
        <v>407</v>
      </c>
      <c r="B754" t="s">
        <v>175</v>
      </c>
      <c r="C754" t="s">
        <v>233</v>
      </c>
      <c r="D754" t="s">
        <v>232</v>
      </c>
      <c r="E754" t="s">
        <v>231</v>
      </c>
      <c r="F754" t="s">
        <v>152</v>
      </c>
      <c r="G754">
        <v>0</v>
      </c>
      <c r="H754">
        <v>0</v>
      </c>
      <c r="I754">
        <v>0</v>
      </c>
      <c r="J754">
        <v>0</v>
      </c>
      <c r="K754">
        <v>0</v>
      </c>
      <c r="L754">
        <v>0</v>
      </c>
      <c r="M754">
        <v>6</v>
      </c>
      <c r="N754">
        <v>0</v>
      </c>
      <c r="O754">
        <v>0</v>
      </c>
    </row>
    <row r="755" spans="1:15" x14ac:dyDescent="0.3">
      <c r="A755" s="34">
        <v>407</v>
      </c>
      <c r="B755" t="s">
        <v>175</v>
      </c>
      <c r="C755" t="s">
        <v>233</v>
      </c>
      <c r="D755" t="s">
        <v>232</v>
      </c>
      <c r="E755" t="s">
        <v>231</v>
      </c>
      <c r="F755" t="s">
        <v>153</v>
      </c>
      <c r="G755">
        <v>0</v>
      </c>
      <c r="H755">
        <v>0</v>
      </c>
      <c r="I755">
        <v>0</v>
      </c>
      <c r="J755">
        <v>0</v>
      </c>
      <c r="K755">
        <v>0</v>
      </c>
      <c r="L755">
        <v>0</v>
      </c>
      <c r="M755">
        <v>4</v>
      </c>
      <c r="N755">
        <v>0</v>
      </c>
      <c r="O755">
        <v>0</v>
      </c>
    </row>
    <row r="756" spans="1:15" x14ac:dyDescent="0.3">
      <c r="A756" s="34">
        <v>407</v>
      </c>
      <c r="B756" t="s">
        <v>175</v>
      </c>
      <c r="C756" t="s">
        <v>226</v>
      </c>
      <c r="D756" t="s">
        <v>243</v>
      </c>
      <c r="E756" t="s">
        <v>250</v>
      </c>
      <c r="F756" t="s">
        <v>157</v>
      </c>
      <c r="G756">
        <v>0</v>
      </c>
      <c r="H756">
        <v>0</v>
      </c>
      <c r="I756">
        <v>0</v>
      </c>
      <c r="J756">
        <v>0</v>
      </c>
      <c r="K756">
        <v>0</v>
      </c>
      <c r="L756">
        <v>0</v>
      </c>
      <c r="M756">
        <v>1</v>
      </c>
      <c r="N756">
        <v>0</v>
      </c>
      <c r="O756">
        <v>0</v>
      </c>
    </row>
    <row r="757" spans="1:15" x14ac:dyDescent="0.3">
      <c r="A757" s="34">
        <v>407</v>
      </c>
      <c r="B757" t="s">
        <v>175</v>
      </c>
      <c r="C757" t="s">
        <v>226</v>
      </c>
      <c r="D757" t="s">
        <v>276</v>
      </c>
      <c r="E757" t="s">
        <v>275</v>
      </c>
      <c r="F757" t="s">
        <v>155</v>
      </c>
      <c r="G757">
        <v>0</v>
      </c>
      <c r="H757">
        <v>0</v>
      </c>
      <c r="I757">
        <v>0</v>
      </c>
      <c r="J757">
        <v>0</v>
      </c>
      <c r="K757">
        <v>0</v>
      </c>
      <c r="L757">
        <v>0</v>
      </c>
      <c r="M757">
        <v>1</v>
      </c>
      <c r="N757">
        <v>0</v>
      </c>
      <c r="O757">
        <v>0</v>
      </c>
    </row>
    <row r="758" spans="1:15" x14ac:dyDescent="0.3">
      <c r="A758" s="34">
        <v>407</v>
      </c>
      <c r="B758" t="s">
        <v>175</v>
      </c>
      <c r="C758" t="s">
        <v>226</v>
      </c>
      <c r="D758" t="s">
        <v>276</v>
      </c>
      <c r="E758" t="s">
        <v>278</v>
      </c>
      <c r="F758" t="s">
        <v>156</v>
      </c>
      <c r="G758">
        <v>0</v>
      </c>
      <c r="H758">
        <v>0</v>
      </c>
      <c r="I758">
        <v>0</v>
      </c>
      <c r="J758">
        <v>0</v>
      </c>
      <c r="K758">
        <v>1</v>
      </c>
      <c r="L758">
        <v>0</v>
      </c>
      <c r="M758">
        <v>0</v>
      </c>
      <c r="N758">
        <v>0</v>
      </c>
      <c r="O758">
        <v>0</v>
      </c>
    </row>
    <row r="759" spans="1:15" x14ac:dyDescent="0.3">
      <c r="A759" s="34">
        <v>407</v>
      </c>
      <c r="B759" t="s">
        <v>175</v>
      </c>
      <c r="C759" t="s">
        <v>233</v>
      </c>
      <c r="D759" t="s">
        <v>232</v>
      </c>
      <c r="E759" t="s">
        <v>231</v>
      </c>
      <c r="F759" t="s">
        <v>436</v>
      </c>
      <c r="G759">
        <v>0</v>
      </c>
      <c r="H759">
        <v>0</v>
      </c>
      <c r="I759">
        <v>1</v>
      </c>
      <c r="J759">
        <v>0</v>
      </c>
      <c r="K759">
        <v>0</v>
      </c>
      <c r="L759">
        <v>0</v>
      </c>
      <c r="M759">
        <v>1</v>
      </c>
      <c r="N759">
        <v>0</v>
      </c>
      <c r="O759">
        <v>0</v>
      </c>
    </row>
    <row r="760" spans="1:15" x14ac:dyDescent="0.3">
      <c r="A760" s="34">
        <v>407</v>
      </c>
      <c r="B760" t="s">
        <v>175</v>
      </c>
      <c r="C760" t="s">
        <v>226</v>
      </c>
      <c r="D760" t="s">
        <v>276</v>
      </c>
      <c r="E760" t="s">
        <v>310</v>
      </c>
      <c r="F760" t="s">
        <v>434</v>
      </c>
      <c r="G760">
        <v>0</v>
      </c>
      <c r="H760">
        <v>0</v>
      </c>
      <c r="I760">
        <v>0</v>
      </c>
      <c r="J760">
        <v>0</v>
      </c>
      <c r="K760">
        <v>1</v>
      </c>
      <c r="L760">
        <v>0</v>
      </c>
      <c r="M760">
        <v>0</v>
      </c>
      <c r="N760">
        <v>0</v>
      </c>
      <c r="O760">
        <v>0</v>
      </c>
    </row>
    <row r="761" spans="1:15" x14ac:dyDescent="0.3">
      <c r="A761" s="34">
        <v>408</v>
      </c>
      <c r="B761" t="s">
        <v>175</v>
      </c>
      <c r="C761" t="s">
        <v>183</v>
      </c>
      <c r="D761" t="s">
        <v>229</v>
      </c>
      <c r="E761" t="s">
        <v>327</v>
      </c>
      <c r="F761" t="s">
        <v>432</v>
      </c>
      <c r="G761">
        <v>5</v>
      </c>
      <c r="H761">
        <v>5</v>
      </c>
      <c r="I761">
        <v>5</v>
      </c>
      <c r="J761">
        <v>0</v>
      </c>
      <c r="K761">
        <v>5</v>
      </c>
      <c r="L761">
        <v>0</v>
      </c>
      <c r="M761">
        <v>5</v>
      </c>
      <c r="N761">
        <v>0</v>
      </c>
      <c r="O761">
        <v>0</v>
      </c>
    </row>
    <row r="762" spans="1:15" x14ac:dyDescent="0.3">
      <c r="A762" s="34">
        <v>408</v>
      </c>
      <c r="B762" t="s">
        <v>175</v>
      </c>
      <c r="C762" t="s">
        <v>179</v>
      </c>
      <c r="D762" t="s">
        <v>283</v>
      </c>
      <c r="E762" t="s">
        <v>282</v>
      </c>
      <c r="F762" t="s">
        <v>431</v>
      </c>
      <c r="G762">
        <v>0</v>
      </c>
      <c r="H762">
        <v>0</v>
      </c>
      <c r="I762">
        <v>0</v>
      </c>
      <c r="J762">
        <v>0</v>
      </c>
      <c r="K762">
        <v>0</v>
      </c>
      <c r="L762">
        <v>0</v>
      </c>
      <c r="M762">
        <v>0</v>
      </c>
      <c r="N762">
        <v>0</v>
      </c>
      <c r="O762">
        <v>5.8411214953271E-2</v>
      </c>
    </row>
    <row r="763" spans="1:15" x14ac:dyDescent="0.3">
      <c r="A763" s="34">
        <v>408</v>
      </c>
      <c r="B763" t="s">
        <v>175</v>
      </c>
      <c r="C763" t="s">
        <v>183</v>
      </c>
      <c r="D763" t="s">
        <v>229</v>
      </c>
      <c r="E763" t="s">
        <v>430</v>
      </c>
      <c r="F763" t="s">
        <v>429</v>
      </c>
      <c r="G763">
        <v>0</v>
      </c>
      <c r="H763">
        <v>0</v>
      </c>
      <c r="I763">
        <v>1</v>
      </c>
      <c r="J763">
        <v>0</v>
      </c>
      <c r="K763">
        <v>1</v>
      </c>
      <c r="L763">
        <v>0</v>
      </c>
      <c r="M763">
        <v>0</v>
      </c>
      <c r="N763">
        <v>0</v>
      </c>
      <c r="O763">
        <v>0</v>
      </c>
    </row>
    <row r="764" spans="1:15" x14ac:dyDescent="0.3">
      <c r="A764" s="34">
        <v>408</v>
      </c>
      <c r="B764" t="s">
        <v>175</v>
      </c>
      <c r="C764" t="s">
        <v>183</v>
      </c>
      <c r="D764" t="s">
        <v>229</v>
      </c>
      <c r="E764" t="s">
        <v>260</v>
      </c>
      <c r="F764" t="s">
        <v>428</v>
      </c>
      <c r="G764">
        <v>1</v>
      </c>
      <c r="H764">
        <v>1</v>
      </c>
      <c r="I764">
        <v>0</v>
      </c>
      <c r="J764">
        <v>0</v>
      </c>
      <c r="K764">
        <v>0</v>
      </c>
      <c r="L764">
        <v>0</v>
      </c>
      <c r="M764">
        <v>0</v>
      </c>
      <c r="N764">
        <v>0</v>
      </c>
      <c r="O764">
        <v>0</v>
      </c>
    </row>
    <row r="765" spans="1:15" x14ac:dyDescent="0.3">
      <c r="A765" s="34">
        <v>408</v>
      </c>
      <c r="B765" t="s">
        <v>175</v>
      </c>
      <c r="C765" t="s">
        <v>179</v>
      </c>
      <c r="D765" t="s">
        <v>253</v>
      </c>
      <c r="E765" t="s">
        <v>252</v>
      </c>
      <c r="F765" t="s">
        <v>427</v>
      </c>
      <c r="G765">
        <v>0</v>
      </c>
      <c r="H765">
        <v>0</v>
      </c>
      <c r="I765">
        <v>0</v>
      </c>
      <c r="J765">
        <v>0</v>
      </c>
      <c r="K765">
        <v>0</v>
      </c>
      <c r="L765">
        <v>0</v>
      </c>
      <c r="M765">
        <v>1</v>
      </c>
      <c r="N765">
        <v>0</v>
      </c>
      <c r="O765">
        <v>0.233644859813084</v>
      </c>
    </row>
    <row r="766" spans="1:15" x14ac:dyDescent="0.3">
      <c r="A766" s="34">
        <v>408</v>
      </c>
      <c r="B766" t="s">
        <v>175</v>
      </c>
      <c r="C766" t="s">
        <v>183</v>
      </c>
      <c r="D766" t="s">
        <v>229</v>
      </c>
      <c r="E766" t="s">
        <v>228</v>
      </c>
      <c r="F766" t="s">
        <v>426</v>
      </c>
      <c r="G766">
        <v>2</v>
      </c>
      <c r="H766">
        <v>3</v>
      </c>
      <c r="I766">
        <v>2</v>
      </c>
      <c r="J766">
        <v>0</v>
      </c>
      <c r="K766">
        <v>2</v>
      </c>
      <c r="L766">
        <v>0</v>
      </c>
      <c r="M766">
        <v>2</v>
      </c>
      <c r="N766">
        <v>0</v>
      </c>
      <c r="O766">
        <v>0</v>
      </c>
    </row>
    <row r="767" spans="1:15" x14ac:dyDescent="0.3">
      <c r="A767" s="34">
        <v>408</v>
      </c>
      <c r="B767" t="s">
        <v>175</v>
      </c>
      <c r="C767" t="s">
        <v>183</v>
      </c>
      <c r="D767" t="s">
        <v>229</v>
      </c>
      <c r="E767" t="s">
        <v>327</v>
      </c>
      <c r="F767" t="s">
        <v>425</v>
      </c>
      <c r="G767">
        <v>0</v>
      </c>
      <c r="H767">
        <v>0</v>
      </c>
      <c r="I767">
        <v>1</v>
      </c>
      <c r="J767">
        <v>0</v>
      </c>
      <c r="K767">
        <v>1</v>
      </c>
      <c r="L767">
        <v>0</v>
      </c>
      <c r="M767">
        <v>1</v>
      </c>
      <c r="N767">
        <v>0</v>
      </c>
      <c r="O767">
        <v>8.7616822429906593E-2</v>
      </c>
    </row>
    <row r="768" spans="1:15" x14ac:dyDescent="0.3">
      <c r="A768" s="34">
        <v>408</v>
      </c>
      <c r="B768" t="s">
        <v>175</v>
      </c>
      <c r="C768" t="s">
        <v>183</v>
      </c>
      <c r="D768" t="s">
        <v>182</v>
      </c>
      <c r="E768" t="s">
        <v>423</v>
      </c>
      <c r="F768" t="s">
        <v>424</v>
      </c>
      <c r="G768">
        <v>1</v>
      </c>
      <c r="H768">
        <v>1</v>
      </c>
      <c r="I768">
        <v>0</v>
      </c>
      <c r="J768">
        <v>0</v>
      </c>
      <c r="K768">
        <v>0</v>
      </c>
      <c r="L768">
        <v>0</v>
      </c>
      <c r="M768">
        <v>0</v>
      </c>
      <c r="N768">
        <v>0</v>
      </c>
      <c r="O768">
        <v>0</v>
      </c>
    </row>
    <row r="769" spans="1:15" x14ac:dyDescent="0.3">
      <c r="A769" s="34">
        <v>408</v>
      </c>
      <c r="B769" t="s">
        <v>175</v>
      </c>
      <c r="C769" t="s">
        <v>183</v>
      </c>
      <c r="D769" t="s">
        <v>182</v>
      </c>
      <c r="E769" t="s">
        <v>423</v>
      </c>
      <c r="F769" t="s">
        <v>422</v>
      </c>
      <c r="G769">
        <v>0</v>
      </c>
      <c r="H769">
        <v>0</v>
      </c>
      <c r="I769">
        <v>1</v>
      </c>
      <c r="J769">
        <v>0</v>
      </c>
      <c r="K769">
        <v>0</v>
      </c>
      <c r="L769">
        <v>0</v>
      </c>
      <c r="M769">
        <v>0</v>
      </c>
      <c r="N769">
        <v>0</v>
      </c>
      <c r="O769">
        <v>0.233644859813084</v>
      </c>
    </row>
    <row r="770" spans="1:15" x14ac:dyDescent="0.3">
      <c r="A770" s="34">
        <v>408</v>
      </c>
      <c r="B770" t="s">
        <v>175</v>
      </c>
      <c r="C770" t="s">
        <v>183</v>
      </c>
      <c r="D770" t="s">
        <v>182</v>
      </c>
      <c r="E770" t="s">
        <v>421</v>
      </c>
      <c r="F770" t="s">
        <v>420</v>
      </c>
      <c r="G770">
        <v>0</v>
      </c>
      <c r="H770">
        <v>0</v>
      </c>
      <c r="I770">
        <v>0</v>
      </c>
      <c r="J770">
        <v>0</v>
      </c>
      <c r="K770">
        <v>1</v>
      </c>
      <c r="L770">
        <v>0</v>
      </c>
      <c r="M770">
        <v>0</v>
      </c>
      <c r="N770">
        <v>0</v>
      </c>
      <c r="O770">
        <v>0</v>
      </c>
    </row>
    <row r="771" spans="1:15" x14ac:dyDescent="0.3">
      <c r="A771" s="34">
        <v>408</v>
      </c>
      <c r="B771" t="s">
        <v>175</v>
      </c>
      <c r="C771" t="s">
        <v>183</v>
      </c>
      <c r="D771" t="s">
        <v>182</v>
      </c>
      <c r="E771" t="s">
        <v>419</v>
      </c>
      <c r="F771" t="s">
        <v>418</v>
      </c>
      <c r="G771">
        <v>2</v>
      </c>
      <c r="H771">
        <v>2</v>
      </c>
      <c r="I771">
        <v>1</v>
      </c>
      <c r="J771">
        <v>0</v>
      </c>
      <c r="K771">
        <v>0</v>
      </c>
      <c r="L771">
        <v>0</v>
      </c>
      <c r="M771">
        <v>0</v>
      </c>
      <c r="N771">
        <v>0</v>
      </c>
      <c r="O771">
        <v>0</v>
      </c>
    </row>
    <row r="772" spans="1:15" x14ac:dyDescent="0.3">
      <c r="A772" s="34">
        <v>408</v>
      </c>
      <c r="B772" t="s">
        <v>175</v>
      </c>
      <c r="C772" t="s">
        <v>233</v>
      </c>
      <c r="D772" t="s">
        <v>232</v>
      </c>
      <c r="E772" t="s">
        <v>231</v>
      </c>
      <c r="F772" t="s">
        <v>417</v>
      </c>
      <c r="G772">
        <v>0</v>
      </c>
      <c r="H772">
        <v>0</v>
      </c>
      <c r="I772">
        <v>0</v>
      </c>
      <c r="J772">
        <v>0</v>
      </c>
      <c r="K772">
        <v>0</v>
      </c>
      <c r="L772">
        <v>0</v>
      </c>
      <c r="M772">
        <v>0</v>
      </c>
      <c r="N772">
        <v>0</v>
      </c>
      <c r="O772">
        <v>0.15576323987538901</v>
      </c>
    </row>
    <row r="773" spans="1:15" x14ac:dyDescent="0.3">
      <c r="A773" s="34">
        <v>408</v>
      </c>
      <c r="B773" t="s">
        <v>175</v>
      </c>
      <c r="C773" t="s">
        <v>233</v>
      </c>
      <c r="D773" t="s">
        <v>354</v>
      </c>
      <c r="E773" t="s">
        <v>353</v>
      </c>
      <c r="F773" t="s">
        <v>416</v>
      </c>
      <c r="G773">
        <v>0</v>
      </c>
      <c r="H773">
        <v>0</v>
      </c>
      <c r="I773">
        <v>0</v>
      </c>
      <c r="J773">
        <v>0</v>
      </c>
      <c r="K773">
        <v>0</v>
      </c>
      <c r="L773">
        <v>0</v>
      </c>
      <c r="M773">
        <v>0</v>
      </c>
      <c r="N773">
        <v>0</v>
      </c>
      <c r="O773">
        <v>0</v>
      </c>
    </row>
    <row r="774" spans="1:15" x14ac:dyDescent="0.3">
      <c r="A774" s="34">
        <v>408</v>
      </c>
      <c r="B774" t="s">
        <v>175</v>
      </c>
      <c r="C774" t="s">
        <v>174</v>
      </c>
      <c r="D774" t="s">
        <v>173</v>
      </c>
      <c r="E774" t="s">
        <v>314</v>
      </c>
      <c r="F774" t="s">
        <v>415</v>
      </c>
      <c r="G774">
        <v>1</v>
      </c>
      <c r="H774">
        <v>1</v>
      </c>
      <c r="I774">
        <v>2</v>
      </c>
      <c r="J774">
        <v>0</v>
      </c>
      <c r="K774">
        <v>1</v>
      </c>
      <c r="L774">
        <v>0</v>
      </c>
      <c r="M774">
        <v>0</v>
      </c>
      <c r="N774">
        <v>0</v>
      </c>
      <c r="O774">
        <v>0</v>
      </c>
    </row>
    <row r="775" spans="1:15" x14ac:dyDescent="0.3">
      <c r="A775" s="34">
        <v>408</v>
      </c>
      <c r="B775" t="s">
        <v>175</v>
      </c>
      <c r="C775" t="s">
        <v>174</v>
      </c>
      <c r="D775" t="s">
        <v>173</v>
      </c>
      <c r="E775" t="s">
        <v>172</v>
      </c>
      <c r="F775" t="s">
        <v>414</v>
      </c>
      <c r="G775">
        <v>0</v>
      </c>
      <c r="H775">
        <v>0</v>
      </c>
      <c r="I775">
        <v>0</v>
      </c>
      <c r="J775">
        <v>0</v>
      </c>
      <c r="K775">
        <v>0</v>
      </c>
      <c r="L775">
        <v>0</v>
      </c>
      <c r="M775">
        <v>0</v>
      </c>
      <c r="N775">
        <v>0</v>
      </c>
      <c r="O775">
        <v>5.8411214953271E-2</v>
      </c>
    </row>
    <row r="776" spans="1:15" x14ac:dyDescent="0.3">
      <c r="A776" s="34">
        <v>408</v>
      </c>
      <c r="B776" t="s">
        <v>175</v>
      </c>
      <c r="C776" t="s">
        <v>345</v>
      </c>
      <c r="D776" t="s">
        <v>344</v>
      </c>
      <c r="E776" t="s">
        <v>413</v>
      </c>
      <c r="F776" t="s">
        <v>412</v>
      </c>
      <c r="G776">
        <v>2</v>
      </c>
      <c r="H776">
        <v>2</v>
      </c>
      <c r="I776">
        <v>2</v>
      </c>
      <c r="J776">
        <v>0</v>
      </c>
      <c r="K776">
        <v>0</v>
      </c>
      <c r="L776">
        <v>0</v>
      </c>
      <c r="M776">
        <v>0</v>
      </c>
      <c r="N776">
        <v>0</v>
      </c>
      <c r="O776">
        <v>0</v>
      </c>
    </row>
    <row r="777" spans="1:15" x14ac:dyDescent="0.3">
      <c r="A777" s="34">
        <v>408</v>
      </c>
      <c r="B777" t="s">
        <v>175</v>
      </c>
      <c r="C777" t="s">
        <v>345</v>
      </c>
      <c r="D777" t="s">
        <v>344</v>
      </c>
      <c r="E777" t="s">
        <v>411</v>
      </c>
      <c r="F777" t="s">
        <v>410</v>
      </c>
      <c r="G777">
        <v>0</v>
      </c>
      <c r="H777">
        <v>0</v>
      </c>
      <c r="I777">
        <v>1</v>
      </c>
      <c r="J777">
        <v>0</v>
      </c>
      <c r="K777">
        <v>1</v>
      </c>
      <c r="L777">
        <v>0</v>
      </c>
      <c r="M777">
        <v>0</v>
      </c>
      <c r="N777">
        <v>0</v>
      </c>
      <c r="O777">
        <v>0.116822429906542</v>
      </c>
    </row>
    <row r="778" spans="1:15" x14ac:dyDescent="0.3">
      <c r="A778" s="34">
        <v>408</v>
      </c>
      <c r="B778" t="s">
        <v>175</v>
      </c>
      <c r="C778" t="s">
        <v>187</v>
      </c>
      <c r="D778" t="s">
        <v>270</v>
      </c>
      <c r="E778" t="s">
        <v>298</v>
      </c>
      <c r="F778" t="s">
        <v>409</v>
      </c>
      <c r="G778">
        <v>0</v>
      </c>
      <c r="H778">
        <v>0</v>
      </c>
      <c r="I778">
        <v>1</v>
      </c>
      <c r="J778">
        <v>0</v>
      </c>
      <c r="K778">
        <v>0</v>
      </c>
      <c r="L778">
        <v>0</v>
      </c>
      <c r="M778">
        <v>0</v>
      </c>
      <c r="N778">
        <v>0</v>
      </c>
      <c r="O778">
        <v>0</v>
      </c>
    </row>
    <row r="779" spans="1:15" x14ac:dyDescent="0.3">
      <c r="A779" s="34">
        <v>408</v>
      </c>
      <c r="B779" t="s">
        <v>175</v>
      </c>
      <c r="C779" t="s">
        <v>187</v>
      </c>
      <c r="D779" t="s">
        <v>186</v>
      </c>
      <c r="E779" t="s">
        <v>339</v>
      </c>
      <c r="F779" t="s">
        <v>408</v>
      </c>
      <c r="G779">
        <v>0</v>
      </c>
      <c r="H779">
        <v>0</v>
      </c>
      <c r="I779">
        <v>1</v>
      </c>
      <c r="J779">
        <v>0</v>
      </c>
      <c r="K779">
        <v>0</v>
      </c>
      <c r="L779">
        <v>0</v>
      </c>
      <c r="M779">
        <v>1</v>
      </c>
      <c r="N779">
        <v>0</v>
      </c>
      <c r="O779">
        <v>0</v>
      </c>
    </row>
    <row r="780" spans="1:15" x14ac:dyDescent="0.3">
      <c r="A780" s="34">
        <v>408</v>
      </c>
      <c r="B780" t="s">
        <v>175</v>
      </c>
      <c r="C780" t="s">
        <v>179</v>
      </c>
      <c r="D780" t="s">
        <v>253</v>
      </c>
      <c r="E780" t="s">
        <v>252</v>
      </c>
      <c r="F780" t="s">
        <v>407</v>
      </c>
      <c r="G780">
        <v>1</v>
      </c>
      <c r="H780">
        <v>1</v>
      </c>
      <c r="I780">
        <v>0</v>
      </c>
      <c r="J780">
        <v>0</v>
      </c>
      <c r="K780">
        <v>0</v>
      </c>
      <c r="L780">
        <v>0</v>
      </c>
      <c r="M780">
        <v>0</v>
      </c>
      <c r="N780">
        <v>0</v>
      </c>
      <c r="O780">
        <v>0</v>
      </c>
    </row>
    <row r="781" spans="1:15" x14ac:dyDescent="0.3">
      <c r="A781" s="34">
        <v>408</v>
      </c>
      <c r="B781" t="s">
        <v>175</v>
      </c>
      <c r="C781" t="s">
        <v>226</v>
      </c>
      <c r="D781" t="s">
        <v>276</v>
      </c>
      <c r="E781" t="s">
        <v>278</v>
      </c>
      <c r="F781" t="s">
        <v>406</v>
      </c>
      <c r="G781">
        <v>0</v>
      </c>
      <c r="H781">
        <v>0</v>
      </c>
      <c r="I781">
        <v>0</v>
      </c>
      <c r="J781">
        <v>0</v>
      </c>
      <c r="K781">
        <v>0</v>
      </c>
      <c r="L781">
        <v>0</v>
      </c>
      <c r="M781">
        <v>1</v>
      </c>
      <c r="N781">
        <v>0</v>
      </c>
      <c r="O781">
        <v>0.233644859813084</v>
      </c>
    </row>
    <row r="782" spans="1:15" x14ac:dyDescent="0.3">
      <c r="A782" s="34">
        <v>408</v>
      </c>
      <c r="B782" t="s">
        <v>175</v>
      </c>
      <c r="C782" t="s">
        <v>226</v>
      </c>
      <c r="D782" t="s">
        <v>276</v>
      </c>
      <c r="E782" t="s">
        <v>405</v>
      </c>
      <c r="F782" t="s">
        <v>404</v>
      </c>
      <c r="G782">
        <v>0</v>
      </c>
      <c r="H782">
        <v>0</v>
      </c>
      <c r="I782">
        <v>0</v>
      </c>
      <c r="J782">
        <v>0</v>
      </c>
      <c r="K782">
        <v>1</v>
      </c>
      <c r="L782">
        <v>0</v>
      </c>
      <c r="M782">
        <v>0</v>
      </c>
      <c r="N782">
        <v>0</v>
      </c>
      <c r="O782">
        <v>0</v>
      </c>
    </row>
    <row r="783" spans="1:15" x14ac:dyDescent="0.3">
      <c r="A783" s="34">
        <v>408</v>
      </c>
      <c r="B783" t="s">
        <v>175</v>
      </c>
      <c r="C783" t="s">
        <v>226</v>
      </c>
      <c r="D783" t="s">
        <v>276</v>
      </c>
      <c r="E783" t="s">
        <v>278</v>
      </c>
      <c r="F783" t="s">
        <v>403</v>
      </c>
      <c r="G783">
        <v>0</v>
      </c>
      <c r="H783">
        <v>0</v>
      </c>
      <c r="I783">
        <v>3</v>
      </c>
      <c r="J783">
        <v>0</v>
      </c>
      <c r="K783">
        <v>3</v>
      </c>
      <c r="L783">
        <v>0</v>
      </c>
      <c r="M783">
        <v>4</v>
      </c>
      <c r="N783">
        <v>0</v>
      </c>
      <c r="O783">
        <v>0</v>
      </c>
    </row>
    <row r="784" spans="1:15" x14ac:dyDescent="0.3">
      <c r="A784" s="34">
        <v>408</v>
      </c>
      <c r="B784" t="s">
        <v>175</v>
      </c>
      <c r="C784" t="s">
        <v>192</v>
      </c>
      <c r="D784" t="s">
        <v>222</v>
      </c>
      <c r="E784" t="s">
        <v>221</v>
      </c>
      <c r="F784" t="s">
        <v>402</v>
      </c>
      <c r="G784">
        <v>1</v>
      </c>
      <c r="H784">
        <v>1</v>
      </c>
      <c r="I784">
        <v>1</v>
      </c>
      <c r="J784">
        <v>0</v>
      </c>
      <c r="K784">
        <v>1</v>
      </c>
      <c r="L784">
        <v>0</v>
      </c>
      <c r="M784">
        <v>0</v>
      </c>
      <c r="N784">
        <v>0</v>
      </c>
      <c r="O784">
        <v>0</v>
      </c>
    </row>
    <row r="785" spans="1:15" x14ac:dyDescent="0.3">
      <c r="A785" s="34">
        <v>408</v>
      </c>
      <c r="B785" t="s">
        <v>175</v>
      </c>
      <c r="C785" t="s">
        <v>192</v>
      </c>
      <c r="D785" t="s">
        <v>191</v>
      </c>
      <c r="E785" t="s">
        <v>235</v>
      </c>
      <c r="F785" t="s">
        <v>401</v>
      </c>
      <c r="G785">
        <v>1</v>
      </c>
      <c r="H785">
        <v>1</v>
      </c>
      <c r="I785">
        <v>1</v>
      </c>
      <c r="J785">
        <v>0</v>
      </c>
      <c r="K785">
        <v>0</v>
      </c>
      <c r="L785">
        <v>0</v>
      </c>
      <c r="M785">
        <v>1</v>
      </c>
      <c r="N785">
        <v>0</v>
      </c>
      <c r="O785">
        <v>7.7881619937694699E-2</v>
      </c>
    </row>
    <row r="786" spans="1:15" x14ac:dyDescent="0.3">
      <c r="A786" s="34">
        <v>409</v>
      </c>
      <c r="B786" t="s">
        <v>175</v>
      </c>
      <c r="C786" t="s">
        <v>179</v>
      </c>
      <c r="D786" t="s">
        <v>283</v>
      </c>
      <c r="E786" t="s">
        <v>282</v>
      </c>
      <c r="F786" t="s">
        <v>386</v>
      </c>
      <c r="G786">
        <v>0</v>
      </c>
      <c r="H786">
        <v>0</v>
      </c>
      <c r="I786">
        <v>0</v>
      </c>
      <c r="J786">
        <v>0</v>
      </c>
      <c r="K786">
        <v>1</v>
      </c>
      <c r="L786">
        <v>0</v>
      </c>
      <c r="M786">
        <v>0</v>
      </c>
      <c r="N786">
        <v>0</v>
      </c>
      <c r="O786">
        <v>7.7881619937694699E-2</v>
      </c>
    </row>
    <row r="787" spans="1:15" x14ac:dyDescent="0.3">
      <c r="A787" s="34">
        <v>409</v>
      </c>
      <c r="B787" t="s">
        <v>175</v>
      </c>
      <c r="C787" t="s">
        <v>179</v>
      </c>
      <c r="D787" t="s">
        <v>283</v>
      </c>
      <c r="E787" t="s">
        <v>282</v>
      </c>
      <c r="F787" t="s">
        <v>385</v>
      </c>
      <c r="G787">
        <v>0</v>
      </c>
      <c r="H787">
        <v>0</v>
      </c>
      <c r="I787">
        <v>0</v>
      </c>
      <c r="J787">
        <v>0</v>
      </c>
      <c r="K787">
        <v>0</v>
      </c>
      <c r="L787">
        <v>0</v>
      </c>
      <c r="M787">
        <v>0</v>
      </c>
      <c r="N787">
        <v>0</v>
      </c>
      <c r="O787">
        <v>0</v>
      </c>
    </row>
    <row r="788" spans="1:15" x14ac:dyDescent="0.3">
      <c r="A788" s="34">
        <v>409</v>
      </c>
      <c r="B788" t="s">
        <v>175</v>
      </c>
      <c r="C788" t="s">
        <v>183</v>
      </c>
      <c r="D788" t="s">
        <v>182</v>
      </c>
      <c r="E788" t="s">
        <v>325</v>
      </c>
      <c r="F788" t="s">
        <v>384</v>
      </c>
      <c r="G788">
        <v>0</v>
      </c>
      <c r="H788">
        <v>0</v>
      </c>
      <c r="I788">
        <v>0</v>
      </c>
      <c r="J788">
        <v>0</v>
      </c>
      <c r="K788">
        <v>0</v>
      </c>
      <c r="L788">
        <v>0</v>
      </c>
      <c r="M788">
        <v>1</v>
      </c>
      <c r="N788">
        <v>0</v>
      </c>
      <c r="O788">
        <v>0</v>
      </c>
    </row>
    <row r="789" spans="1:15" x14ac:dyDescent="0.3">
      <c r="A789" s="34">
        <v>409</v>
      </c>
      <c r="B789" t="s">
        <v>175</v>
      </c>
      <c r="C789" t="s">
        <v>183</v>
      </c>
      <c r="D789" t="s">
        <v>182</v>
      </c>
      <c r="E789" t="s">
        <v>325</v>
      </c>
      <c r="F789" t="s">
        <v>383</v>
      </c>
      <c r="G789">
        <v>0</v>
      </c>
      <c r="H789">
        <v>0</v>
      </c>
      <c r="I789">
        <v>0</v>
      </c>
      <c r="J789">
        <v>0</v>
      </c>
      <c r="K789">
        <v>0</v>
      </c>
      <c r="L789">
        <v>0</v>
      </c>
      <c r="M789">
        <v>1</v>
      </c>
      <c r="N789">
        <v>0</v>
      </c>
      <c r="O789">
        <v>0</v>
      </c>
    </row>
    <row r="790" spans="1:15" x14ac:dyDescent="0.3">
      <c r="A790" s="34">
        <v>410</v>
      </c>
      <c r="B790" t="s">
        <v>175</v>
      </c>
      <c r="C790" t="s">
        <v>179</v>
      </c>
      <c r="D790" t="s">
        <v>178</v>
      </c>
      <c r="E790" t="s">
        <v>177</v>
      </c>
      <c r="F790" t="s">
        <v>369</v>
      </c>
      <c r="G790">
        <v>0</v>
      </c>
      <c r="H790">
        <v>0</v>
      </c>
      <c r="I790">
        <v>0</v>
      </c>
      <c r="J790">
        <v>0</v>
      </c>
      <c r="K790">
        <v>3</v>
      </c>
      <c r="L790">
        <v>0</v>
      </c>
      <c r="M790">
        <v>3</v>
      </c>
      <c r="N790">
        <v>0</v>
      </c>
      <c r="O790">
        <v>0</v>
      </c>
    </row>
    <row r="791" spans="1:15" x14ac:dyDescent="0.3">
      <c r="A791" s="34">
        <v>410</v>
      </c>
      <c r="B791" t="s">
        <v>175</v>
      </c>
      <c r="C791" t="s">
        <v>183</v>
      </c>
      <c r="D791" t="s">
        <v>229</v>
      </c>
      <c r="E791" t="s">
        <v>368</v>
      </c>
      <c r="F791" t="s">
        <v>367</v>
      </c>
      <c r="G791">
        <v>0</v>
      </c>
      <c r="H791">
        <v>0</v>
      </c>
      <c r="I791">
        <v>1</v>
      </c>
      <c r="J791">
        <v>0</v>
      </c>
      <c r="K791">
        <v>0</v>
      </c>
      <c r="L791">
        <v>0</v>
      </c>
      <c r="M791">
        <v>1</v>
      </c>
      <c r="N791">
        <v>0</v>
      </c>
      <c r="O791">
        <v>0</v>
      </c>
    </row>
    <row r="792" spans="1:15" x14ac:dyDescent="0.3">
      <c r="A792" s="34">
        <v>410</v>
      </c>
      <c r="B792" t="s">
        <v>175</v>
      </c>
      <c r="C792" t="s">
        <v>183</v>
      </c>
      <c r="D792" t="s">
        <v>229</v>
      </c>
      <c r="E792" t="s">
        <v>300</v>
      </c>
      <c r="F792" t="s">
        <v>366</v>
      </c>
      <c r="G792">
        <v>0</v>
      </c>
      <c r="H792">
        <v>0</v>
      </c>
      <c r="I792">
        <v>1</v>
      </c>
      <c r="J792">
        <v>0</v>
      </c>
      <c r="K792">
        <v>0</v>
      </c>
      <c r="L792">
        <v>0</v>
      </c>
      <c r="M792">
        <v>1</v>
      </c>
      <c r="N792">
        <v>0</v>
      </c>
      <c r="O792">
        <v>0</v>
      </c>
    </row>
    <row r="793" spans="1:15" x14ac:dyDescent="0.3">
      <c r="A793" s="34">
        <v>410</v>
      </c>
      <c r="B793" t="s">
        <v>175</v>
      </c>
      <c r="C793" t="s">
        <v>183</v>
      </c>
      <c r="D793" t="s">
        <v>258</v>
      </c>
      <c r="E793" t="s">
        <v>365</v>
      </c>
      <c r="F793" t="s">
        <v>364</v>
      </c>
      <c r="G793">
        <v>1</v>
      </c>
      <c r="H793">
        <v>1</v>
      </c>
      <c r="I793">
        <v>0</v>
      </c>
      <c r="J793">
        <v>0</v>
      </c>
      <c r="K793">
        <v>0</v>
      </c>
      <c r="L793">
        <v>0</v>
      </c>
      <c r="M793">
        <v>1</v>
      </c>
      <c r="N793">
        <v>0</v>
      </c>
      <c r="O793">
        <v>0</v>
      </c>
    </row>
    <row r="794" spans="1:15" x14ac:dyDescent="0.3">
      <c r="A794" s="34">
        <v>410</v>
      </c>
      <c r="B794" t="s">
        <v>175</v>
      </c>
      <c r="C794" t="s">
        <v>183</v>
      </c>
      <c r="D794" t="s">
        <v>258</v>
      </c>
      <c r="E794" t="s">
        <v>257</v>
      </c>
      <c r="F794" t="s">
        <v>363</v>
      </c>
      <c r="G794">
        <v>1</v>
      </c>
      <c r="H794">
        <v>1</v>
      </c>
      <c r="I794">
        <v>0</v>
      </c>
      <c r="J794">
        <v>0</v>
      </c>
      <c r="K794">
        <v>0</v>
      </c>
      <c r="L794">
        <v>0</v>
      </c>
      <c r="M794">
        <v>1</v>
      </c>
      <c r="N794">
        <v>0</v>
      </c>
      <c r="O794">
        <v>0.13736263736263701</v>
      </c>
    </row>
    <row r="795" spans="1:15" x14ac:dyDescent="0.3">
      <c r="A795" s="34">
        <v>410</v>
      </c>
      <c r="B795" t="s">
        <v>175</v>
      </c>
      <c r="C795" t="s">
        <v>233</v>
      </c>
      <c r="D795" t="s">
        <v>354</v>
      </c>
      <c r="E795" t="s">
        <v>353</v>
      </c>
      <c r="F795" t="s">
        <v>352</v>
      </c>
      <c r="G795">
        <v>0</v>
      </c>
      <c r="H795">
        <v>0</v>
      </c>
      <c r="I795">
        <v>0</v>
      </c>
      <c r="J795">
        <v>0</v>
      </c>
      <c r="K795">
        <v>0</v>
      </c>
      <c r="L795">
        <v>0</v>
      </c>
      <c r="M795">
        <v>1</v>
      </c>
      <c r="N795">
        <v>0</v>
      </c>
      <c r="O795">
        <v>0.13736263736263701</v>
      </c>
    </row>
    <row r="796" spans="1:15" x14ac:dyDescent="0.3">
      <c r="A796" s="34">
        <v>410</v>
      </c>
      <c r="B796" t="s">
        <v>175</v>
      </c>
      <c r="C796" t="s">
        <v>174</v>
      </c>
      <c r="D796" t="s">
        <v>173</v>
      </c>
      <c r="E796" t="s">
        <v>172</v>
      </c>
      <c r="F796" t="s">
        <v>351</v>
      </c>
      <c r="G796">
        <v>0</v>
      </c>
      <c r="H796">
        <v>0</v>
      </c>
      <c r="I796">
        <v>0</v>
      </c>
      <c r="J796">
        <v>0</v>
      </c>
      <c r="K796">
        <v>0</v>
      </c>
      <c r="L796">
        <v>0</v>
      </c>
      <c r="M796">
        <v>1</v>
      </c>
      <c r="N796">
        <v>0</v>
      </c>
      <c r="O796">
        <v>0</v>
      </c>
    </row>
    <row r="797" spans="1:15" x14ac:dyDescent="0.3">
      <c r="A797" s="34">
        <v>410</v>
      </c>
      <c r="B797" t="s">
        <v>175</v>
      </c>
      <c r="C797" t="s">
        <v>345</v>
      </c>
      <c r="D797" t="s">
        <v>349</v>
      </c>
      <c r="E797" t="s">
        <v>348</v>
      </c>
      <c r="F797" t="s">
        <v>350</v>
      </c>
      <c r="G797">
        <v>0</v>
      </c>
      <c r="H797">
        <v>0</v>
      </c>
      <c r="I797">
        <v>0</v>
      </c>
      <c r="J797">
        <v>0</v>
      </c>
      <c r="K797">
        <v>0</v>
      </c>
      <c r="L797">
        <v>0</v>
      </c>
      <c r="M797">
        <v>1</v>
      </c>
      <c r="N797">
        <v>0</v>
      </c>
      <c r="O797">
        <v>0</v>
      </c>
    </row>
    <row r="798" spans="1:15" x14ac:dyDescent="0.3">
      <c r="A798" s="34">
        <v>410</v>
      </c>
      <c r="B798" t="s">
        <v>175</v>
      </c>
      <c r="C798" t="s">
        <v>345</v>
      </c>
      <c r="D798" t="s">
        <v>349</v>
      </c>
      <c r="E798" t="s">
        <v>348</v>
      </c>
      <c r="F798" t="s">
        <v>347</v>
      </c>
      <c r="G798">
        <v>0</v>
      </c>
      <c r="H798">
        <v>0</v>
      </c>
      <c r="I798">
        <v>0</v>
      </c>
      <c r="J798">
        <v>0</v>
      </c>
      <c r="K798">
        <v>0</v>
      </c>
      <c r="L798">
        <v>0</v>
      </c>
      <c r="M798">
        <v>1</v>
      </c>
      <c r="N798">
        <v>0</v>
      </c>
      <c r="O798">
        <v>0</v>
      </c>
    </row>
    <row r="799" spans="1:15" x14ac:dyDescent="0.3">
      <c r="A799" s="34">
        <v>410</v>
      </c>
      <c r="B799" t="s">
        <v>175</v>
      </c>
      <c r="C799" t="s">
        <v>345</v>
      </c>
      <c r="D799" t="s">
        <v>344</v>
      </c>
      <c r="E799" t="s">
        <v>343</v>
      </c>
      <c r="F799" t="s">
        <v>346</v>
      </c>
      <c r="G799">
        <v>0</v>
      </c>
      <c r="H799">
        <v>0</v>
      </c>
      <c r="I799">
        <v>1</v>
      </c>
      <c r="J799">
        <v>0</v>
      </c>
      <c r="K799">
        <v>0</v>
      </c>
      <c r="L799">
        <v>0</v>
      </c>
      <c r="M799">
        <v>1</v>
      </c>
      <c r="N799">
        <v>0</v>
      </c>
      <c r="O799">
        <v>0</v>
      </c>
    </row>
    <row r="800" spans="1:15" x14ac:dyDescent="0.3">
      <c r="A800" s="34">
        <v>410</v>
      </c>
      <c r="B800" t="s">
        <v>175</v>
      </c>
      <c r="C800" t="s">
        <v>345</v>
      </c>
      <c r="D800" t="s">
        <v>344</v>
      </c>
      <c r="E800" t="s">
        <v>343</v>
      </c>
      <c r="F800" t="s">
        <v>342</v>
      </c>
      <c r="G800">
        <v>0</v>
      </c>
      <c r="H800">
        <v>0</v>
      </c>
      <c r="I800">
        <v>1</v>
      </c>
      <c r="J800">
        <v>0</v>
      </c>
      <c r="K800">
        <v>0</v>
      </c>
      <c r="L800">
        <v>0</v>
      </c>
      <c r="M800">
        <v>0</v>
      </c>
      <c r="N800">
        <v>0</v>
      </c>
      <c r="O800">
        <v>0</v>
      </c>
    </row>
    <row r="801" spans="1:15" x14ac:dyDescent="0.3">
      <c r="A801" s="34">
        <v>410</v>
      </c>
      <c r="B801" t="s">
        <v>175</v>
      </c>
      <c r="C801" t="s">
        <v>187</v>
      </c>
      <c r="D801" t="s">
        <v>186</v>
      </c>
      <c r="E801" t="s">
        <v>185</v>
      </c>
      <c r="F801" t="s">
        <v>341</v>
      </c>
      <c r="G801">
        <v>0</v>
      </c>
      <c r="H801">
        <v>0</v>
      </c>
      <c r="I801">
        <v>1</v>
      </c>
      <c r="J801">
        <v>0</v>
      </c>
      <c r="K801">
        <v>0</v>
      </c>
      <c r="L801">
        <v>0</v>
      </c>
      <c r="M801">
        <v>0</v>
      </c>
      <c r="N801">
        <v>0</v>
      </c>
      <c r="O801">
        <v>0</v>
      </c>
    </row>
    <row r="802" spans="1:15" x14ac:dyDescent="0.3">
      <c r="A802" s="34">
        <v>410</v>
      </c>
      <c r="B802" t="s">
        <v>175</v>
      </c>
      <c r="C802" t="s">
        <v>187</v>
      </c>
      <c r="D802" t="s">
        <v>186</v>
      </c>
      <c r="E802" t="s">
        <v>185</v>
      </c>
      <c r="F802" t="s">
        <v>340</v>
      </c>
      <c r="G802">
        <v>0</v>
      </c>
      <c r="H802">
        <v>0</v>
      </c>
      <c r="I802">
        <v>0</v>
      </c>
      <c r="J802">
        <v>0</v>
      </c>
      <c r="K802">
        <v>0</v>
      </c>
      <c r="L802">
        <v>0</v>
      </c>
      <c r="M802">
        <v>1</v>
      </c>
      <c r="N802">
        <v>0</v>
      </c>
      <c r="O802">
        <v>0</v>
      </c>
    </row>
    <row r="803" spans="1:15" x14ac:dyDescent="0.3">
      <c r="A803" s="34">
        <v>410</v>
      </c>
      <c r="B803" t="s">
        <v>175</v>
      </c>
      <c r="C803" t="s">
        <v>187</v>
      </c>
      <c r="D803" t="s">
        <v>186</v>
      </c>
      <c r="E803" t="s">
        <v>339</v>
      </c>
      <c r="F803" t="s">
        <v>338</v>
      </c>
      <c r="G803">
        <v>0</v>
      </c>
      <c r="H803">
        <v>0</v>
      </c>
      <c r="I803">
        <v>1</v>
      </c>
      <c r="J803">
        <v>0</v>
      </c>
      <c r="K803">
        <v>0</v>
      </c>
      <c r="L803">
        <v>0</v>
      </c>
      <c r="M803">
        <v>1</v>
      </c>
      <c r="N803">
        <v>0</v>
      </c>
      <c r="O803">
        <v>0</v>
      </c>
    </row>
    <row r="804" spans="1:15" x14ac:dyDescent="0.3">
      <c r="A804" s="34">
        <v>410</v>
      </c>
      <c r="B804" t="s">
        <v>175</v>
      </c>
      <c r="C804" t="s">
        <v>226</v>
      </c>
      <c r="D804" t="s">
        <v>276</v>
      </c>
      <c r="E804" t="s">
        <v>275</v>
      </c>
      <c r="F804" t="s">
        <v>337</v>
      </c>
      <c r="G804">
        <v>0</v>
      </c>
      <c r="H804">
        <v>0</v>
      </c>
      <c r="I804">
        <v>0</v>
      </c>
      <c r="J804">
        <v>0</v>
      </c>
      <c r="K804">
        <v>0</v>
      </c>
      <c r="L804">
        <v>0</v>
      </c>
      <c r="M804">
        <v>1</v>
      </c>
      <c r="N804">
        <v>0</v>
      </c>
      <c r="O804">
        <v>0</v>
      </c>
    </row>
    <row r="805" spans="1:15" x14ac:dyDescent="0.3">
      <c r="A805" s="34">
        <v>410</v>
      </c>
      <c r="B805" t="s">
        <v>175</v>
      </c>
      <c r="C805" t="s">
        <v>192</v>
      </c>
      <c r="D805" t="s">
        <v>222</v>
      </c>
      <c r="E805" t="s">
        <v>335</v>
      </c>
      <c r="F805" t="s">
        <v>336</v>
      </c>
      <c r="G805">
        <v>0</v>
      </c>
      <c r="H805">
        <v>0</v>
      </c>
      <c r="I805">
        <v>0</v>
      </c>
      <c r="J805">
        <v>0</v>
      </c>
      <c r="K805">
        <v>1</v>
      </c>
      <c r="L805">
        <v>0</v>
      </c>
      <c r="M805">
        <v>0</v>
      </c>
      <c r="N805">
        <v>0</v>
      </c>
      <c r="O805">
        <v>0</v>
      </c>
    </row>
    <row r="806" spans="1:15" x14ac:dyDescent="0.3">
      <c r="A806" s="34">
        <v>410</v>
      </c>
      <c r="B806" t="s">
        <v>175</v>
      </c>
      <c r="C806" t="s">
        <v>192</v>
      </c>
      <c r="D806" t="s">
        <v>222</v>
      </c>
      <c r="E806" t="s">
        <v>335</v>
      </c>
      <c r="F806" t="s">
        <v>334</v>
      </c>
      <c r="G806">
        <v>0</v>
      </c>
      <c r="H806">
        <v>0</v>
      </c>
      <c r="I806">
        <v>0</v>
      </c>
      <c r="J806">
        <v>0</v>
      </c>
      <c r="K806">
        <v>0</v>
      </c>
      <c r="L806">
        <v>0</v>
      </c>
      <c r="M806">
        <v>1</v>
      </c>
      <c r="N806">
        <v>0</v>
      </c>
      <c r="O806">
        <v>0</v>
      </c>
    </row>
    <row r="807" spans="1:15" x14ac:dyDescent="0.3">
      <c r="A807" s="34">
        <v>410</v>
      </c>
      <c r="B807" t="s">
        <v>175</v>
      </c>
      <c r="C807" t="s">
        <v>192</v>
      </c>
      <c r="D807" t="s">
        <v>222</v>
      </c>
      <c r="E807" t="s">
        <v>221</v>
      </c>
      <c r="F807" t="s">
        <v>333</v>
      </c>
      <c r="G807">
        <v>0</v>
      </c>
      <c r="H807">
        <v>0</v>
      </c>
      <c r="I807">
        <v>1</v>
      </c>
      <c r="J807">
        <v>0</v>
      </c>
      <c r="K807">
        <v>0</v>
      </c>
      <c r="L807">
        <v>0</v>
      </c>
      <c r="M807">
        <v>0</v>
      </c>
      <c r="N807">
        <v>0</v>
      </c>
      <c r="O807">
        <v>0</v>
      </c>
    </row>
    <row r="808" spans="1:15" x14ac:dyDescent="0.3">
      <c r="A808" s="34">
        <v>410</v>
      </c>
      <c r="B808" t="s">
        <v>175</v>
      </c>
      <c r="C808" t="s">
        <v>192</v>
      </c>
      <c r="D808" t="s">
        <v>191</v>
      </c>
      <c r="E808" t="s">
        <v>235</v>
      </c>
      <c r="F808" t="s">
        <v>332</v>
      </c>
      <c r="G808">
        <v>0</v>
      </c>
      <c r="H808">
        <v>0</v>
      </c>
      <c r="I808">
        <v>1</v>
      </c>
      <c r="J808">
        <v>0</v>
      </c>
      <c r="K808">
        <v>0</v>
      </c>
      <c r="L808">
        <v>0</v>
      </c>
      <c r="M808">
        <v>0</v>
      </c>
      <c r="N808">
        <v>0</v>
      </c>
      <c r="O808">
        <v>0</v>
      </c>
    </row>
    <row r="809" spans="1:15" x14ac:dyDescent="0.3">
      <c r="A809" s="34">
        <v>410</v>
      </c>
      <c r="B809" t="s">
        <v>175</v>
      </c>
      <c r="C809" t="s">
        <v>192</v>
      </c>
      <c r="D809" t="s">
        <v>191</v>
      </c>
      <c r="E809" t="s">
        <v>190</v>
      </c>
      <c r="F809" t="s">
        <v>331</v>
      </c>
      <c r="G809">
        <v>0</v>
      </c>
      <c r="H809">
        <v>0</v>
      </c>
      <c r="I809">
        <v>0</v>
      </c>
      <c r="J809">
        <v>0</v>
      </c>
      <c r="K809">
        <v>1</v>
      </c>
      <c r="L809">
        <v>0</v>
      </c>
      <c r="M809">
        <v>0</v>
      </c>
      <c r="N809">
        <v>0</v>
      </c>
      <c r="O809">
        <v>0</v>
      </c>
    </row>
    <row r="810" spans="1:15" x14ac:dyDescent="0.3">
      <c r="A810" s="34">
        <v>411</v>
      </c>
      <c r="B810" t="s">
        <v>175</v>
      </c>
      <c r="C810" t="s">
        <v>179</v>
      </c>
      <c r="D810" t="s">
        <v>283</v>
      </c>
      <c r="E810" t="s">
        <v>330</v>
      </c>
      <c r="F810" t="s">
        <v>329</v>
      </c>
      <c r="G810">
        <v>0</v>
      </c>
      <c r="H810">
        <v>0</v>
      </c>
      <c r="I810">
        <v>1</v>
      </c>
      <c r="J810">
        <v>0</v>
      </c>
      <c r="K810">
        <v>0</v>
      </c>
      <c r="L810">
        <v>0</v>
      </c>
      <c r="M810">
        <v>0</v>
      </c>
      <c r="N810">
        <v>0</v>
      </c>
      <c r="O810">
        <v>0</v>
      </c>
    </row>
    <row r="811" spans="1:15" x14ac:dyDescent="0.3">
      <c r="A811" s="34">
        <v>411</v>
      </c>
      <c r="B811" t="s">
        <v>175</v>
      </c>
      <c r="C811" t="s">
        <v>179</v>
      </c>
      <c r="D811" t="s">
        <v>253</v>
      </c>
      <c r="E811" t="s">
        <v>252</v>
      </c>
      <c r="F811" t="s">
        <v>328</v>
      </c>
      <c r="G811">
        <v>0</v>
      </c>
      <c r="H811">
        <v>0</v>
      </c>
      <c r="I811">
        <v>0</v>
      </c>
      <c r="J811">
        <v>0</v>
      </c>
      <c r="K811">
        <v>0</v>
      </c>
      <c r="L811">
        <v>0</v>
      </c>
      <c r="M811">
        <v>1</v>
      </c>
      <c r="N811">
        <v>0</v>
      </c>
      <c r="O811">
        <v>0</v>
      </c>
    </row>
    <row r="812" spans="1:15" x14ac:dyDescent="0.3">
      <c r="A812" s="34">
        <v>411</v>
      </c>
      <c r="B812" t="s">
        <v>175</v>
      </c>
      <c r="C812" t="s">
        <v>183</v>
      </c>
      <c r="D812" t="s">
        <v>229</v>
      </c>
      <c r="E812" t="s">
        <v>327</v>
      </c>
      <c r="F812" t="s">
        <v>326</v>
      </c>
      <c r="G812">
        <v>0</v>
      </c>
      <c r="H812">
        <v>0</v>
      </c>
      <c r="I812">
        <v>1</v>
      </c>
      <c r="J812">
        <v>0</v>
      </c>
      <c r="K812">
        <v>0</v>
      </c>
      <c r="L812">
        <v>0</v>
      </c>
      <c r="M812">
        <v>1</v>
      </c>
      <c r="N812">
        <v>0</v>
      </c>
      <c r="O812">
        <v>0</v>
      </c>
    </row>
    <row r="813" spans="1:15" x14ac:dyDescent="0.3">
      <c r="A813" s="34">
        <v>411</v>
      </c>
      <c r="B813" t="s">
        <v>175</v>
      </c>
      <c r="C813" t="s">
        <v>183</v>
      </c>
      <c r="D813" t="s">
        <v>182</v>
      </c>
      <c r="E813" t="s">
        <v>325</v>
      </c>
      <c r="F813" t="s">
        <v>324</v>
      </c>
      <c r="G813">
        <v>0</v>
      </c>
      <c r="H813">
        <v>0</v>
      </c>
      <c r="I813">
        <v>1</v>
      </c>
      <c r="J813">
        <v>0</v>
      </c>
      <c r="K813">
        <v>0</v>
      </c>
      <c r="L813">
        <v>0</v>
      </c>
      <c r="M813">
        <v>1</v>
      </c>
      <c r="N813">
        <v>0</v>
      </c>
      <c r="O813">
        <v>0</v>
      </c>
    </row>
    <row r="814" spans="1:15" x14ac:dyDescent="0.3">
      <c r="A814" s="34">
        <v>411</v>
      </c>
      <c r="B814" t="s">
        <v>175</v>
      </c>
      <c r="C814" t="s">
        <v>183</v>
      </c>
      <c r="D814" t="s">
        <v>229</v>
      </c>
      <c r="E814" t="s">
        <v>260</v>
      </c>
      <c r="F814" t="s">
        <v>323</v>
      </c>
      <c r="G814">
        <v>0</v>
      </c>
      <c r="H814">
        <v>0</v>
      </c>
      <c r="I814">
        <v>0</v>
      </c>
      <c r="J814">
        <v>0</v>
      </c>
      <c r="K814">
        <v>1</v>
      </c>
      <c r="L814">
        <v>0</v>
      </c>
      <c r="M814">
        <v>0</v>
      </c>
      <c r="N814">
        <v>0</v>
      </c>
      <c r="O814">
        <v>0</v>
      </c>
    </row>
    <row r="815" spans="1:15" x14ac:dyDescent="0.3">
      <c r="A815" s="34">
        <v>411</v>
      </c>
      <c r="B815" t="s">
        <v>175</v>
      </c>
      <c r="C815" t="s">
        <v>183</v>
      </c>
      <c r="D815" t="s">
        <v>258</v>
      </c>
      <c r="E815" t="s">
        <v>257</v>
      </c>
      <c r="F815" t="s">
        <v>322</v>
      </c>
      <c r="G815">
        <v>1</v>
      </c>
      <c r="H815">
        <v>1</v>
      </c>
      <c r="I815">
        <v>0</v>
      </c>
      <c r="J815">
        <v>0</v>
      </c>
      <c r="K815">
        <v>0</v>
      </c>
      <c r="L815">
        <v>0</v>
      </c>
      <c r="M815">
        <v>0</v>
      </c>
      <c r="N815">
        <v>0</v>
      </c>
      <c r="O815">
        <v>0</v>
      </c>
    </row>
    <row r="816" spans="1:15" x14ac:dyDescent="0.3">
      <c r="A816" s="34">
        <v>411</v>
      </c>
      <c r="B816" t="s">
        <v>175</v>
      </c>
      <c r="C816" t="s">
        <v>174</v>
      </c>
      <c r="D816" t="s">
        <v>173</v>
      </c>
      <c r="E816" t="s">
        <v>314</v>
      </c>
      <c r="F816" t="s">
        <v>313</v>
      </c>
      <c r="G816">
        <v>0</v>
      </c>
      <c r="H816">
        <v>0</v>
      </c>
      <c r="I816">
        <v>0</v>
      </c>
      <c r="J816">
        <v>0</v>
      </c>
      <c r="K816">
        <v>0</v>
      </c>
      <c r="L816">
        <v>0</v>
      </c>
      <c r="M816">
        <v>1</v>
      </c>
      <c r="N816">
        <v>0</v>
      </c>
      <c r="O816">
        <v>0.37878787878787901</v>
      </c>
    </row>
    <row r="817" spans="1:15" x14ac:dyDescent="0.3">
      <c r="A817" s="34">
        <v>411</v>
      </c>
      <c r="B817" t="s">
        <v>175</v>
      </c>
      <c r="C817" t="s">
        <v>187</v>
      </c>
      <c r="D817" t="s">
        <v>186</v>
      </c>
      <c r="E817" t="s">
        <v>185</v>
      </c>
      <c r="F817" t="s">
        <v>312</v>
      </c>
      <c r="G817">
        <v>0</v>
      </c>
      <c r="H817">
        <v>0</v>
      </c>
      <c r="I817">
        <v>0</v>
      </c>
      <c r="J817">
        <v>0</v>
      </c>
      <c r="K817">
        <v>0</v>
      </c>
      <c r="L817">
        <v>0</v>
      </c>
      <c r="M817">
        <v>1</v>
      </c>
      <c r="N817">
        <v>0</v>
      </c>
      <c r="O817">
        <v>0</v>
      </c>
    </row>
    <row r="818" spans="1:15" x14ac:dyDescent="0.3">
      <c r="A818" s="34">
        <v>411</v>
      </c>
      <c r="B818" t="s">
        <v>175</v>
      </c>
      <c r="C818" t="s">
        <v>226</v>
      </c>
      <c r="D818" t="s">
        <v>243</v>
      </c>
      <c r="E818" t="s">
        <v>250</v>
      </c>
      <c r="F818" t="s">
        <v>311</v>
      </c>
      <c r="G818">
        <v>0</v>
      </c>
      <c r="H818">
        <v>0</v>
      </c>
      <c r="I818">
        <v>0</v>
      </c>
      <c r="J818">
        <v>0</v>
      </c>
      <c r="K818">
        <v>0</v>
      </c>
      <c r="L818">
        <v>0</v>
      </c>
      <c r="M818">
        <v>1</v>
      </c>
      <c r="N818">
        <v>0</v>
      </c>
      <c r="O818">
        <v>0</v>
      </c>
    </row>
    <row r="819" spans="1:15" x14ac:dyDescent="0.3">
      <c r="A819" s="34">
        <v>411</v>
      </c>
      <c r="B819" t="s">
        <v>175</v>
      </c>
      <c r="C819" t="s">
        <v>226</v>
      </c>
      <c r="D819" t="s">
        <v>276</v>
      </c>
      <c r="E819" t="s">
        <v>310</v>
      </c>
      <c r="F819" t="s">
        <v>309</v>
      </c>
      <c r="G819">
        <v>0</v>
      </c>
      <c r="H819">
        <v>0</v>
      </c>
      <c r="I819">
        <v>0</v>
      </c>
      <c r="J819">
        <v>0</v>
      </c>
      <c r="K819">
        <v>0</v>
      </c>
      <c r="L819">
        <v>0</v>
      </c>
      <c r="M819">
        <v>1</v>
      </c>
      <c r="N819">
        <v>0</v>
      </c>
      <c r="O819">
        <v>0</v>
      </c>
    </row>
    <row r="820" spans="1:15" x14ac:dyDescent="0.3">
      <c r="A820" s="34">
        <v>411</v>
      </c>
      <c r="B820" t="s">
        <v>175</v>
      </c>
      <c r="C820" t="s">
        <v>226</v>
      </c>
      <c r="D820" t="s">
        <v>225</v>
      </c>
      <c r="E820" t="s">
        <v>308</v>
      </c>
      <c r="F820" t="s">
        <v>307</v>
      </c>
      <c r="G820">
        <v>0</v>
      </c>
      <c r="H820">
        <v>0</v>
      </c>
      <c r="I820">
        <v>0</v>
      </c>
      <c r="J820">
        <v>0</v>
      </c>
      <c r="K820">
        <v>0</v>
      </c>
      <c r="L820">
        <v>0</v>
      </c>
      <c r="M820">
        <v>1</v>
      </c>
      <c r="N820">
        <v>0</v>
      </c>
      <c r="O820">
        <v>0</v>
      </c>
    </row>
    <row r="821" spans="1:15" x14ac:dyDescent="0.3">
      <c r="A821" s="34">
        <v>411</v>
      </c>
      <c r="B821" t="s">
        <v>175</v>
      </c>
      <c r="C821" t="s">
        <v>192</v>
      </c>
      <c r="D821" t="s">
        <v>222</v>
      </c>
      <c r="E821" t="s">
        <v>304</v>
      </c>
      <c r="F821" t="s">
        <v>303</v>
      </c>
      <c r="G821">
        <v>0</v>
      </c>
      <c r="H821">
        <v>0</v>
      </c>
      <c r="I821">
        <v>1</v>
      </c>
      <c r="J821">
        <v>0</v>
      </c>
      <c r="K821">
        <v>0</v>
      </c>
      <c r="L821">
        <v>0</v>
      </c>
      <c r="M821">
        <v>0</v>
      </c>
      <c r="N821">
        <v>0</v>
      </c>
      <c r="O821">
        <v>0</v>
      </c>
    </row>
    <row r="822" spans="1:15" x14ac:dyDescent="0.3">
      <c r="A822" s="34">
        <v>411</v>
      </c>
      <c r="B822" t="s">
        <v>175</v>
      </c>
      <c r="C822" t="s">
        <v>183</v>
      </c>
      <c r="D822" t="s">
        <v>229</v>
      </c>
      <c r="E822" t="s">
        <v>300</v>
      </c>
      <c r="F822" t="s">
        <v>299</v>
      </c>
      <c r="G822">
        <v>0</v>
      </c>
      <c r="H822">
        <v>0</v>
      </c>
      <c r="I822">
        <v>0</v>
      </c>
      <c r="J822">
        <v>0</v>
      </c>
      <c r="K822">
        <v>0</v>
      </c>
      <c r="L822">
        <v>0</v>
      </c>
      <c r="M822">
        <v>1</v>
      </c>
      <c r="N822">
        <v>0</v>
      </c>
      <c r="O822">
        <v>0</v>
      </c>
    </row>
    <row r="823" spans="1:15" x14ac:dyDescent="0.3">
      <c r="A823" s="34">
        <v>451</v>
      </c>
      <c r="B823" t="s">
        <v>175</v>
      </c>
      <c r="C823" t="s">
        <v>187</v>
      </c>
      <c r="D823" t="s">
        <v>270</v>
      </c>
      <c r="E823" t="s">
        <v>298</v>
      </c>
      <c r="F823" t="s">
        <v>297</v>
      </c>
      <c r="G823">
        <v>0</v>
      </c>
      <c r="H823">
        <v>0</v>
      </c>
      <c r="I823">
        <v>1</v>
      </c>
      <c r="J823">
        <v>0</v>
      </c>
      <c r="K823">
        <v>0</v>
      </c>
      <c r="L823">
        <v>0</v>
      </c>
      <c r="M823">
        <v>1</v>
      </c>
      <c r="N823">
        <v>0</v>
      </c>
      <c r="O823">
        <v>0</v>
      </c>
    </row>
    <row r="824" spans="1:15" x14ac:dyDescent="0.3">
      <c r="A824" s="34">
        <v>451</v>
      </c>
      <c r="B824" t="s">
        <v>175</v>
      </c>
      <c r="C824" t="s">
        <v>226</v>
      </c>
      <c r="D824" t="s">
        <v>276</v>
      </c>
      <c r="E824" t="s">
        <v>275</v>
      </c>
      <c r="F824" t="s">
        <v>296</v>
      </c>
      <c r="G824">
        <v>0</v>
      </c>
      <c r="H824">
        <v>0</v>
      </c>
      <c r="I824">
        <v>1</v>
      </c>
      <c r="J824">
        <v>0</v>
      </c>
      <c r="K824">
        <v>0</v>
      </c>
      <c r="L824">
        <v>0</v>
      </c>
      <c r="M824">
        <v>1</v>
      </c>
      <c r="N824">
        <v>0</v>
      </c>
      <c r="O824">
        <v>0</v>
      </c>
    </row>
    <row r="825" spans="1:15" x14ac:dyDescent="0.3">
      <c r="A825" s="34">
        <v>451</v>
      </c>
      <c r="B825" t="s">
        <v>175</v>
      </c>
      <c r="C825" t="s">
        <v>226</v>
      </c>
      <c r="D825" t="s">
        <v>225</v>
      </c>
      <c r="E825" t="s">
        <v>224</v>
      </c>
      <c r="F825" t="s">
        <v>287</v>
      </c>
      <c r="G825">
        <v>0</v>
      </c>
      <c r="H825">
        <v>0</v>
      </c>
      <c r="I825">
        <v>1</v>
      </c>
      <c r="J825">
        <v>0</v>
      </c>
      <c r="K825">
        <v>0</v>
      </c>
      <c r="L825">
        <v>0</v>
      </c>
      <c r="M825">
        <v>1</v>
      </c>
      <c r="N825">
        <v>0</v>
      </c>
      <c r="O825">
        <v>0</v>
      </c>
    </row>
    <row r="826" spans="1:15" x14ac:dyDescent="0.3">
      <c r="A826" s="34">
        <v>451</v>
      </c>
      <c r="B826" t="s">
        <v>175</v>
      </c>
      <c r="C826" t="s">
        <v>187</v>
      </c>
      <c r="D826" t="s">
        <v>186</v>
      </c>
      <c r="E826" t="s">
        <v>185</v>
      </c>
      <c r="F826" t="s">
        <v>286</v>
      </c>
      <c r="G826">
        <v>0</v>
      </c>
      <c r="H826">
        <v>0</v>
      </c>
      <c r="I826">
        <v>0</v>
      </c>
      <c r="J826">
        <v>0</v>
      </c>
      <c r="K826">
        <v>0</v>
      </c>
      <c r="L826">
        <v>0</v>
      </c>
      <c r="M826">
        <v>0</v>
      </c>
      <c r="N826">
        <v>0</v>
      </c>
      <c r="O826">
        <v>0</v>
      </c>
    </row>
    <row r="827" spans="1:15" x14ac:dyDescent="0.3">
      <c r="A827" s="34">
        <v>451</v>
      </c>
      <c r="B827" t="s">
        <v>175</v>
      </c>
      <c r="C827" t="s">
        <v>192</v>
      </c>
      <c r="D827" t="s">
        <v>222</v>
      </c>
      <c r="E827" t="s">
        <v>221</v>
      </c>
      <c r="F827" t="s">
        <v>285</v>
      </c>
      <c r="G827">
        <v>0</v>
      </c>
      <c r="H827">
        <v>0</v>
      </c>
      <c r="I827">
        <v>1</v>
      </c>
      <c r="J827">
        <v>0</v>
      </c>
      <c r="K827">
        <v>0</v>
      </c>
      <c r="L827">
        <v>0</v>
      </c>
      <c r="M827">
        <v>1</v>
      </c>
      <c r="N827">
        <v>0</v>
      </c>
      <c r="O827">
        <v>0</v>
      </c>
    </row>
    <row r="828" spans="1:15" x14ac:dyDescent="0.3">
      <c r="A828" s="34">
        <v>451</v>
      </c>
      <c r="B828" t="s">
        <v>175</v>
      </c>
      <c r="C828" t="s">
        <v>183</v>
      </c>
      <c r="D828" t="s">
        <v>182</v>
      </c>
      <c r="E828" t="s">
        <v>181</v>
      </c>
      <c r="F828" t="s">
        <v>284</v>
      </c>
      <c r="G828">
        <v>1</v>
      </c>
      <c r="H828">
        <v>1</v>
      </c>
      <c r="I828">
        <v>0</v>
      </c>
      <c r="J828">
        <v>0</v>
      </c>
      <c r="K828">
        <v>0</v>
      </c>
      <c r="L828">
        <v>0</v>
      </c>
      <c r="M828">
        <v>1</v>
      </c>
      <c r="N828">
        <v>0</v>
      </c>
      <c r="O828">
        <v>0</v>
      </c>
    </row>
    <row r="829" spans="1:15" x14ac:dyDescent="0.3">
      <c r="A829" s="34">
        <v>451</v>
      </c>
      <c r="B829" t="s">
        <v>175</v>
      </c>
      <c r="C829" t="s">
        <v>179</v>
      </c>
      <c r="D829" t="s">
        <v>283</v>
      </c>
      <c r="E829" t="s">
        <v>282</v>
      </c>
      <c r="F829" t="s">
        <v>281</v>
      </c>
      <c r="G829">
        <v>0</v>
      </c>
      <c r="H829">
        <v>0</v>
      </c>
      <c r="I829">
        <v>1</v>
      </c>
      <c r="J829">
        <v>0</v>
      </c>
      <c r="K829">
        <v>1</v>
      </c>
      <c r="L829">
        <v>0</v>
      </c>
      <c r="M829">
        <v>0</v>
      </c>
      <c r="N829">
        <v>0</v>
      </c>
      <c r="O829">
        <v>6.5104166666666699E-2</v>
      </c>
    </row>
    <row r="830" spans="1:15" x14ac:dyDescent="0.3">
      <c r="A830" s="34">
        <v>451</v>
      </c>
      <c r="B830" t="s">
        <v>175</v>
      </c>
      <c r="C830" t="s">
        <v>183</v>
      </c>
      <c r="D830" t="s">
        <v>182</v>
      </c>
      <c r="E830" t="s">
        <v>280</v>
      </c>
      <c r="F830" t="s">
        <v>279</v>
      </c>
      <c r="G830">
        <v>1</v>
      </c>
      <c r="H830">
        <v>1</v>
      </c>
      <c r="I830">
        <v>0</v>
      </c>
      <c r="J830">
        <v>0</v>
      </c>
      <c r="K830">
        <v>1</v>
      </c>
      <c r="L830">
        <v>0</v>
      </c>
      <c r="M830">
        <v>0</v>
      </c>
      <c r="N830">
        <v>0</v>
      </c>
      <c r="O830">
        <v>0</v>
      </c>
    </row>
    <row r="831" spans="1:15" x14ac:dyDescent="0.3">
      <c r="A831" s="34">
        <v>451</v>
      </c>
      <c r="B831" t="s">
        <v>175</v>
      </c>
      <c r="C831" t="s">
        <v>226</v>
      </c>
      <c r="D831" t="s">
        <v>276</v>
      </c>
      <c r="E831" t="s">
        <v>278</v>
      </c>
      <c r="F831" t="s">
        <v>277</v>
      </c>
      <c r="G831">
        <v>1</v>
      </c>
      <c r="H831">
        <v>1</v>
      </c>
      <c r="I831">
        <v>3</v>
      </c>
      <c r="J831">
        <v>0</v>
      </c>
      <c r="K831">
        <v>2</v>
      </c>
      <c r="L831">
        <v>0</v>
      </c>
      <c r="M831">
        <v>2</v>
      </c>
      <c r="N831">
        <v>0</v>
      </c>
      <c r="O831">
        <v>6.5104166666666699E-2</v>
      </c>
    </row>
    <row r="832" spans="1:15" x14ac:dyDescent="0.3">
      <c r="A832" s="34">
        <v>451</v>
      </c>
      <c r="B832" t="s">
        <v>175</v>
      </c>
      <c r="C832" t="s">
        <v>226</v>
      </c>
      <c r="D832" t="s">
        <v>276</v>
      </c>
      <c r="E832" t="s">
        <v>275</v>
      </c>
      <c r="F832" t="s">
        <v>274</v>
      </c>
      <c r="G832">
        <v>1</v>
      </c>
      <c r="H832">
        <v>1</v>
      </c>
      <c r="I832">
        <v>1</v>
      </c>
      <c r="J832">
        <v>0</v>
      </c>
      <c r="K832">
        <v>1</v>
      </c>
      <c r="L832">
        <v>0</v>
      </c>
      <c r="M832">
        <v>1</v>
      </c>
      <c r="N832">
        <v>0</v>
      </c>
      <c r="O832">
        <v>1.6276041666666699E-2</v>
      </c>
    </row>
    <row r="833" spans="1:15" x14ac:dyDescent="0.3">
      <c r="A833" s="34">
        <v>451</v>
      </c>
      <c r="B833" t="s">
        <v>175</v>
      </c>
      <c r="C833" t="s">
        <v>233</v>
      </c>
      <c r="D833" t="s">
        <v>232</v>
      </c>
      <c r="E833" t="s">
        <v>231</v>
      </c>
      <c r="F833" t="s">
        <v>271</v>
      </c>
      <c r="G833">
        <v>0</v>
      </c>
      <c r="H833">
        <v>0</v>
      </c>
      <c r="I833">
        <v>1</v>
      </c>
      <c r="J833">
        <v>0</v>
      </c>
      <c r="K833">
        <v>0</v>
      </c>
      <c r="L833">
        <v>0</v>
      </c>
      <c r="M833">
        <v>1</v>
      </c>
      <c r="N833">
        <v>0</v>
      </c>
      <c r="O833">
        <v>3.2552083333333301E-2</v>
      </c>
    </row>
    <row r="834" spans="1:15" x14ac:dyDescent="0.3">
      <c r="A834" s="34">
        <v>451</v>
      </c>
      <c r="B834" t="s">
        <v>175</v>
      </c>
      <c r="C834" t="s">
        <v>187</v>
      </c>
      <c r="D834" t="s">
        <v>270</v>
      </c>
      <c r="E834" t="s">
        <v>269</v>
      </c>
      <c r="F834" t="s">
        <v>268</v>
      </c>
      <c r="G834">
        <v>0</v>
      </c>
      <c r="H834">
        <v>0</v>
      </c>
      <c r="I834">
        <v>1</v>
      </c>
      <c r="J834">
        <v>0</v>
      </c>
      <c r="K834">
        <v>0</v>
      </c>
      <c r="L834">
        <v>0</v>
      </c>
      <c r="M834">
        <v>1</v>
      </c>
      <c r="N834">
        <v>0</v>
      </c>
      <c r="O834">
        <v>0</v>
      </c>
    </row>
    <row r="835" spans="1:15" x14ac:dyDescent="0.3">
      <c r="A835" s="34">
        <v>451</v>
      </c>
      <c r="B835" t="s">
        <v>175</v>
      </c>
      <c r="C835" t="s">
        <v>187</v>
      </c>
      <c r="D835" t="s">
        <v>186</v>
      </c>
      <c r="E835" t="s">
        <v>267</v>
      </c>
      <c r="F835" t="s">
        <v>266</v>
      </c>
      <c r="G835">
        <v>0</v>
      </c>
      <c r="H835">
        <v>0</v>
      </c>
      <c r="I835">
        <v>0</v>
      </c>
      <c r="J835">
        <v>0</v>
      </c>
      <c r="K835">
        <v>0</v>
      </c>
      <c r="L835">
        <v>0</v>
      </c>
      <c r="M835">
        <v>0</v>
      </c>
      <c r="N835">
        <v>0</v>
      </c>
      <c r="O835">
        <v>0</v>
      </c>
    </row>
    <row r="836" spans="1:15" x14ac:dyDescent="0.3">
      <c r="A836" s="34">
        <v>451</v>
      </c>
      <c r="B836" t="s">
        <v>175</v>
      </c>
      <c r="C836" t="s">
        <v>179</v>
      </c>
      <c r="D836" t="s">
        <v>178</v>
      </c>
      <c r="E836" t="s">
        <v>262</v>
      </c>
      <c r="F836" t="s">
        <v>261</v>
      </c>
      <c r="G836">
        <v>0</v>
      </c>
      <c r="H836">
        <v>0</v>
      </c>
      <c r="I836">
        <v>1</v>
      </c>
      <c r="J836">
        <v>0</v>
      </c>
      <c r="K836">
        <v>0</v>
      </c>
      <c r="L836">
        <v>0</v>
      </c>
      <c r="M836">
        <v>1</v>
      </c>
      <c r="N836">
        <v>0</v>
      </c>
      <c r="O836">
        <v>0</v>
      </c>
    </row>
    <row r="837" spans="1:15" x14ac:dyDescent="0.3">
      <c r="A837" s="34">
        <v>451</v>
      </c>
      <c r="B837" t="s">
        <v>175</v>
      </c>
      <c r="C837" t="s">
        <v>183</v>
      </c>
      <c r="D837" t="s">
        <v>229</v>
      </c>
      <c r="E837" t="s">
        <v>260</v>
      </c>
      <c r="F837" t="s">
        <v>259</v>
      </c>
      <c r="G837">
        <v>1</v>
      </c>
      <c r="H837">
        <v>1</v>
      </c>
      <c r="I837">
        <v>1</v>
      </c>
      <c r="J837">
        <v>0</v>
      </c>
      <c r="K837">
        <v>1</v>
      </c>
      <c r="L837">
        <v>0</v>
      </c>
      <c r="M837">
        <v>1</v>
      </c>
      <c r="N837">
        <v>0</v>
      </c>
      <c r="O837">
        <v>0</v>
      </c>
    </row>
    <row r="838" spans="1:15" x14ac:dyDescent="0.3">
      <c r="A838" s="34">
        <v>451</v>
      </c>
      <c r="B838" t="s">
        <v>175</v>
      </c>
      <c r="C838" t="s">
        <v>183</v>
      </c>
      <c r="D838" t="s">
        <v>258</v>
      </c>
      <c r="E838" t="s">
        <v>257</v>
      </c>
      <c r="F838" t="s">
        <v>256</v>
      </c>
      <c r="G838">
        <v>0</v>
      </c>
      <c r="H838">
        <v>0</v>
      </c>
      <c r="I838">
        <v>1</v>
      </c>
      <c r="J838">
        <v>0</v>
      </c>
      <c r="K838">
        <v>0</v>
      </c>
      <c r="L838">
        <v>0</v>
      </c>
      <c r="M838">
        <v>1</v>
      </c>
      <c r="N838">
        <v>0</v>
      </c>
      <c r="O838">
        <v>3.2552083333333301E-2</v>
      </c>
    </row>
    <row r="839" spans="1:15" x14ac:dyDescent="0.3">
      <c r="A839" s="34">
        <v>451</v>
      </c>
      <c r="B839" t="s">
        <v>175</v>
      </c>
      <c r="C839" t="s">
        <v>179</v>
      </c>
      <c r="D839" t="s">
        <v>253</v>
      </c>
      <c r="E839" t="s">
        <v>252</v>
      </c>
      <c r="F839" t="s">
        <v>251</v>
      </c>
      <c r="G839">
        <v>0</v>
      </c>
      <c r="H839">
        <v>0</v>
      </c>
      <c r="I839">
        <v>1</v>
      </c>
      <c r="J839">
        <v>0</v>
      </c>
      <c r="K839">
        <v>0</v>
      </c>
      <c r="L839">
        <v>0</v>
      </c>
      <c r="M839">
        <v>1</v>
      </c>
      <c r="N839">
        <v>0</v>
      </c>
      <c r="O839">
        <v>0</v>
      </c>
    </row>
    <row r="840" spans="1:15" x14ac:dyDescent="0.3">
      <c r="A840" s="34">
        <v>451</v>
      </c>
      <c r="B840" t="s">
        <v>175</v>
      </c>
      <c r="C840" t="s">
        <v>226</v>
      </c>
      <c r="D840" t="s">
        <v>243</v>
      </c>
      <c r="E840" t="s">
        <v>250</v>
      </c>
      <c r="F840" t="s">
        <v>249</v>
      </c>
      <c r="G840">
        <v>0</v>
      </c>
      <c r="H840">
        <v>0</v>
      </c>
      <c r="I840">
        <v>1</v>
      </c>
      <c r="J840">
        <v>0</v>
      </c>
      <c r="K840">
        <v>0</v>
      </c>
      <c r="L840">
        <v>0</v>
      </c>
      <c r="M840">
        <v>1</v>
      </c>
      <c r="N840">
        <v>0</v>
      </c>
      <c r="O840">
        <v>0</v>
      </c>
    </row>
    <row r="841" spans="1:15" x14ac:dyDescent="0.3">
      <c r="A841" s="34">
        <v>451</v>
      </c>
      <c r="B841" t="s">
        <v>175</v>
      </c>
      <c r="C841" t="s">
        <v>226</v>
      </c>
      <c r="D841" t="s">
        <v>243</v>
      </c>
      <c r="E841" t="s">
        <v>242</v>
      </c>
      <c r="F841" t="s">
        <v>248</v>
      </c>
      <c r="G841">
        <v>0</v>
      </c>
      <c r="H841">
        <v>0</v>
      </c>
      <c r="I841">
        <v>1</v>
      </c>
      <c r="J841">
        <v>0</v>
      </c>
      <c r="K841">
        <v>0</v>
      </c>
      <c r="L841">
        <v>0</v>
      </c>
      <c r="M841">
        <v>1</v>
      </c>
      <c r="N841">
        <v>0</v>
      </c>
      <c r="O841">
        <v>0</v>
      </c>
    </row>
    <row r="842" spans="1:15" x14ac:dyDescent="0.3">
      <c r="A842" s="34">
        <v>451</v>
      </c>
      <c r="B842" t="s">
        <v>175</v>
      </c>
      <c r="C842" t="s">
        <v>226</v>
      </c>
      <c r="D842" t="s">
        <v>243</v>
      </c>
      <c r="E842" t="s">
        <v>247</v>
      </c>
      <c r="F842" t="s">
        <v>246</v>
      </c>
      <c r="G842">
        <v>0</v>
      </c>
      <c r="H842">
        <v>0</v>
      </c>
      <c r="I842">
        <v>1</v>
      </c>
      <c r="J842">
        <v>0</v>
      </c>
      <c r="K842">
        <v>0</v>
      </c>
      <c r="L842">
        <v>0</v>
      </c>
      <c r="M842">
        <v>1</v>
      </c>
      <c r="N842">
        <v>0</v>
      </c>
      <c r="O842">
        <v>0</v>
      </c>
    </row>
    <row r="843" spans="1:15" x14ac:dyDescent="0.3">
      <c r="A843" s="34">
        <v>451</v>
      </c>
      <c r="B843" t="s">
        <v>175</v>
      </c>
      <c r="C843" t="s">
        <v>226</v>
      </c>
      <c r="D843" t="s">
        <v>243</v>
      </c>
      <c r="E843" t="s">
        <v>245</v>
      </c>
      <c r="F843" t="s">
        <v>244</v>
      </c>
      <c r="G843">
        <v>0</v>
      </c>
      <c r="H843">
        <v>0</v>
      </c>
      <c r="I843">
        <v>1</v>
      </c>
      <c r="J843">
        <v>0</v>
      </c>
      <c r="K843">
        <v>0</v>
      </c>
      <c r="L843">
        <v>0</v>
      </c>
      <c r="M843">
        <v>1</v>
      </c>
      <c r="N843">
        <v>0</v>
      </c>
      <c r="O843">
        <v>0</v>
      </c>
    </row>
    <row r="844" spans="1:15" x14ac:dyDescent="0.3">
      <c r="A844" s="34">
        <v>451</v>
      </c>
      <c r="B844" t="s">
        <v>175</v>
      </c>
      <c r="C844" t="s">
        <v>226</v>
      </c>
      <c r="D844" t="s">
        <v>243</v>
      </c>
      <c r="E844" t="s">
        <v>242</v>
      </c>
      <c r="F844" t="s">
        <v>241</v>
      </c>
      <c r="G844">
        <v>0</v>
      </c>
      <c r="H844">
        <v>0</v>
      </c>
      <c r="I844">
        <v>0</v>
      </c>
      <c r="J844">
        <v>0</v>
      </c>
      <c r="K844">
        <v>0</v>
      </c>
      <c r="L844">
        <v>0</v>
      </c>
      <c r="M844">
        <v>0</v>
      </c>
      <c r="N844">
        <v>0</v>
      </c>
      <c r="O844">
        <v>0</v>
      </c>
    </row>
    <row r="845" spans="1:15" x14ac:dyDescent="0.3">
      <c r="A845" s="34">
        <v>451</v>
      </c>
      <c r="B845" t="s">
        <v>175</v>
      </c>
      <c r="C845" t="s">
        <v>192</v>
      </c>
      <c r="D845" t="s">
        <v>191</v>
      </c>
      <c r="E845" t="s">
        <v>235</v>
      </c>
      <c r="F845" t="s">
        <v>234</v>
      </c>
      <c r="G845">
        <v>1</v>
      </c>
      <c r="H845">
        <v>3</v>
      </c>
      <c r="I845">
        <v>0</v>
      </c>
      <c r="J845">
        <v>0</v>
      </c>
      <c r="K845">
        <v>1</v>
      </c>
      <c r="L845">
        <v>0</v>
      </c>
      <c r="M845">
        <v>0</v>
      </c>
      <c r="N845">
        <v>0</v>
      </c>
      <c r="O845">
        <v>0</v>
      </c>
    </row>
    <row r="846" spans="1:15" x14ac:dyDescent="0.3">
      <c r="A846" s="34">
        <v>451</v>
      </c>
      <c r="B846" t="s">
        <v>175</v>
      </c>
      <c r="C846" t="s">
        <v>233</v>
      </c>
      <c r="D846" t="s">
        <v>232</v>
      </c>
      <c r="E846" t="s">
        <v>231</v>
      </c>
      <c r="F846" t="s">
        <v>230</v>
      </c>
      <c r="G846">
        <v>1</v>
      </c>
      <c r="H846">
        <v>1</v>
      </c>
      <c r="I846">
        <v>1</v>
      </c>
      <c r="J846">
        <v>0</v>
      </c>
      <c r="K846">
        <v>1</v>
      </c>
      <c r="L846">
        <v>0</v>
      </c>
      <c r="M846">
        <v>1</v>
      </c>
      <c r="N846">
        <v>0</v>
      </c>
      <c r="O846">
        <v>0.1953125</v>
      </c>
    </row>
    <row r="847" spans="1:15" x14ac:dyDescent="0.3">
      <c r="A847" s="34">
        <v>451</v>
      </c>
      <c r="B847" t="s">
        <v>175</v>
      </c>
      <c r="C847" t="s">
        <v>183</v>
      </c>
      <c r="D847" t="s">
        <v>229</v>
      </c>
      <c r="E847" t="s">
        <v>228</v>
      </c>
      <c r="F847" t="s">
        <v>227</v>
      </c>
      <c r="G847">
        <v>1</v>
      </c>
      <c r="H847">
        <v>1</v>
      </c>
      <c r="I847">
        <v>0</v>
      </c>
      <c r="J847">
        <v>0</v>
      </c>
      <c r="K847">
        <v>1</v>
      </c>
      <c r="L847">
        <v>0</v>
      </c>
      <c r="M847">
        <v>0</v>
      </c>
      <c r="N847">
        <v>0</v>
      </c>
      <c r="O847">
        <v>3.2552083333333301E-2</v>
      </c>
    </row>
    <row r="848" spans="1:15" x14ac:dyDescent="0.3">
      <c r="A848" s="34">
        <v>451</v>
      </c>
      <c r="B848" t="s">
        <v>175</v>
      </c>
      <c r="C848" t="s">
        <v>226</v>
      </c>
      <c r="D848" t="s">
        <v>225</v>
      </c>
      <c r="E848" t="s">
        <v>224</v>
      </c>
      <c r="F848" t="s">
        <v>223</v>
      </c>
      <c r="G848">
        <v>0</v>
      </c>
      <c r="H848">
        <v>0</v>
      </c>
      <c r="I848">
        <v>1</v>
      </c>
      <c r="J848">
        <v>0</v>
      </c>
      <c r="K848">
        <v>0</v>
      </c>
      <c r="L848">
        <v>0</v>
      </c>
      <c r="M848">
        <v>1</v>
      </c>
      <c r="N848">
        <v>0</v>
      </c>
      <c r="O848">
        <v>6.5104166666666699E-2</v>
      </c>
    </row>
    <row r="849" spans="1:15" x14ac:dyDescent="0.3">
      <c r="A849" s="34">
        <v>451</v>
      </c>
      <c r="B849" t="s">
        <v>175</v>
      </c>
      <c r="C849" t="s">
        <v>192</v>
      </c>
      <c r="D849" t="s">
        <v>222</v>
      </c>
      <c r="E849" t="s">
        <v>221</v>
      </c>
      <c r="F849" t="s">
        <v>220</v>
      </c>
      <c r="G849">
        <v>0</v>
      </c>
      <c r="H849">
        <v>0</v>
      </c>
      <c r="I849">
        <v>1</v>
      </c>
      <c r="J849">
        <v>0</v>
      </c>
      <c r="K849">
        <v>0</v>
      </c>
      <c r="L849">
        <v>0</v>
      </c>
      <c r="M849">
        <v>1</v>
      </c>
      <c r="N849">
        <v>0</v>
      </c>
      <c r="O849">
        <v>0</v>
      </c>
    </row>
    <row r="850" spans="1:15" x14ac:dyDescent="0.3">
      <c r="A850" s="34">
        <v>451</v>
      </c>
      <c r="B850" t="s">
        <v>175</v>
      </c>
      <c r="C850" t="s">
        <v>192</v>
      </c>
      <c r="D850" t="s">
        <v>191</v>
      </c>
      <c r="E850" t="s">
        <v>190</v>
      </c>
      <c r="F850" t="s">
        <v>189</v>
      </c>
      <c r="G850">
        <v>1</v>
      </c>
      <c r="H850">
        <v>1</v>
      </c>
      <c r="I850">
        <v>0</v>
      </c>
      <c r="J850">
        <v>0</v>
      </c>
      <c r="K850">
        <v>1</v>
      </c>
      <c r="L850">
        <v>0</v>
      </c>
      <c r="M850">
        <v>0</v>
      </c>
      <c r="N850">
        <v>0</v>
      </c>
      <c r="O850">
        <v>0</v>
      </c>
    </row>
    <row r="851" spans="1:15" x14ac:dyDescent="0.3">
      <c r="A851" s="34">
        <v>451</v>
      </c>
      <c r="B851" t="s">
        <v>175</v>
      </c>
      <c r="C851" t="s">
        <v>187</v>
      </c>
      <c r="D851" t="s">
        <v>186</v>
      </c>
      <c r="E851" t="s">
        <v>185</v>
      </c>
      <c r="F851" t="s">
        <v>188</v>
      </c>
      <c r="G851">
        <v>1</v>
      </c>
      <c r="H851">
        <v>1</v>
      </c>
      <c r="I851">
        <v>0</v>
      </c>
      <c r="J851">
        <v>0</v>
      </c>
      <c r="K851">
        <v>1</v>
      </c>
      <c r="L851">
        <v>0</v>
      </c>
      <c r="M851">
        <v>0</v>
      </c>
      <c r="N851">
        <v>0</v>
      </c>
      <c r="O851">
        <v>6.5104166666666699E-2</v>
      </c>
    </row>
    <row r="852" spans="1:15" x14ac:dyDescent="0.3">
      <c r="A852" s="34">
        <v>451</v>
      </c>
      <c r="B852" t="s">
        <v>175</v>
      </c>
      <c r="C852" t="s">
        <v>187</v>
      </c>
      <c r="D852" t="s">
        <v>186</v>
      </c>
      <c r="E852" t="s">
        <v>185</v>
      </c>
      <c r="F852" t="s">
        <v>184</v>
      </c>
      <c r="G852">
        <v>1</v>
      </c>
      <c r="H852">
        <v>1</v>
      </c>
      <c r="I852">
        <v>0</v>
      </c>
      <c r="J852">
        <v>0</v>
      </c>
      <c r="K852">
        <v>1</v>
      </c>
      <c r="L852">
        <v>0</v>
      </c>
      <c r="M852">
        <v>0</v>
      </c>
      <c r="N852">
        <v>0</v>
      </c>
      <c r="O852">
        <v>0.176056338028169</v>
      </c>
    </row>
    <row r="853" spans="1:15" x14ac:dyDescent="0.3">
      <c r="A853" s="34">
        <v>451</v>
      </c>
      <c r="B853" t="s">
        <v>175</v>
      </c>
      <c r="C853" t="s">
        <v>183</v>
      </c>
      <c r="D853" t="s">
        <v>182</v>
      </c>
      <c r="E853" t="s">
        <v>181</v>
      </c>
      <c r="F853" t="s">
        <v>180</v>
      </c>
      <c r="G853">
        <v>1</v>
      </c>
      <c r="H853">
        <v>1</v>
      </c>
      <c r="I853">
        <v>0</v>
      </c>
      <c r="J853">
        <v>0</v>
      </c>
      <c r="K853">
        <v>1</v>
      </c>
      <c r="L853">
        <v>0</v>
      </c>
      <c r="M853">
        <v>0</v>
      </c>
      <c r="N853">
        <v>0</v>
      </c>
      <c r="O853">
        <v>0.176056338028169</v>
      </c>
    </row>
    <row r="854" spans="1:15" x14ac:dyDescent="0.3">
      <c r="A854" s="34">
        <v>451</v>
      </c>
      <c r="B854" t="s">
        <v>175</v>
      </c>
      <c r="C854" t="s">
        <v>179</v>
      </c>
      <c r="D854" t="s">
        <v>178</v>
      </c>
      <c r="E854" t="s">
        <v>177</v>
      </c>
      <c r="F854" t="s">
        <v>176</v>
      </c>
      <c r="G854">
        <v>1</v>
      </c>
      <c r="H854">
        <v>1</v>
      </c>
      <c r="I854">
        <v>0</v>
      </c>
      <c r="J854">
        <v>0</v>
      </c>
      <c r="K854">
        <v>1</v>
      </c>
      <c r="L854">
        <v>0</v>
      </c>
      <c r="M854">
        <v>0</v>
      </c>
      <c r="N854">
        <v>0</v>
      </c>
      <c r="O854">
        <v>0.176056338028169</v>
      </c>
    </row>
    <row r="855" spans="1:15" x14ac:dyDescent="0.3">
      <c r="A855" s="34">
        <v>451</v>
      </c>
      <c r="B855" t="s">
        <v>175</v>
      </c>
      <c r="C855" t="s">
        <v>174</v>
      </c>
      <c r="D855" t="s">
        <v>173</v>
      </c>
      <c r="E855" t="s">
        <v>172</v>
      </c>
      <c r="F855" t="s">
        <v>171</v>
      </c>
      <c r="G855">
        <v>0</v>
      </c>
      <c r="H855">
        <v>1</v>
      </c>
      <c r="I855">
        <v>1</v>
      </c>
      <c r="J855">
        <v>0</v>
      </c>
      <c r="K855">
        <v>0</v>
      </c>
      <c r="L855">
        <v>0</v>
      </c>
      <c r="M855">
        <v>0</v>
      </c>
      <c r="N855">
        <v>0</v>
      </c>
      <c r="O855">
        <v>0.176056338028169</v>
      </c>
    </row>
    <row r="856" spans="1:15" x14ac:dyDescent="0.3">
      <c r="O856">
        <v>0.352112676056338</v>
      </c>
    </row>
  </sheetData>
  <dataConsolid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9"/>
  <sheetViews>
    <sheetView view="pageBreakPreview" topLeftCell="A19"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75" x14ac:dyDescent="0.25">
      <c r="A5" s="6" t="s">
        <v>1</v>
      </c>
      <c r="B5" s="33">
        <v>205</v>
      </c>
      <c r="C5" s="84" t="s">
        <v>69</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1.1.2.2 Participar en los procesos de evaluación y acreditación nacional e internacional que contribuyan al mejoramiento de la calidad de oferta educativa.</v>
      </c>
      <c r="D11" s="2" t="str">
        <f>IF(ROWS($A$11:D11)&gt;COUNTIF(POA!$A:$A,$B$5),"",INDEX(POA!$A$2:$O$856,_xlfn.AGGREGATE(15,6,ROW(POA!$A$2:$A$855)-ROW(POA!$A$2)+1/--(POA!$A$2:$A$855=$B$5),ROWS($A$11:D11)),6))</f>
        <v>Realizar acciones tendientes a la acreditación de los programas de estudios  Extensión Tecate</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1.2.1.6 Promover la participación de los estudiantes en experiencias de movilidad nacional e internacional.</v>
      </c>
      <c r="D12" s="2" t="str">
        <f>IF(ROWS($A$11:D12)&gt;COUNTIF(POA!$A:$A,$B$5),"",INDEX(POA!$A$2:$O$856,_xlfn.AGGREGATE(15,6,ROW(POA!$A$2:$A$855)-ROW(POA!$A$2)+1/--(POA!$A$2:$A$855=$B$5),ROWS($A$11:D12)),6))</f>
        <v>Incrementar acciones de movilidad (ENS, MXL,TKT, TIJ).</v>
      </c>
      <c r="E12" s="31">
        <f t="shared" ref="E12:E23" si="0">+F12+H12+J12+L12</f>
        <v>6</v>
      </c>
      <c r="F12" s="31">
        <f>IF(ROWS($A$11:F12)&gt;COUNTIF(POA!$A:$A,$B$5),"",INDEX(POA!$A$2:$O$856,_xlfn.AGGREGATE(15,6,ROW(POA!$A$2:$A$855)-ROW(POA!$A$2)+1/--(POA!$A$2:$A$855=$B$5),ROWS($A$11:F12)),7))</f>
        <v>1</v>
      </c>
      <c r="G12" s="31">
        <f>IF(ROWS($A$11:G12)&gt;COUNTIF(POA!$A:$A,$B$5),"",INDEX(POA!$A$2:$O$856,_xlfn.AGGREGATE(15,6,ROW(POA!$A$2:$A$855)-ROW(POA!$A$2)+1/--(POA!$A$2:$A$855=$B$5),ROWS($A$11:G12)),8))</f>
        <v>1</v>
      </c>
      <c r="H12" s="31">
        <f>IF(ROWS($A$11:H12)&gt;COUNTIF(POA!$A:$A,$B$5),"",INDEX(POA!$A$2:$O$856,_xlfn.AGGREGATE(15,6,ROW(POA!$A$2:$A$855)-ROW(POA!$A$2)+1/--(POA!$A$2:$A$855=$B$5),ROWS($A$11:H12)),9))</f>
        <v>2</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2</v>
      </c>
      <c r="M12" s="31">
        <f>IF(ROWS($A$11:M12)&gt;COUNTIF(POA!$A:$A,$B$5),"",INDEX(POA!$A$2:$O$856,_xlfn.AGGREGATE(15,6,ROW(POA!$A$2:$A$855)-ROW(POA!$A$2)+1/--(POA!$A$2:$A$855=$B$5),ROWS($A$11:M12)),14))</f>
        <v>0</v>
      </c>
      <c r="N12" s="37">
        <f t="shared" ref="N12:N23" si="1">+G12+I12+K12+M12</f>
        <v>1</v>
      </c>
      <c r="O12" s="41">
        <f t="shared" ref="O12:O23" si="2">IFERROR(N12/E12,0%)</f>
        <v>0.16666666666666666</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1.2.2 Fortalecer las trayectorias escolares de los alumnos para asegurar la conclusión exitosa de sus estudios.</v>
      </c>
      <c r="C13" s="2" t="str">
        <f>IF(ROWS($A$11:C13)&gt;COUNTIF(POA!$A:$A,$B$5),"",INDEX(POA!$A$2:$O$856,_xlfn.AGGREGATE(15,6,ROW(POA!$A$2:$A$855)-ROW(POA!$A$2)+1/--(POA!$A$2:$A$855=$B$5),ROWS($A$11:C13)),5))</f>
        <v>1.2.2.9 Realizar estudios de seguimiento de egresados que permitan conocer la contribución de la formación recibida al ejercicio de su profesión.</v>
      </c>
      <c r="D13" s="2" t="str">
        <f>IF(ROWS($A$11:D13)&gt;COUNTIF(POA!$A:$A,$B$5),"",INDEX(POA!$A$2:$O$856,_xlfn.AGGREGATE(15,6,ROW(POA!$A$2:$A$855)-ROW(POA!$A$2)+1/--(POA!$A$2:$A$855=$B$5),ROWS($A$11:D13)),6))</f>
        <v>Realizar estudios de seguimiento de egresados. (MXL)</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1.5.1.5  Impulsar procesos de formación y certificación en el dominio del idioma inglés en el personal académico.</v>
      </c>
      <c r="D14" s="2" t="str">
        <f>IF(ROWS($A$11:D14)&gt;COUNTIF(POA!$A:$A,$B$5),"",INDEX(POA!$A$2:$O$856,_xlfn.AGGREGATE(15,6,ROW(POA!$A$2:$A$855)-ROW(POA!$A$2)+1/--(POA!$A$2:$A$855=$B$5),ROWS($A$11:D14)),6))</f>
        <v>Incrementar el número de docentes certificados en inglés y español en Instituciones Internacionales de alto prestigio (Cambridge, British Council, SIELE). (ENS, MXL,TKT, TIJ).</v>
      </c>
      <c r="E14" s="31">
        <f t="shared" si="0"/>
        <v>10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5</v>
      </c>
      <c r="K14" s="31">
        <f>IF(ROWS($A$11:K14)&gt;COUNTIF(POA!$A:$A,$B$5),"",INDEX(POA!$A$2:$O$856,_xlfn.AGGREGATE(15,6,ROW(POA!$A$2:$A$855)-ROW(POA!$A$2)+1/--(POA!$A$2:$A$855=$B$5),ROWS($A$11:K14)),12))</f>
        <v>0</v>
      </c>
      <c r="L14" s="31">
        <f>IF(ROWS($A$11:L14)&gt;COUNTIF(POA!$A:$A,$B$5),"",INDEX(POA!$A$2:$O$856,_xlfn.AGGREGATE(15,6,ROW(POA!$A$2:$A$855)-ROW(POA!$A$2)+1/--(POA!$A$2:$A$855=$B$5),ROWS($A$11:L14)),13))</f>
        <v>5</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1.6 Desarrollo académico</v>
      </c>
      <c r="B15" s="2" t="str">
        <f>IF(ROWS($A$11:B15)&gt;COUNTIF(POA!$A:$A,$B$5),"",INDEX(POA!$A$2:$O$856,_xlfn.AGGREGATE(15,6,ROW(POA!$A$2:$A$855)-ROW(POA!$A$2)+1/--(POA!$A$2:$A$855=$B$5),ROWS($A$11:B15)),4))</f>
        <v>1.6.1 Fortalecer las trayectorias académicas y docentes para el ingreso, promoción, permanencia, retiro y relevo generacional.</v>
      </c>
      <c r="C15" s="2" t="str">
        <f>IF(ROWS($A$11:C15)&gt;COUNTIF(POA!$A:$A,$B$5),"",INDEX(POA!$A$2:$O$856,_xlfn.AGGREGATE(15,6,ROW(POA!$A$2:$A$855)-ROW(POA!$A$2)+1/--(POA!$A$2:$A$855=$B$5),ROWS($A$11:C15)),5))</f>
        <v>1.6.1.3 Propiciar condiciones para la participación de los académicos en los programas externos de desarrollo y reconocimiento profesional.</v>
      </c>
      <c r="D15" s="2" t="str">
        <f>IF(ROWS($A$11:D15)&gt;COUNTIF(POA!$A:$A,$B$5),"",INDEX(POA!$A$2:$O$856,_xlfn.AGGREGATE(15,6,ROW(POA!$A$2:$A$855)-ROW(POA!$A$2)+1/--(POA!$A$2:$A$855=$B$5),ROWS($A$11:D15)),6))</f>
        <v>Fomentar la obtención de grado del personal académico (ENS, MXL,TKT, TIJ).</v>
      </c>
      <c r="E15" s="31">
        <f t="shared" si="0"/>
        <v>4</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4</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1.7 Cultura digital</v>
      </c>
      <c r="B16" s="2" t="str">
        <f>IF(ROWS($A$11:B16)&gt;COUNTIF(POA!$A:$A,$B$5),"",INDEX(POA!$A$2:$O$856,_xlfn.AGGREGATE(15,6,ROW(POA!$A$2:$A$855)-ROW(POA!$A$2)+1/--(POA!$A$2:$A$855=$B$5),ROWS($A$11:B16)),4))</f>
        <v>1.7.2 Propiciar la formación y actualización de la comunidad universitaria en el uso de las tecnologías digitales.</v>
      </c>
      <c r="C16" s="2" t="str">
        <f>IF(ROWS($A$11:C16)&gt;COUNTIF(POA!$A:$A,$B$5),"",INDEX(POA!$A$2:$O$856,_xlfn.AGGREGATE(15,6,ROW(POA!$A$2:$A$855)-ROW(POA!$A$2)+1/--(POA!$A$2:$A$855=$B$5),ROWS($A$11:C16)),5))</f>
        <v>1.7.2.2 Fortalecer los programas de formación y actualización dirigidos al personal académico, administrativo y de servicios en materia de cultura digital.</v>
      </c>
      <c r="D16" s="2" t="str">
        <f>IF(ROWS($A$11:D16)&gt;COUNTIF(POA!$A:$A,$B$5),"",INDEX(POA!$A$2:$O$856,_xlfn.AGGREGATE(15,6,ROW(POA!$A$2:$A$855)-ROW(POA!$A$2)+1/--(POA!$A$2:$A$855=$B$5),ROWS($A$11:D16)),6))</f>
        <v>Llevar a cabo cursos de capacitación en competencias digitales por semestre para el personal docente y administrativo (ENS, MXL,TKT, TIJ)</v>
      </c>
      <c r="E16" s="31">
        <f t="shared" si="0"/>
        <v>4</v>
      </c>
      <c r="F16" s="31">
        <f>IF(ROWS($A$11:F16)&gt;COUNTIF(POA!$A:$A,$B$5),"",INDEX(POA!$A$2:$O$856,_xlfn.AGGREGATE(15,6,ROW(POA!$A$2:$A$855)-ROW(POA!$A$2)+1/--(POA!$A$2:$A$855=$B$5),ROWS($A$11:F16)),7))</f>
        <v>1</v>
      </c>
      <c r="G16" s="31">
        <f>IF(ROWS($A$11:G16)&gt;COUNTIF(POA!$A:$A,$B$5),"",INDEX(POA!$A$2:$O$856,_xlfn.AGGREGATE(15,6,ROW(POA!$A$2:$A$855)-ROW(POA!$A$2)+1/--(POA!$A$2:$A$855=$B$5),ROWS($A$11:G16)),8))</f>
        <v>1</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1</v>
      </c>
      <c r="O16" s="41">
        <f t="shared" si="2"/>
        <v>0.25</v>
      </c>
    </row>
    <row r="17" spans="1:16" ht="52.8" x14ac:dyDescent="0.3">
      <c r="A17" s="2" t="str">
        <f>IF(ROWS($A$11:A17)&gt;COUNTIF(POA!$A:$A,$B$5),"",INDEX(POA!$A$2:$O$856,_xlfn.AGGREGATE(15,6,ROW(POA!$A$2:$A$855)-ROW(POA!$A$2)+1/--(POA!$A$2:$A$855=$B$5),ROWS($A$11:A17)),3))</f>
        <v>1.7 Cultura digital</v>
      </c>
      <c r="B17" s="2" t="str">
        <f>IF(ROWS($A$11:B17)&gt;COUNTIF(POA!$A:$A,$B$5),"",INDEX(POA!$A$2:$O$856,_xlfn.AGGREGATE(15,6,ROW(POA!$A$2:$A$855)-ROW(POA!$A$2)+1/--(POA!$A$2:$A$855=$B$5),ROWS($A$11:B17)),4))</f>
        <v>1.7.2 Propiciar la formación y actualización de la comunidad universitaria en el uso de las tecnologías digitales.</v>
      </c>
      <c r="C17" s="2" t="str">
        <f>IF(ROWS($A$11:C17)&gt;COUNTIF(POA!$A:$A,$B$5),"",INDEX(POA!$A$2:$O$856,_xlfn.AGGREGATE(15,6,ROW(POA!$A$2:$A$855)-ROW(POA!$A$2)+1/--(POA!$A$2:$A$855=$B$5),ROWS($A$11:C17)),5))</f>
        <v>1.7.2.1 Fomentar en los alumnos el uso de tecnologías digitales y de plataformas educativas con contenido globales y en formatos actuales de entrega.</v>
      </c>
      <c r="D17" s="2" t="str">
        <f>IF(ROWS($A$11:D17)&gt;COUNTIF(POA!$A:$A,$B$5),"",INDEX(POA!$A$2:$O$856,_xlfn.AGGREGATE(15,6,ROW(POA!$A$2:$A$855)-ROW(POA!$A$2)+1/--(POA!$A$2:$A$855=$B$5),ROWS($A$11:D17)),6))</f>
        <v>Gestionar la compra de software y programas originales así como licencias para propiciar el mejor funcionamiento de los programas educativos</v>
      </c>
      <c r="E17" s="31">
        <f t="shared" si="0"/>
        <v>2</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6" ht="52.8" x14ac:dyDescent="0.3">
      <c r="A18" s="2" t="str">
        <f>IF(ROWS($A$11:A18)&gt;COUNTIF(POA!$A:$A,$B$5),"",INDEX(POA!$A$2:$O$856,_xlfn.AGGREGATE(15,6,ROW(POA!$A$2:$A$855)-ROW(POA!$A$2)+1/--(POA!$A$2:$A$855=$B$5),ROWS($A$11:A18)),3))</f>
        <v>1.8 Comunicación e identidad universitaria</v>
      </c>
      <c r="B18" s="2" t="str">
        <f>IF(ROWS($A$11:B18)&gt;COUNTIF(POA!$A:$A,$B$5),"",INDEX(POA!$A$2:$O$856,_xlfn.AGGREGATE(15,6,ROW(POA!$A$2:$A$855)-ROW(POA!$A$2)+1/--(POA!$A$2:$A$855=$B$5),ROWS($A$11:B18)),4))</f>
        <v>1.8.1 Informar a la comunidad universitaria y a la sociedad en general sobre las actividades realizadas por la universidad como parte de su quehacer institucional.</v>
      </c>
      <c r="C18" s="2" t="str">
        <f>IF(ROWS($A$11:C18)&gt;COUNTIF(POA!$A:$A,$B$5),"",INDEX(POA!$A$2:$O$856,_xlfn.AGGREGATE(15,6,ROW(POA!$A$2:$A$855)-ROW(POA!$A$2)+1/--(POA!$A$2:$A$855=$B$5),ROWS($A$11:C18)),5))</f>
        <v>1.8.1.3 Rediseñar el portal web a fin de fortalecer la imagen institucional y difundir el acontecer universitario.</v>
      </c>
      <c r="D18" s="2" t="str">
        <f>IF(ROWS($A$11:D18)&gt;COUNTIF(POA!$A:$A,$B$5),"",INDEX(POA!$A$2:$O$856,_xlfn.AGGREGATE(15,6,ROW(POA!$A$2:$A$855)-ROW(POA!$A$2)+1/--(POA!$A$2:$A$855=$B$5),ROWS($A$11:D18)),6))</f>
        <v>Rediseñar el portal web de la Facultad de Idiomas (MXL).</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1.9.1.1 Impulsar actividades orientadas a la ampliación, conservación, mejoramiento y modernización de la infraestructura física y equipamiento de que dispone la institución.</v>
      </c>
      <c r="D19" s="2" t="str">
        <f>IF(ROWS($A$11:D19)&gt;COUNTIF(POA!$A:$A,$B$5),"",INDEX(POA!$A$2:$O$856,_xlfn.AGGREGATE(15,6,ROW(POA!$A$2:$A$855)-ROW(POA!$A$2)+1/--(POA!$A$2:$A$855=$B$5),ROWS($A$11:D19)),6))</f>
        <v>Acondicionar espacios para el desarrollo óptimo de las actividades académicas (ENS, MXL,TKT, TIJ).</v>
      </c>
      <c r="E19" s="31">
        <f t="shared" si="0"/>
        <v>8</v>
      </c>
      <c r="F19" s="31">
        <f>IF(ROWS($A$11:F19)&gt;COUNTIF(POA!$A:$A,$B$5),"",INDEX(POA!$A$2:$O$856,_xlfn.AGGREGATE(15,6,ROW(POA!$A$2:$A$855)-ROW(POA!$A$2)+1/--(POA!$A$2:$A$855=$B$5),ROWS($A$11:F19)),7))</f>
        <v>2</v>
      </c>
      <c r="G19" s="31">
        <f>IF(ROWS($A$11:G19)&gt;COUNTIF(POA!$A:$A,$B$5),"",INDEX(POA!$A$2:$O$856,_xlfn.AGGREGATE(15,6,ROW(POA!$A$2:$A$855)-ROW(POA!$A$2)+1/--(POA!$A$2:$A$855=$B$5),ROWS($A$11:G19)),8))</f>
        <v>2</v>
      </c>
      <c r="H19" s="31">
        <f>IF(ROWS($A$11:H19)&gt;COUNTIF(POA!$A:$A,$B$5),"",INDEX(POA!$A$2:$O$856,_xlfn.AGGREGATE(15,6,ROW(POA!$A$2:$A$855)-ROW(POA!$A$2)+1/--(POA!$A$2:$A$855=$B$5),ROWS($A$11:H19)),9))</f>
        <v>2</v>
      </c>
      <c r="I19" s="31">
        <f>IF(ROWS($A$11:I19)&gt;COUNTIF(POA!$A:$A,$B$5),"",INDEX(POA!$A$2:$O$856,_xlfn.AGGREGATE(15,6,ROW(POA!$A$2:$A$855)-ROW(POA!$A$2)+1/--(POA!$A$2:$A$855=$B$5),ROWS($A$11:I19)),10))</f>
        <v>0</v>
      </c>
      <c r="J19" s="31">
        <f>IF(ROWS($A$11:J19)&gt;COUNTIF(POA!$A:$A,$B$5),"",INDEX(POA!$A$2:$O$856,_xlfn.AGGREGATE(15,6,ROW(POA!$A$2:$A$855)-ROW(POA!$A$2)+1/--(POA!$A$2:$A$855=$B$5),ROWS($A$11:J19)),11))</f>
        <v>2</v>
      </c>
      <c r="K19" s="31">
        <f>IF(ROWS($A$11:K19)&gt;COUNTIF(POA!$A:$A,$B$5),"",INDEX(POA!$A$2:$O$856,_xlfn.AGGREGATE(15,6,ROW(POA!$A$2:$A$855)-ROW(POA!$A$2)+1/--(POA!$A$2:$A$855=$B$5),ROWS($A$11:K19)),12))</f>
        <v>0</v>
      </c>
      <c r="L19" s="31">
        <f>IF(ROWS($A$11:L19)&gt;COUNTIF(POA!$A:$A,$B$5),"",INDEX(POA!$A$2:$O$856,_xlfn.AGGREGATE(15,6,ROW(POA!$A$2:$A$855)-ROW(POA!$A$2)+1/--(POA!$A$2:$A$855=$B$5),ROWS($A$11:L19)),13))</f>
        <v>2</v>
      </c>
      <c r="M19" s="31">
        <f>IF(ROWS($A$11:M19)&gt;COUNTIF(POA!$A:$A,$B$5),"",INDEX(POA!$A$2:$O$856,_xlfn.AGGREGATE(15,6,ROW(POA!$A$2:$A$855)-ROW(POA!$A$2)+1/--(POA!$A$2:$A$855=$B$5),ROWS($A$11:M19)),14))</f>
        <v>0</v>
      </c>
      <c r="N19" s="37">
        <f t="shared" si="1"/>
        <v>2</v>
      </c>
      <c r="O19" s="41">
        <f t="shared" si="2"/>
        <v>0.25</v>
      </c>
    </row>
    <row r="20" spans="1:16" ht="52.8" x14ac:dyDescent="0.3">
      <c r="A20" s="2" t="str">
        <f>IF(ROWS($A$11:A20)&gt;COUNTIF(POA!$A:$A,$B$5),"",INDEX(POA!$A$2:$O$856,_xlfn.AGGREGATE(15,6,ROW(POA!$A$2:$A$855)-ROW(POA!$A$2)+1/--(POA!$A$2:$A$855=$B$5),ROWS($A$11:A20)),3))</f>
        <v>1.11 Cuidado al medio ambiente</v>
      </c>
      <c r="B20" s="2" t="str">
        <f>IF(ROWS($A$11:B20)&gt;COUNTIF(POA!$A:$A,$B$5),"",INDEX(POA!$A$2:$O$856,_xlfn.AGGREGATE(15,6,ROW(POA!$A$2:$A$855)-ROW(POA!$A$2)+1/--(POA!$A$2:$A$855=$B$5),ROWS($A$11:B20)),4))</f>
        <v>1.11.2 Propiciar experiencias de formación, actualización y capacitación en la comunidad universitaria, orientadas al cuidado del medio ambiente y al desarrollo sostenible.</v>
      </c>
      <c r="C20" s="2" t="str">
        <f>IF(ROWS($A$11:C20)&gt;COUNTIF(POA!$A:$A,$B$5),"",INDEX(POA!$A$2:$O$856,_xlfn.AGGREGATE(15,6,ROW(POA!$A$2:$A$855)-ROW(POA!$A$2)+1/--(POA!$A$2:$A$855=$B$5),ROWS($A$11:C20)),5))</f>
        <v>1.11.2.3 Fortalecer los esquemas de formación docente y de capacitación del personal administrativo y de servicios en temas medioambientales y de sustentabilidad.</v>
      </c>
      <c r="D20" s="2" t="str">
        <f>IF(ROWS($A$11:D20)&gt;COUNTIF(POA!$A:$A,$B$5),"",INDEX(POA!$A$2:$O$856,_xlfn.AGGREGATE(15,6,ROW(POA!$A$2:$A$855)-ROW(POA!$A$2)+1/--(POA!$A$2:$A$855=$B$5),ROWS($A$11:D20)),6))</f>
        <v>Capacitar al personal docente en la aplicación de medidas de protección al medio ambiente (ENS, MXL,TKT, TIJ)</v>
      </c>
      <c r="E20" s="31">
        <f t="shared" si="0"/>
        <v>4</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1</v>
      </c>
      <c r="O20" s="41">
        <f t="shared" si="2"/>
        <v>0.25</v>
      </c>
    </row>
    <row r="21" spans="1:16" ht="52.8" x14ac:dyDescent="0.3">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1.1.1 Fortalecer la oferta educativa de licenciatura y posgrado.</v>
      </c>
      <c r="C21" s="2" t="str">
        <f>IF(ROWS($A$11:C21)&gt;COUNTIF(POA!$A:$A,$B$5),"",INDEX(POA!$A$2:$O$856,_xlfn.AGGREGATE(15,6,ROW(POA!$A$2:$A$855)-ROW(POA!$A$2)+1/--(POA!$A$2:$A$855=$B$5),ROWS($A$11:C21)),5))</f>
        <v>1.1.1.1 Diversificar la oferta de programas de licenciatura en diferentes modalidades y áreas del conocimiento que contribuya al desarrollo regional y nacional.</v>
      </c>
      <c r="D21" s="2" t="str">
        <f>IF(ROWS($A$11:D21)&gt;COUNTIF(POA!$A:$A,$B$5),"",INDEX(POA!$A$2:$O$856,_xlfn.AGGREGATE(15,6,ROW(POA!$A$2:$A$855)-ROW(POA!$A$2)+1/--(POA!$A$2:$A$855=$B$5),ROWS($A$11:D21)),6))</f>
        <v>Atender las necesidades administrativas de las PUAs de Licenciatura y Posgrado MEXICALI</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6" ht="52.8" x14ac:dyDescent="0.3">
      <c r="A22" s="2" t="str">
        <f>IF(ROWS($A$11:A22)&gt;COUNTIF(POA!$A:$A,$B$5),"",INDEX(POA!$A$2:$O$856,_xlfn.AGGREGATE(15,6,ROW(POA!$A$2:$A$855)-ROW(POA!$A$2)+1/--(POA!$A$2:$A$855=$B$5),ROWS($A$11:A22)),3))</f>
        <v>1.1 Calidad y pertinencia de la oferta  educativa</v>
      </c>
      <c r="B22" s="2" t="str">
        <f>IF(ROWS($A$11:B22)&gt;COUNTIF(POA!$A:$A,$B$5),"",INDEX(POA!$A$2:$O$856,_xlfn.AGGREGATE(15,6,ROW(POA!$A$2:$A$855)-ROW(POA!$A$2)+1/--(POA!$A$2:$A$855=$B$5),ROWS($A$11:B22)),4))</f>
        <v>1.1.1 Fortalecer la oferta educativa de licenciatura y posgrado.</v>
      </c>
      <c r="C22" s="2" t="str">
        <f>IF(ROWS($A$11:C22)&gt;COUNTIF(POA!$A:$A,$B$5),"",INDEX(POA!$A$2:$O$856,_xlfn.AGGREGATE(15,6,ROW(POA!$A$2:$A$855)-ROW(POA!$A$2)+1/--(POA!$A$2:$A$855=$B$5),ROWS($A$11:C22)),5))</f>
        <v>1.1.1.1 Diversificar la oferta de programas de licenciatura en diferentes modalidades y áreas del conocimiento que contribuya al desarrollo regional y nacional.</v>
      </c>
      <c r="D22" s="2" t="str">
        <f>IF(ROWS($A$11:D22)&gt;COUNTIF(POA!$A:$A,$B$5),"",INDEX(POA!$A$2:$O$856,_xlfn.AGGREGATE(15,6,ROW(POA!$A$2:$A$855)-ROW(POA!$A$2)+1/--(POA!$A$2:$A$855=$B$5),ROWS($A$11:D22)),6))</f>
        <v>Atender las necesidades administrativas de las PUAs de Licenciatura y Posgrado Campus TIJUANA</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6" ht="52.8" x14ac:dyDescent="0.3">
      <c r="A23" s="2" t="str">
        <f>IF(ROWS($A$11:A23)&gt;COUNTIF(POA!$A:$A,$B$5),"",INDEX(POA!$A$2:$O$856,_xlfn.AGGREGATE(15,6,ROW(POA!$A$2:$A$855)-ROW(POA!$A$2)+1/--(POA!$A$2:$A$855=$B$5),ROWS($A$11:A23)),3))</f>
        <v>1.1 Calidad y pertinencia de la oferta  educativa</v>
      </c>
      <c r="B23" s="2" t="str">
        <f>IF(ROWS($A$11:B23)&gt;COUNTIF(POA!$A:$A,$B$5),"",INDEX(POA!$A$2:$O$856,_xlfn.AGGREGATE(15,6,ROW(POA!$A$2:$A$855)-ROW(POA!$A$2)+1/--(POA!$A$2:$A$855=$B$5),ROWS($A$11:B23)),4))</f>
        <v>1.1.1 Fortalecer la oferta educativa de licenciatura y posgrado.</v>
      </c>
      <c r="C23" s="2" t="str">
        <f>IF(ROWS($A$11:C23)&gt;COUNTIF(POA!$A:$A,$B$5),"",INDEX(POA!$A$2:$O$856,_xlfn.AGGREGATE(15,6,ROW(POA!$A$2:$A$855)-ROW(POA!$A$2)+1/--(POA!$A$2:$A$855=$B$5),ROWS($A$11:C23)),5))</f>
        <v>1.1.1.1 Diversificar la oferta de programas de licenciatura en diferentes modalidades y áreas del conocimiento que contribuya al desarrollo regional y nacional.</v>
      </c>
      <c r="D23" s="2" t="str">
        <f>IF(ROWS($A$11:D23)&gt;COUNTIF(POA!$A:$A,$B$5),"",INDEX(POA!$A$2:$O$856,_xlfn.AGGREGATE(15,6,ROW(POA!$A$2:$A$855)-ROW(POA!$A$2)+1/--(POA!$A$2:$A$855=$B$5),ROWS($A$11:D23)),6))</f>
        <v>Atender las necesidades administrativas de las PUAs de Licenciatura y Posgrado Campus ENSENADA</v>
      </c>
      <c r="E23" s="31">
        <f t="shared" si="0"/>
        <v>2</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1</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7" spans="1:16" ht="15.6" x14ac:dyDescent="0.3">
      <c r="A27" s="4"/>
      <c r="B27" s="82" t="s">
        <v>0</v>
      </c>
      <c r="C27" s="82"/>
      <c r="D27" s="82"/>
      <c r="E27" s="82"/>
      <c r="F27" s="82"/>
      <c r="G27" s="82"/>
      <c r="H27" s="82"/>
      <c r="I27" s="82"/>
      <c r="J27" s="82"/>
      <c r="K27" s="82"/>
      <c r="L27" s="82"/>
      <c r="M27" s="82"/>
      <c r="N27" s="82"/>
      <c r="O27" s="82"/>
    </row>
    <row r="28" spans="1:16" ht="15" x14ac:dyDescent="0.25">
      <c r="A28" s="4"/>
      <c r="B28" s="83" t="s">
        <v>1564</v>
      </c>
      <c r="C28" s="83"/>
      <c r="D28" s="83"/>
      <c r="E28" s="83"/>
      <c r="F28" s="83"/>
      <c r="G28" s="83"/>
      <c r="H28" s="83"/>
      <c r="I28" s="83"/>
      <c r="J28" s="83"/>
      <c r="K28" s="83"/>
      <c r="L28" s="83"/>
      <c r="M28" s="83"/>
      <c r="N28" s="83"/>
      <c r="O28" s="83"/>
    </row>
    <row r="29" spans="1:16" ht="15" x14ac:dyDescent="0.25">
      <c r="A29" s="4"/>
      <c r="B29" s="43"/>
      <c r="C29" s="43"/>
      <c r="D29" s="43"/>
      <c r="E29" s="43"/>
      <c r="F29" s="43"/>
      <c r="G29" s="43"/>
      <c r="H29" s="43"/>
      <c r="I29" s="43"/>
      <c r="J29" s="43"/>
      <c r="K29" s="43"/>
      <c r="L29" s="43"/>
      <c r="M29" s="43"/>
      <c r="N29" s="43"/>
      <c r="O29" s="43"/>
    </row>
    <row r="30" spans="1:16" ht="15.75" x14ac:dyDescent="0.25">
      <c r="A30" s="4"/>
      <c r="B30" s="12"/>
      <c r="C30" s="12"/>
      <c r="D30" s="12"/>
      <c r="E30" s="12"/>
      <c r="F30" s="12"/>
      <c r="G30" s="12"/>
      <c r="H30" s="12"/>
      <c r="I30" s="12"/>
      <c r="J30" s="12"/>
      <c r="K30" s="12"/>
      <c r="L30" s="12"/>
      <c r="M30" s="12"/>
      <c r="N30" s="12"/>
      <c r="O30" s="12"/>
    </row>
    <row r="31" spans="1:16" ht="15.75" x14ac:dyDescent="0.25">
      <c r="A31" s="6" t="s">
        <v>1</v>
      </c>
      <c r="B31" s="33">
        <v>205</v>
      </c>
      <c r="C31" s="84" t="s">
        <v>69</v>
      </c>
      <c r="D31" s="84"/>
      <c r="E31" s="84"/>
      <c r="F31" s="84"/>
      <c r="G31" s="84"/>
      <c r="H31" s="84"/>
      <c r="I31" s="84"/>
      <c r="J31" s="84"/>
      <c r="K31" s="84"/>
      <c r="L31" s="84"/>
      <c r="M31" s="84"/>
      <c r="N31" s="84"/>
      <c r="O31" s="42"/>
    </row>
    <row r="32" spans="1:16" x14ac:dyDescent="0.3">
      <c r="A32" s="6" t="s">
        <v>13</v>
      </c>
      <c r="B32" s="11" t="s">
        <v>2</v>
      </c>
      <c r="C32" s="84" t="s">
        <v>19</v>
      </c>
      <c r="D32" s="84"/>
      <c r="E32" s="84"/>
      <c r="F32" s="84"/>
      <c r="G32" s="84"/>
      <c r="H32" s="84"/>
      <c r="I32" s="84"/>
      <c r="J32" s="84"/>
      <c r="K32" s="84"/>
      <c r="L32" s="84"/>
      <c r="M32" s="84"/>
      <c r="N32" s="84"/>
      <c r="O32" s="8"/>
      <c r="P32" s="4"/>
    </row>
    <row r="33" spans="1:16" ht="15" x14ac:dyDescent="0.25">
      <c r="B33" s="9"/>
      <c r="C33" s="9"/>
      <c r="D33" s="9"/>
      <c r="E33" s="9"/>
      <c r="F33" s="9"/>
      <c r="G33" s="9"/>
      <c r="H33" s="9"/>
      <c r="I33" s="9"/>
      <c r="J33" s="9"/>
      <c r="K33" s="9"/>
      <c r="L33" s="9"/>
      <c r="M33" s="9"/>
      <c r="N33" s="9"/>
    </row>
    <row r="34" spans="1:16" x14ac:dyDescent="0.3">
      <c r="A34" s="85" t="s">
        <v>21</v>
      </c>
      <c r="B34" s="85" t="s">
        <v>22</v>
      </c>
      <c r="C34" s="85" t="s">
        <v>23</v>
      </c>
      <c r="D34" s="85" t="s">
        <v>24</v>
      </c>
      <c r="E34" s="85" t="s">
        <v>5</v>
      </c>
      <c r="F34" s="86" t="s">
        <v>25</v>
      </c>
      <c r="G34" s="86"/>
      <c r="H34" s="86"/>
      <c r="I34" s="86"/>
      <c r="J34" s="86"/>
      <c r="K34" s="86"/>
      <c r="L34" s="86"/>
      <c r="M34" s="86"/>
      <c r="N34" s="87" t="s">
        <v>16</v>
      </c>
      <c r="O34" s="85" t="s">
        <v>17</v>
      </c>
    </row>
    <row r="35" spans="1:16" x14ac:dyDescent="0.3">
      <c r="A35" s="85"/>
      <c r="B35" s="85"/>
      <c r="C35" s="85"/>
      <c r="D35" s="85"/>
      <c r="E35" s="85"/>
      <c r="F35" s="86" t="s">
        <v>6</v>
      </c>
      <c r="G35" s="86"/>
      <c r="H35" s="86" t="s">
        <v>7</v>
      </c>
      <c r="I35" s="86"/>
      <c r="J35" s="86" t="s">
        <v>8</v>
      </c>
      <c r="K35" s="86"/>
      <c r="L35" s="86" t="s">
        <v>9</v>
      </c>
      <c r="M35" s="86"/>
      <c r="N35" s="87"/>
      <c r="O35" s="85"/>
    </row>
    <row r="36" spans="1:16" x14ac:dyDescent="0.3">
      <c r="A36" s="85"/>
      <c r="B36" s="85"/>
      <c r="C36" s="85"/>
      <c r="D36" s="85"/>
      <c r="E36" s="85"/>
      <c r="F36" s="44" t="s">
        <v>10</v>
      </c>
      <c r="G36" s="44" t="s">
        <v>11</v>
      </c>
      <c r="H36" s="44" t="s">
        <v>10</v>
      </c>
      <c r="I36" s="44" t="s">
        <v>11</v>
      </c>
      <c r="J36" s="44" t="s">
        <v>10</v>
      </c>
      <c r="K36" s="44" t="s">
        <v>12</v>
      </c>
      <c r="L36" s="44" t="s">
        <v>10</v>
      </c>
      <c r="M36" s="44" t="s">
        <v>12</v>
      </c>
      <c r="N36" s="87"/>
      <c r="O36" s="85"/>
    </row>
    <row r="37" spans="1:16" ht="52.8" x14ac:dyDescent="0.3">
      <c r="A37" s="2" t="str">
        <f>INDEX('POA2'!$A$2:$O$152,_xlfn.AGGREGATE(15,6,ROW('POA2'!$A$2:$A$152)-ROW('POA2'!$A$2)+1/--('POA2'!$A$2:$A$152=$B$31),ROWS($A37:A$37)),3)</f>
        <v>2.3 Investigación, desarrollo tecnológico e Innovación</v>
      </c>
      <c r="B37" s="2" t="str">
        <f>INDEX('POA2'!$A$2:$O$152,_xlfn.AGGREGATE(15,6,ROW('POA2'!$A$2:$A$152)-ROW('POA2'!$A$2)+1/--('POA2'!$A$2:$A$152=$B$31),ROWS($A37:B$37)),4)</f>
        <v>2.3.1 Fortalecer la investigación, el desarrollo tecnológico y la innovación para contribuir al desarrollo regional, nacional e internacional.</v>
      </c>
      <c r="C37" s="2" t="str">
        <f>INDEX('POA2'!$A$2:$O$152,_xlfn.AGGREGATE(15,6,ROW('POA2'!$A$2:$A$152)-ROW('POA2'!$A$2)+1/--('POA2'!$A$2:$A$152=$B$31),ROWS($A37:C$37)),5)</f>
        <v>2.3.1.2 Estimular la creación y consolidación de los grupos de investigación en las diversas áreas del conocimiento que cultiva la universidad.</v>
      </c>
      <c r="D37" s="2" t="str">
        <f>INDEX('POA2'!$A$2:$O$152,_xlfn.AGGREGATE(15,6,ROW('POA2'!$A$2:$A$152)-ROW('POA2'!$A$2)+1/--('POA2'!$A$2:$A$152=$B$31),ROWS($A37:D$37)),6)</f>
        <v>Promover la difusión y socialización de productos de investigación para consolidar los Cuerpos Académicos.</v>
      </c>
      <c r="E37" s="37">
        <f t="shared" ref="E37" si="3">+F37+H37+J37+L37</f>
        <v>16</v>
      </c>
      <c r="F37" s="31">
        <f>INDEX('POA2'!$A$2:$O$152,_xlfn.AGGREGATE(15,6,ROW('POA2'!$A$2:$A$152)-ROW('POA2'!$A$2)+1/--('POA2'!$A$2:$A$152=$B$31),ROWS($A37:F$37)),7)</f>
        <v>4</v>
      </c>
      <c r="G37" s="31">
        <f>INDEX('POA2'!$A$2:$O$152,_xlfn.AGGREGATE(15,6,ROW('POA2'!$A$2:$A$152)-ROW('POA2'!$A$2)+1/--('POA2'!$A$2:$A$152=$B$31),ROWS($A37:G$37)),8)</f>
        <v>4</v>
      </c>
      <c r="H37" s="31">
        <f>INDEX('POA2'!$A$2:$O$152,_xlfn.AGGREGATE(15,6,ROW('POA2'!$A$2:$A$152)-ROW('POA2'!$A$2)+1/--('POA2'!$A$2:$A$152=$B$31),ROWS($A37:H$37)),9)</f>
        <v>4</v>
      </c>
      <c r="I37" s="31">
        <f>INDEX('POA2'!$A$2:$O$152,_xlfn.AGGREGATE(15,6,ROW('POA2'!$A$2:$A$152)-ROW('POA2'!$A$2)+1/--('POA2'!$A$2:$A$152=$B$31),ROWS($A37:I$37)),10)</f>
        <v>0</v>
      </c>
      <c r="J37" s="31">
        <f>INDEX('POA2'!$A$2:$O$152,_xlfn.AGGREGATE(15,6,ROW('POA2'!$A$2:$A$152)-ROW('POA2'!$A$2)+1/--('POA2'!$A$2:$A$152=$B$31),ROWS($A37:J$37)),11)</f>
        <v>4</v>
      </c>
      <c r="K37" s="31">
        <f>INDEX('POA2'!$A$2:$O$152,_xlfn.AGGREGATE(15,6,ROW('POA2'!$A$2:$A$152)-ROW('POA2'!$A$2)+1/--('POA2'!$A$2:$A$152=$B$31),ROWS($A37:K$37)),12)</f>
        <v>0</v>
      </c>
      <c r="L37" s="31">
        <f>INDEX('POA2'!$A$2:$O$152,_xlfn.AGGREGATE(15,6,ROW('POA2'!$A$2:$A$152)-ROW('POA2'!$A$2)+1/--('POA2'!$A$2:$A$152=$B$31),ROWS($A37:L$37)),13)</f>
        <v>4</v>
      </c>
      <c r="M37" s="31">
        <f>INDEX('POA2'!$A$2:$O$152,_xlfn.AGGREGATE(15,6,ROW('POA2'!$A$2:$A$152)-ROW('POA2'!$A$2)+1/--('POA2'!$A$2:$A$152=$B$31),ROWS($A37:M$37)),14)</f>
        <v>0</v>
      </c>
      <c r="N37" s="37">
        <f t="shared" ref="N37" si="4">+G37+I37+K37+M37</f>
        <v>4</v>
      </c>
      <c r="O37" s="41">
        <f>IFERROR(N37/E37,0%)</f>
        <v>0.25</v>
      </c>
    </row>
    <row r="39" spans="1:16" ht="15.6" x14ac:dyDescent="0.3">
      <c r="A39" s="4"/>
      <c r="B39" s="82" t="s">
        <v>0</v>
      </c>
      <c r="C39" s="82"/>
      <c r="D39" s="82"/>
      <c r="E39" s="82"/>
      <c r="F39" s="82"/>
      <c r="G39" s="82"/>
      <c r="H39" s="82"/>
      <c r="I39" s="82"/>
      <c r="J39" s="82"/>
      <c r="K39" s="82"/>
      <c r="L39" s="82"/>
      <c r="M39" s="82"/>
      <c r="N39" s="82"/>
      <c r="O39" s="82"/>
    </row>
    <row r="40" spans="1:16" ht="15" x14ac:dyDescent="0.25">
      <c r="A40" s="4"/>
      <c r="B40" s="83" t="s">
        <v>1564</v>
      </c>
      <c r="C40" s="83"/>
      <c r="D40" s="83"/>
      <c r="E40" s="83"/>
      <c r="F40" s="83"/>
      <c r="G40" s="83"/>
      <c r="H40" s="83"/>
      <c r="I40" s="83"/>
      <c r="J40" s="83"/>
      <c r="K40" s="83"/>
      <c r="L40" s="83"/>
      <c r="M40" s="83"/>
      <c r="N40" s="83"/>
      <c r="O40" s="83"/>
    </row>
    <row r="41" spans="1:16" ht="15" x14ac:dyDescent="0.25">
      <c r="A41" s="4"/>
      <c r="B41" s="43"/>
      <c r="C41" s="43"/>
      <c r="D41" s="43"/>
      <c r="E41" s="43"/>
      <c r="F41" s="43"/>
      <c r="G41" s="43"/>
      <c r="H41" s="43"/>
      <c r="I41" s="43"/>
      <c r="J41" s="43"/>
      <c r="K41" s="43"/>
      <c r="L41" s="43"/>
      <c r="M41" s="43"/>
      <c r="N41" s="43"/>
      <c r="O41" s="43"/>
    </row>
    <row r="42" spans="1:16" ht="15.75" x14ac:dyDescent="0.25">
      <c r="A42" s="4"/>
      <c r="B42" s="12"/>
      <c r="C42" s="12"/>
      <c r="D42" s="12"/>
      <c r="E42" s="12"/>
      <c r="F42" s="12"/>
      <c r="G42" s="12"/>
      <c r="H42" s="12"/>
      <c r="I42" s="12"/>
      <c r="J42" s="12"/>
      <c r="K42" s="12"/>
      <c r="L42" s="12"/>
      <c r="M42" s="12"/>
      <c r="N42" s="12"/>
      <c r="O42" s="12"/>
    </row>
    <row r="43" spans="1:16" ht="15.75" x14ac:dyDescent="0.25">
      <c r="A43" s="6" t="s">
        <v>1</v>
      </c>
      <c r="B43" s="33">
        <v>205</v>
      </c>
      <c r="C43" s="84" t="s">
        <v>69</v>
      </c>
      <c r="D43" s="84"/>
      <c r="E43" s="84"/>
      <c r="F43" s="84"/>
      <c r="G43" s="84"/>
      <c r="H43" s="84"/>
      <c r="I43" s="84"/>
      <c r="J43" s="84"/>
      <c r="K43" s="84"/>
      <c r="L43" s="84"/>
      <c r="M43" s="84"/>
      <c r="N43" s="84"/>
      <c r="O43" s="42"/>
    </row>
    <row r="44" spans="1:16" x14ac:dyDescent="0.3">
      <c r="A44" s="6" t="s">
        <v>13</v>
      </c>
      <c r="B44" s="11" t="s">
        <v>3</v>
      </c>
      <c r="C44" s="84" t="s">
        <v>26</v>
      </c>
      <c r="D44" s="84"/>
      <c r="E44" s="84"/>
      <c r="F44" s="84"/>
      <c r="G44" s="84"/>
      <c r="H44" s="84"/>
      <c r="I44" s="84"/>
      <c r="J44" s="84"/>
      <c r="K44" s="84"/>
      <c r="L44" s="84"/>
      <c r="M44" s="84"/>
      <c r="N44" s="84"/>
      <c r="O44" s="8"/>
      <c r="P44" s="4"/>
    </row>
    <row r="45" spans="1:16" ht="15" x14ac:dyDescent="0.25">
      <c r="B45" s="9"/>
      <c r="C45" s="9"/>
      <c r="D45" s="9"/>
      <c r="E45" s="9"/>
      <c r="F45" s="9"/>
      <c r="G45" s="9"/>
      <c r="H45" s="9"/>
      <c r="I45" s="9"/>
      <c r="J45" s="9"/>
      <c r="K45" s="9"/>
      <c r="L45" s="9"/>
      <c r="M45" s="9"/>
      <c r="N45" s="9"/>
    </row>
    <row r="46" spans="1:16" x14ac:dyDescent="0.3">
      <c r="A46" s="85" t="s">
        <v>21</v>
      </c>
      <c r="B46" s="85" t="s">
        <v>22</v>
      </c>
      <c r="C46" s="85" t="s">
        <v>23</v>
      </c>
      <c r="D46" s="85" t="s">
        <v>24</v>
      </c>
      <c r="E46" s="85" t="s">
        <v>5</v>
      </c>
      <c r="F46" s="86" t="s">
        <v>25</v>
      </c>
      <c r="G46" s="86"/>
      <c r="H46" s="86"/>
      <c r="I46" s="86"/>
      <c r="J46" s="86"/>
      <c r="K46" s="86"/>
      <c r="L46" s="86"/>
      <c r="M46" s="86"/>
      <c r="N46" s="87" t="s">
        <v>16</v>
      </c>
      <c r="O46" s="85" t="s">
        <v>17</v>
      </c>
    </row>
    <row r="47" spans="1:16" x14ac:dyDescent="0.3">
      <c r="A47" s="85"/>
      <c r="B47" s="85"/>
      <c r="C47" s="85"/>
      <c r="D47" s="85"/>
      <c r="E47" s="85"/>
      <c r="F47" s="86" t="s">
        <v>6</v>
      </c>
      <c r="G47" s="86"/>
      <c r="H47" s="86" t="s">
        <v>7</v>
      </c>
      <c r="I47" s="86"/>
      <c r="J47" s="86" t="s">
        <v>8</v>
      </c>
      <c r="K47" s="86"/>
      <c r="L47" s="86" t="s">
        <v>9</v>
      </c>
      <c r="M47" s="86"/>
      <c r="N47" s="87"/>
      <c r="O47" s="85"/>
    </row>
    <row r="48" spans="1:16" x14ac:dyDescent="0.3">
      <c r="A48" s="85"/>
      <c r="B48" s="85"/>
      <c r="C48" s="85"/>
      <c r="D48" s="85"/>
      <c r="E48" s="85"/>
      <c r="F48" s="44" t="s">
        <v>10</v>
      </c>
      <c r="G48" s="44" t="s">
        <v>11</v>
      </c>
      <c r="H48" s="44" t="s">
        <v>10</v>
      </c>
      <c r="I48" s="44" t="s">
        <v>11</v>
      </c>
      <c r="J48" s="44" t="s">
        <v>10</v>
      </c>
      <c r="K48" s="44" t="s">
        <v>12</v>
      </c>
      <c r="L48" s="44" t="s">
        <v>10</v>
      </c>
      <c r="M48" s="44" t="s">
        <v>12</v>
      </c>
      <c r="N48" s="87"/>
      <c r="O48" s="85"/>
    </row>
    <row r="49" spans="1:15" ht="52.8" x14ac:dyDescent="0.3">
      <c r="A49" s="2" t="str">
        <f>INDEX('POA3'!$A$2:$O$152,_xlfn.AGGREGATE(15,6,ROW('POA3'!$A$2:$A$152)-ROW('POA3'!$A$2)+1/--('POA3'!$A$2:$A$152=$B$43),ROWS($A$49:A49)),3)</f>
        <v>3.4 Extensión y vinculación</v>
      </c>
      <c r="B49" s="2" t="str">
        <f>INDEX('POA3'!$A$2:$O$152,_xlfn.AGGREGATE(15,6,ROW('POA3'!$A$2:$A$152)-ROW('POA3'!$A$2)+1/--('POA3'!$A$2:$A$152=$B$43),ROWS($A$49:B49)),4)</f>
        <v>3.4.1 Fortalecer la presencia de la universidad en la sociedad a través de la divulgación del conocimiento y la promoción de la cultura y el deporte.</v>
      </c>
      <c r="C49" s="2" t="str">
        <f>INDEX('POA3'!$A$2:$O$152,_xlfn.AGGREGATE(15,6,ROW('POA3'!$A$2:$A$152)-ROW('POA3'!$A$2)+1/--('POA3'!$A$2:$A$152=$B$43),ROWS($A$49:C49)),5)</f>
        <v>3.4.1.4 Promover el deporte y la adopción de estilos de vida saludable en la comunidad universitaria y la sociedad bajacaliforniana.</v>
      </c>
      <c r="D49" s="2" t="str">
        <f>INDEX('POA3'!$A$2:$O$152,_xlfn.AGGREGATE(15,6,ROW('POA3'!$A$2:$A$152)-ROW('POA3'!$A$2)+1/--('POA3'!$A$2:$A$152=$B$43),ROWS($A$49:D49)),6)</f>
        <v>Impartir talleres y pláticas informativas sobre cómo hacer mejoras en su estilo de vida de manera saludable. (ENS, MXL,TKT, TIJ).</v>
      </c>
      <c r="E49" s="37">
        <f t="shared" ref="E49" si="5">+F49+H49+J49+L49</f>
        <v>4</v>
      </c>
      <c r="F49" s="31">
        <f>INDEX('POA3'!$A$2:$O$152,_xlfn.AGGREGATE(15,6,ROW('POA3'!$A$2:$A$152)-ROW('POA3'!$A$2)+1/--('POA3'!$A$2:$A$152=$B$43),ROWS($A$49:E49)),7)</f>
        <v>1</v>
      </c>
      <c r="G49" s="31">
        <f>INDEX('POA3'!$A$2:$O$152,_xlfn.AGGREGATE(15,6,ROW('POA3'!$A$2:$A$152)-ROW('POA3'!$A$2)+1/--('POA3'!$A$2:$A$152=$B$43),ROWS($A$49:F49)),8)</f>
        <v>1</v>
      </c>
      <c r="H49" s="31">
        <f>INDEX('POA3'!$A$2:$O$152,_xlfn.AGGREGATE(15,6,ROW('POA3'!$A$2:$A$152)-ROW('POA3'!$A$2)+1/--('POA3'!$A$2:$A$152=$B$43),ROWS($A$49:G49)),9)</f>
        <v>1</v>
      </c>
      <c r="I49" s="31">
        <f>INDEX('POA3'!$A$2:$O$152,_xlfn.AGGREGATE(15,6,ROW('POA3'!$A$2:$A$152)-ROW('POA3'!$A$2)+1/--('POA3'!$A$2:$A$152=$B$43),ROWS($A$49:H49)),10)</f>
        <v>0</v>
      </c>
      <c r="J49" s="31">
        <f>INDEX('POA3'!$A$2:$O$152,_xlfn.AGGREGATE(15,6,ROW('POA3'!$A$2:$A$152)-ROW('POA3'!$A$2)+1/--('POA3'!$A$2:$A$152=$B$43),ROWS($A$49:I49)),11)</f>
        <v>1</v>
      </c>
      <c r="K49" s="31">
        <f>INDEX('POA3'!$A$2:$O$152,_xlfn.AGGREGATE(15,6,ROW('POA3'!$A$2:$A$152)-ROW('POA3'!$A$2)+1/--('POA3'!$A$2:$A$152=$B$43),ROWS($A$49:J49)),12)</f>
        <v>0</v>
      </c>
      <c r="L49" s="31">
        <f>INDEX('POA3'!$A$2:$O$152,_xlfn.AGGREGATE(15,6,ROW('POA3'!$A$2:$A$152)-ROW('POA3'!$A$2)+1/--('POA3'!$A$2:$A$152=$B$43),ROWS($A$49:K49)),13)</f>
        <v>1</v>
      </c>
      <c r="M49" s="31">
        <f>INDEX('POA3'!$A$2:$O$152,_xlfn.AGGREGATE(15,6,ROW('POA3'!$A$2:$A$152)-ROW('POA3'!$A$2)+1/--('POA3'!$A$2:$A$152=$B$43),ROWS($A$49:L49)),14)</f>
        <v>0</v>
      </c>
      <c r="N49" s="37">
        <f t="shared" ref="N49" si="6">+G49+I49+K49+M49</f>
        <v>1</v>
      </c>
      <c r="O49" s="41">
        <f t="shared" ref="O49" si="7">IFERROR(N49/E49,0%)</f>
        <v>0.25</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7:O27"/>
    <mergeCell ref="B28:O28"/>
    <mergeCell ref="C31:N31"/>
    <mergeCell ref="C32:N32"/>
    <mergeCell ref="A34:A36"/>
    <mergeCell ref="B34:B36"/>
    <mergeCell ref="C34:C36"/>
    <mergeCell ref="D34:D36"/>
    <mergeCell ref="E34:E36"/>
    <mergeCell ref="F34:M34"/>
    <mergeCell ref="N34:N36"/>
    <mergeCell ref="O34:O36"/>
    <mergeCell ref="F35:G35"/>
    <mergeCell ref="H35:I35"/>
    <mergeCell ref="J35:K35"/>
    <mergeCell ref="L35:M35"/>
    <mergeCell ref="B39:O39"/>
    <mergeCell ref="B40:O40"/>
    <mergeCell ref="C43:N43"/>
    <mergeCell ref="C44:N44"/>
    <mergeCell ref="A46:A48"/>
    <mergeCell ref="B46:B48"/>
    <mergeCell ref="C46:C48"/>
    <mergeCell ref="D46:D48"/>
    <mergeCell ref="E46:E48"/>
    <mergeCell ref="F46:M46"/>
    <mergeCell ref="N46:N48"/>
    <mergeCell ref="O46:O48"/>
    <mergeCell ref="F47:G47"/>
    <mergeCell ref="H47:I47"/>
    <mergeCell ref="J47:K47"/>
    <mergeCell ref="L47:M47"/>
  </mergeCells>
  <pageMargins left="0.7" right="0.7" top="0.75" bottom="0.75" header="0.3" footer="0.3"/>
  <pageSetup scale="3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view="pageBreakPreview" topLeftCell="A28"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206</v>
      </c>
      <c r="C5" s="84" t="s">
        <v>72</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Mantener la funcionalidad de la infraestructura para la operación de los programas educativos.</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6"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1.2.3 Promover el respeto y el reconocimiento de la diversidad y la diferencia en todas sus expresiones y los ámbitos de la vida universitaria.</v>
      </c>
      <c r="C12" s="2" t="str">
        <f>IF(ROWS($A$11:C12)&gt;COUNTIF(POA!$A:$A,$B$5),"",INDEX(POA!$A$2:$O$856,_xlfn.AGGREGATE(15,6,ROW(POA!$A$2:$A$855)-ROW(POA!$A$2)+1/--(POA!$A$2:$A$855=$B$5),ROWS($A$11:C12)),5))</f>
        <v>1.2.3.1 Estimular la participación de los universitarios en actividades orientadas a la generación de ambientes de aprendizaje y de convivencia inclusivos, equitativos y respetuosos de la diversidad.</v>
      </c>
      <c r="D12" s="2" t="str">
        <f>IF(ROWS($A$11:D12)&gt;COUNTIF(POA!$A:$A,$B$5),"",INDEX(POA!$A$2:$O$856,_xlfn.AGGREGATE(15,6,ROW(POA!$A$2:$A$855)-ROW(POA!$A$2)+1/--(POA!$A$2:$A$855=$B$5),ROWS($A$11:D12)),6))</f>
        <v>Actividades orientadas a la inclusión y respetuosos de la diversidad.</v>
      </c>
      <c r="E12" s="31">
        <f t="shared" ref="E12:E25"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5" si="1">+G12+I12+K12+M12</f>
        <v>0</v>
      </c>
      <c r="O12" s="41">
        <f t="shared" ref="O12:O25"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1.1.2.2 Participar en los procesos de evaluación y acreditación nacional e internacional que contribuyan al mejoramiento de la calidad de oferta educativa.</v>
      </c>
      <c r="D13" s="2" t="str">
        <f>IF(ROWS($A$11:D13)&gt;COUNTIF(POA!$A:$A,$B$5),"",INDEX(POA!$A$2:$O$856,_xlfn.AGGREGATE(15,6,ROW(POA!$A$2:$A$855)-ROW(POA!$A$2)+1/--(POA!$A$2:$A$855=$B$5),ROWS($A$11:D13)),6))</f>
        <v>Mantener la acreditación de programas educativos.</v>
      </c>
      <c r="E13" s="31">
        <f t="shared" si="0"/>
        <v>3</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3</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1.1.1 Fortalecer la oferta educativa de licenciatura y posgrado.</v>
      </c>
      <c r="C14" s="2" t="str">
        <f>IF(ROWS($A$11:C14)&gt;COUNTIF(POA!$A:$A,$B$5),"",INDEX(POA!$A$2:$O$856,_xlfn.AGGREGATE(15,6,ROW(POA!$A$2:$A$855)-ROW(POA!$A$2)+1/--(POA!$A$2:$A$855=$B$5),ROWS($A$11:C14)),5))</f>
        <v>1.1.1.1 Diversificar la oferta de programas de licenciatura en diferentes modalidades y áreas del conocimiento que contribuya al desarrollo regional y nacional.</v>
      </c>
      <c r="D14" s="2" t="str">
        <f>IF(ROWS($A$11:D14)&gt;COUNTIF(POA!$A:$A,$B$5),"",INDEX(POA!$A$2:$O$856,_xlfn.AGGREGATE(15,6,ROW(POA!$A$2:$A$855)-ROW(POA!$A$2)+1/--(POA!$A$2:$A$855=$B$5),ROWS($A$11:D14)),6))</f>
        <v>Unidades de aprendizaje semipresenciales o en linea</v>
      </c>
      <c r="E14" s="31">
        <f t="shared" si="0"/>
        <v>20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1.2.1.2 Promover experiencias de aprendizaje para los estudiantes en entornos reales.</v>
      </c>
      <c r="D15" s="2" t="str">
        <f>IF(ROWS($A$11:D15)&gt;COUNTIF(POA!$A:$A,$B$5),"",INDEX(POA!$A$2:$O$856,_xlfn.AGGREGATE(15,6,ROW(POA!$A$2:$A$855)-ROW(POA!$A$2)+1/--(POA!$A$2:$A$855=$B$5),ROWS($A$11:D15)),6))</f>
        <v>Unidades receptoras de prácticas profesionales y servicio social profesional</v>
      </c>
      <c r="E15" s="31">
        <f t="shared" si="0"/>
        <v>25</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13</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12</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1.2.1.4 Promover el emprendimiento, la innovación y las habilidades de liderazgo en los estudiantes a lo largo del proceso formativo.</v>
      </c>
      <c r="D16" s="2" t="str">
        <f>IF(ROWS($A$11:D16)&gt;COUNTIF(POA!$A:$A,$B$5),"",INDEX(POA!$A$2:$O$856,_xlfn.AGGREGATE(15,6,ROW(POA!$A$2:$A$855)-ROW(POA!$A$2)+1/--(POA!$A$2:$A$855=$B$5),ROWS($A$11:D16)),6))</f>
        <v>Actividades de promoción del emprendimiento o innovación educativa.</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1.2.1.6 Promover la participación de los estudiantes en experiencias de movilidad nacional e internacional.</v>
      </c>
      <c r="D17" s="2" t="str">
        <f>IF(ROWS($A$11:D17)&gt;COUNTIF(POA!$A:$A,$B$5),"",INDEX(POA!$A$2:$O$856,_xlfn.AGGREGATE(15,6,ROW(POA!$A$2:$A$855)-ROW(POA!$A$2)+1/--(POA!$A$2:$A$855=$B$5),ROWS($A$11:D17)),6))</f>
        <v>Estudiantes en actividades académicas de movilidad nacional e internacional.</v>
      </c>
      <c r="E17" s="31">
        <f t="shared" si="0"/>
        <v>15</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7</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8</v>
      </c>
      <c r="M17" s="31">
        <f>IF(ROWS($A$11:M17)&gt;COUNTIF(POA!$A:$A,$B$5),"",INDEX(POA!$A$2:$O$856,_xlfn.AGGREGATE(15,6,ROW(POA!$A$2:$A$855)-ROW(POA!$A$2)+1/--(POA!$A$2:$A$855=$B$5),ROWS($A$11:M17)),14))</f>
        <v>0</v>
      </c>
      <c r="N17" s="37">
        <f t="shared" si="1"/>
        <v>0</v>
      </c>
      <c r="O17" s="41">
        <f t="shared" si="2"/>
        <v>0</v>
      </c>
    </row>
    <row r="18" spans="1:15" ht="63.75" x14ac:dyDescent="0.25">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1.2.1.8 Estimular el desarrollo de habilidades socioemocionales (softskills) mediante experiencias formales e informales de aprendizaje.</v>
      </c>
      <c r="D18" s="2" t="str">
        <f>IF(ROWS($A$11:D18)&gt;COUNTIF(POA!$A:$A,$B$5),"",INDEX(POA!$A$2:$O$856,_xlfn.AGGREGATE(15,6,ROW(POA!$A$2:$A$855)-ROW(POA!$A$2)+1/--(POA!$A$2:$A$855=$B$5),ROWS($A$11:D18)),6))</f>
        <v>Unidades de aprendizaje con contenido asociado a las habilidades socioemocionales.</v>
      </c>
      <c r="E18" s="31">
        <f t="shared" si="0"/>
        <v>4</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2</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2</v>
      </c>
      <c r="M18" s="31">
        <f>IF(ROWS($A$11:M18)&gt;COUNTIF(POA!$A:$A,$B$5),"",INDEX(POA!$A$2:$O$856,_xlfn.AGGREGATE(15,6,ROW(POA!$A$2:$A$855)-ROW(POA!$A$2)+1/--(POA!$A$2:$A$855=$B$5),ROWS($A$11:M18)),14))</f>
        <v>0</v>
      </c>
      <c r="N18" s="37">
        <f t="shared" si="1"/>
        <v>0</v>
      </c>
      <c r="O18" s="41">
        <f t="shared" si="2"/>
        <v>0</v>
      </c>
    </row>
    <row r="19" spans="1:15"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1.2.2.4 Fortalecer los servicios institucionales de tutoría, orientación psicopedagógica y asesoría académica.</v>
      </c>
      <c r="D19" s="2" t="str">
        <f>IF(ROWS($A$11:D19)&gt;COUNTIF(POA!$A:$A,$B$5),"",INDEX(POA!$A$2:$O$856,_xlfn.AGGREGATE(15,6,ROW(POA!$A$2:$A$855)-ROW(POA!$A$2)+1/--(POA!$A$2:$A$855=$B$5),ROWS($A$11:D19)),6))</f>
        <v>Profesores que desarrollan actividades de Tutoría</v>
      </c>
      <c r="E19" s="31">
        <f t="shared" si="0"/>
        <v>10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5</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5</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1.5 Internacionalización</v>
      </c>
      <c r="B20" s="2" t="str">
        <f>IF(ROWS($A$11:B20)&gt;COUNTIF(POA!$A:$A,$B$5),"",INDEX(POA!$A$2:$O$856,_xlfn.AGGREGATE(15,6,ROW(POA!$A$2:$A$855)-ROW(POA!$A$2)+1/--(POA!$A$2:$A$855=$B$5),ROWS($A$11:B20)),4))</f>
        <v>1.5.1 Fortalecer la internacionalización de la universidad mediante una mayor vinculación y cooperación académica con instituciones de educación superior de reconocido prestigio.</v>
      </c>
      <c r="C20" s="2" t="str">
        <f>IF(ROWS($A$11:C20)&gt;COUNTIF(POA!$A:$A,$B$5),"",INDEX(POA!$A$2:$O$856,_xlfn.AGGREGATE(15,6,ROW(POA!$A$2:$A$855)-ROW(POA!$A$2)+1/--(POA!$A$2:$A$855=$B$5),ROWS($A$11:C20)),5))</f>
        <v>1.5.1.1 Promover actividades en materia de intercambio y cooperación académica propiciando la colaboración con pares y redes académicas de otras instituciones educativas del país y del extranjero.</v>
      </c>
      <c r="D20" s="2" t="str">
        <f>IF(ROWS($A$11:D20)&gt;COUNTIF(POA!$A:$A,$B$5),"",INDEX(POA!$A$2:$O$856,_xlfn.AGGREGATE(15,6,ROW(POA!$A$2:$A$855)-ROW(POA!$A$2)+1/--(POA!$A$2:$A$855=$B$5),ROWS($A$11:D20)),6))</f>
        <v>Profesores de IES visitantes</v>
      </c>
      <c r="E20" s="31">
        <f t="shared" si="0"/>
        <v>2</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1" spans="1:15" ht="66" x14ac:dyDescent="0.3">
      <c r="A21" s="2" t="str">
        <f>IF(ROWS($A$11:A21)&gt;COUNTIF(POA!$A:$A,$B$5),"",INDEX(POA!$A$2:$O$856,_xlfn.AGGREGATE(15,6,ROW(POA!$A$2:$A$855)-ROW(POA!$A$2)+1/--(POA!$A$2:$A$855=$B$5),ROWS($A$11:A21)),3))</f>
        <v>1.5 Internacionalización</v>
      </c>
      <c r="B21" s="2" t="str">
        <f>IF(ROWS($A$11:B21)&gt;COUNTIF(POA!$A:$A,$B$5),"",INDEX(POA!$A$2:$O$856,_xlfn.AGGREGATE(15,6,ROW(POA!$A$2:$A$855)-ROW(POA!$A$2)+1/--(POA!$A$2:$A$855=$B$5),ROWS($A$11:B21)),4))</f>
        <v>1.5.2 Ampliar el posicionamiento y visibilidad de la institución en el contexto internacional.</v>
      </c>
      <c r="C21" s="2" t="str">
        <f>IF(ROWS($A$11:C21)&gt;COUNTIF(POA!$A:$A,$B$5),"",INDEX(POA!$A$2:$O$856,_xlfn.AGGREGATE(15,6,ROW(POA!$A$2:$A$855)-ROW(POA!$A$2)+1/--(POA!$A$2:$A$855=$B$5),ROWS($A$11:C21)),5))</f>
        <v>1.5.2.2 Establecer acuerdos, redes y alianzas estratégicas de colaboración con instituciones extranjeras de educación superior para el desarrollo de proyectos de colaboración e intercambio académico</v>
      </c>
      <c r="D21" s="2" t="str">
        <f>IF(ROWS($A$11:D21)&gt;COUNTIF(POA!$A:$A,$B$5),"",INDEX(POA!$A$2:$O$856,_xlfn.AGGREGATE(15,6,ROW(POA!$A$2:$A$855)-ROW(POA!$A$2)+1/--(POA!$A$2:$A$855=$B$5),ROWS($A$11:D21)),6))</f>
        <v>Acuerdos de colaboración y pertenencia a redes con IES extranjeras.</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39.6" x14ac:dyDescent="0.3">
      <c r="A22" s="2" t="str">
        <f>IF(ROWS($A$11:A22)&gt;COUNTIF(POA!$A:$A,$B$5),"",INDEX(POA!$A$2:$O$856,_xlfn.AGGREGATE(15,6,ROW(POA!$A$2:$A$855)-ROW(POA!$A$2)+1/--(POA!$A$2:$A$855=$B$5),ROWS($A$11:A22)),3))</f>
        <v>1.6 Desarrollo académico</v>
      </c>
      <c r="B22" s="2" t="str">
        <f>IF(ROWS($A$11:B22)&gt;COUNTIF(POA!$A:$A,$B$5),"",INDEX(POA!$A$2:$O$856,_xlfn.AGGREGATE(15,6,ROW(POA!$A$2:$A$855)-ROW(POA!$A$2)+1/--(POA!$A$2:$A$855=$B$5),ROWS($A$11:B22)),4))</f>
        <v>1.6.1 Fortalecer las trayectorias académicas y docentes para el ingreso, promoción, permanencia, retiro y relevo generacional.</v>
      </c>
      <c r="C22" s="2" t="str">
        <f>IF(ROWS($A$11:C22)&gt;COUNTIF(POA!$A:$A,$B$5),"",INDEX(POA!$A$2:$O$856,_xlfn.AGGREGATE(15,6,ROW(POA!$A$2:$A$855)-ROW(POA!$A$2)+1/--(POA!$A$2:$A$855=$B$5),ROWS($A$11:C22)),5))</f>
        <v>1.6.1.5 Implementar esquemas de reconocimiento a la labor de los profesores de asignatura.</v>
      </c>
      <c r="D22" s="2" t="str">
        <f>IF(ROWS($A$11:D22)&gt;COUNTIF(POA!$A:$A,$B$5),"",INDEX(POA!$A$2:$O$856,_xlfn.AGGREGATE(15,6,ROW(POA!$A$2:$A$855)-ROW(POA!$A$2)+1/--(POA!$A$2:$A$855=$B$5),ROWS($A$11:D22)),6))</f>
        <v>Profesores de asignatura con reconocimiento</v>
      </c>
      <c r="E22" s="31">
        <f t="shared" si="0"/>
        <v>10</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5</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5</v>
      </c>
      <c r="M22" s="31">
        <f>IF(ROWS($A$11:M22)&gt;COUNTIF(POA!$A:$A,$B$5),"",INDEX(POA!$A$2:$O$856,_xlfn.AGGREGATE(15,6,ROW(POA!$A$2:$A$855)-ROW(POA!$A$2)+1/--(POA!$A$2:$A$855=$B$5),ROWS($A$11:M22)),14))</f>
        <v>0</v>
      </c>
      <c r="N22" s="37">
        <f t="shared" si="1"/>
        <v>0</v>
      </c>
      <c r="O22" s="41">
        <f t="shared" si="2"/>
        <v>0</v>
      </c>
    </row>
    <row r="23" spans="1:15" ht="52.8" x14ac:dyDescent="0.3">
      <c r="A23" s="2" t="str">
        <f>IF(ROWS($A$11:A23)&gt;COUNTIF(POA!$A:$A,$B$5),"",INDEX(POA!$A$2:$O$856,_xlfn.AGGREGATE(15,6,ROW(POA!$A$2:$A$855)-ROW(POA!$A$2)+1/--(POA!$A$2:$A$855=$B$5),ROWS($A$11:A23)),3))</f>
        <v>1.7 Cultura digital</v>
      </c>
      <c r="B23" s="2" t="str">
        <f>IF(ROWS($A$11:B23)&gt;COUNTIF(POA!$A:$A,$B$5),"",INDEX(POA!$A$2:$O$856,_xlfn.AGGREGATE(15,6,ROW(POA!$A$2:$A$855)-ROW(POA!$A$2)+1/--(POA!$A$2:$A$855=$B$5),ROWS($A$11:B23)),4))</f>
        <v>1.7.2 Propiciar la formación y actualización de la comunidad universitaria en el uso de las tecnologías digitales.</v>
      </c>
      <c r="C23" s="2" t="str">
        <f>IF(ROWS($A$11:C23)&gt;COUNTIF(POA!$A:$A,$B$5),"",INDEX(POA!$A$2:$O$856,_xlfn.AGGREGATE(15,6,ROW(POA!$A$2:$A$855)-ROW(POA!$A$2)+1/--(POA!$A$2:$A$855=$B$5),ROWS($A$11:C23)),5))</f>
        <v>1.7.2.1 Fomentar en los alumnos el uso de tecnologías digitales y de plataformas educativas con contenido globales y en formatos actuales de entrega.</v>
      </c>
      <c r="D23" s="2" t="str">
        <f>IF(ROWS($A$11:D23)&gt;COUNTIF(POA!$A:$A,$B$5),"",INDEX(POA!$A$2:$O$856,_xlfn.AGGREGATE(15,6,ROW(POA!$A$2:$A$855)-ROW(POA!$A$2)+1/--(POA!$A$2:$A$855=$B$5),ROWS($A$11:D23)),6))</f>
        <v>Unidades de aprendizaje en línea o a distancia</v>
      </c>
      <c r="E23" s="31">
        <f t="shared" si="0"/>
        <v>5</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2</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3</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1.1 Calidad y pertinencia de la oferta  educativa</v>
      </c>
      <c r="B24" s="2" t="str">
        <f>IF(ROWS($A$11:B24)&gt;COUNTIF(POA!$A:$A,$B$5),"",INDEX(POA!$A$2:$O$856,_xlfn.AGGREGATE(15,6,ROW(POA!$A$2:$A$855)-ROW(POA!$A$2)+1/--(POA!$A$2:$A$855=$B$5),ROWS($A$11:B24)),4))</f>
        <v>1.1.2 Garantizar que la oferta educativa sea de calidad en congruencia y coherencia con el proyecto universitario</v>
      </c>
      <c r="C24" s="2" t="str">
        <f>IF(ROWS($A$11:C24)&gt;COUNTIF(POA!$A:$A,$B$5),"",INDEX(POA!$A$2:$O$856,_xlfn.AGGREGATE(15,6,ROW(POA!$A$2:$A$855)-ROW(POA!$A$2)+1/--(POA!$A$2:$A$855=$B$5),ROWS($A$11:C24)),5))</f>
        <v>1.1.2.1 Propiciar las condiciones institucionales para la adecuada operación de los programas educativos y el mejoramiento de su calidad.</v>
      </c>
      <c r="D24" s="2" t="str">
        <f>IF(ROWS($A$11:D24)&gt;COUNTIF(POA!$A:$A,$B$5),"",INDEX(POA!$A$2:$O$856,_xlfn.AGGREGATE(15,6,ROW(POA!$A$2:$A$855)-ROW(POA!$A$2)+1/--(POA!$A$2:$A$855=$B$5),ROWS($A$11:D24)),6))</f>
        <v>Proporcionar los suministros y servicios para la impartición de las unidades de aprendizaje de los programas educativos.</v>
      </c>
      <c r="E24" s="31">
        <f t="shared" si="0"/>
        <v>2</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1.1 Calidad y pertinencia de la oferta  educativa</v>
      </c>
      <c r="B25" s="2" t="str">
        <f>IF(ROWS($A$11:B25)&gt;COUNTIF(POA!$A:$A,$B$5),"",INDEX(POA!$A$2:$O$856,_xlfn.AGGREGATE(15,6,ROW(POA!$A$2:$A$855)-ROW(POA!$A$2)+1/--(POA!$A$2:$A$855=$B$5),ROWS($A$11:B25)),4))</f>
        <v>1.1.1 Fortalecer la oferta educativa de licenciatura y posgrado.</v>
      </c>
      <c r="C25" s="2" t="str">
        <f>IF(ROWS($A$11:C25)&gt;COUNTIF(POA!$A:$A,$B$5),"",INDEX(POA!$A$2:$O$856,_xlfn.AGGREGATE(15,6,ROW(POA!$A$2:$A$855)-ROW(POA!$A$2)+1/--(POA!$A$2:$A$855=$B$5),ROWS($A$11:C25)),5))</f>
        <v>1.1.1.1 Diversificar la oferta de programas de licenciatura en diferentes modalidades y áreas del conocimiento que contribuya al desarrollo regional y nacional.</v>
      </c>
      <c r="D25" s="2" t="str">
        <f>IF(ROWS($A$11:D25)&gt;COUNTIF(POA!$A:$A,$B$5),"",INDEX(POA!$A$2:$O$856,_xlfn.AGGREGATE(15,6,ROW(POA!$A$2:$A$855)-ROW(POA!$A$2)+1/--(POA!$A$2:$A$855=$B$5),ROWS($A$11:D25)),6))</f>
        <v>Impartición de cursos  intersemestrales para alumnos de licenciatura</v>
      </c>
      <c r="E25" s="31">
        <f t="shared" si="0"/>
        <v>2</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9" spans="1:15" ht="15.6" x14ac:dyDescent="0.3">
      <c r="A29" s="4"/>
      <c r="B29" s="82" t="s">
        <v>0</v>
      </c>
      <c r="C29" s="82"/>
      <c r="D29" s="82"/>
      <c r="E29" s="82"/>
      <c r="F29" s="82"/>
      <c r="G29" s="82"/>
      <c r="H29" s="82"/>
      <c r="I29" s="82"/>
      <c r="J29" s="82"/>
      <c r="K29" s="82"/>
      <c r="L29" s="82"/>
      <c r="M29" s="82"/>
      <c r="N29" s="82"/>
      <c r="O29" s="82"/>
    </row>
    <row r="30" spans="1:15" ht="15" x14ac:dyDescent="0.25">
      <c r="A30" s="4"/>
      <c r="B30" s="83" t="s">
        <v>1564</v>
      </c>
      <c r="C30" s="83"/>
      <c r="D30" s="83"/>
      <c r="E30" s="83"/>
      <c r="F30" s="83"/>
      <c r="G30" s="83"/>
      <c r="H30" s="83"/>
      <c r="I30" s="83"/>
      <c r="J30" s="83"/>
      <c r="K30" s="83"/>
      <c r="L30" s="83"/>
      <c r="M30" s="83"/>
      <c r="N30" s="83"/>
      <c r="O30" s="83"/>
    </row>
    <row r="31" spans="1:15" ht="15" x14ac:dyDescent="0.25">
      <c r="A31" s="4"/>
      <c r="B31" s="43"/>
      <c r="C31" s="43"/>
      <c r="D31" s="43"/>
      <c r="E31" s="43"/>
      <c r="F31" s="43"/>
      <c r="G31" s="43"/>
      <c r="H31" s="43"/>
      <c r="I31" s="43"/>
      <c r="J31" s="43"/>
      <c r="K31" s="43"/>
      <c r="L31" s="43"/>
      <c r="M31" s="43"/>
      <c r="N31" s="43"/>
      <c r="O31" s="43"/>
    </row>
    <row r="32" spans="1:15" ht="15.75" x14ac:dyDescent="0.25">
      <c r="A32" s="4"/>
      <c r="B32" s="12"/>
      <c r="C32" s="12"/>
      <c r="D32" s="12"/>
      <c r="E32" s="12"/>
      <c r="F32" s="12"/>
      <c r="G32" s="12"/>
      <c r="H32" s="12"/>
      <c r="I32" s="12"/>
      <c r="J32" s="12"/>
      <c r="K32" s="12"/>
      <c r="L32" s="12"/>
      <c r="M32" s="12"/>
      <c r="N32" s="12"/>
      <c r="O32" s="12"/>
    </row>
    <row r="33" spans="1:16" ht="15.6" x14ac:dyDescent="0.3">
      <c r="A33" s="6" t="s">
        <v>1</v>
      </c>
      <c r="B33" s="33">
        <v>206</v>
      </c>
      <c r="C33" s="84" t="s">
        <v>72</v>
      </c>
      <c r="D33" s="84"/>
      <c r="E33" s="84"/>
      <c r="F33" s="84"/>
      <c r="G33" s="84"/>
      <c r="H33" s="84"/>
      <c r="I33" s="84"/>
      <c r="J33" s="84"/>
      <c r="K33" s="84"/>
      <c r="L33" s="84"/>
      <c r="M33" s="84"/>
      <c r="N33" s="84"/>
      <c r="O33" s="42"/>
    </row>
    <row r="34" spans="1:16" x14ac:dyDescent="0.3">
      <c r="A34" s="6" t="s">
        <v>13</v>
      </c>
      <c r="B34" s="11" t="s">
        <v>2</v>
      </c>
      <c r="C34" s="84" t="s">
        <v>19</v>
      </c>
      <c r="D34" s="84"/>
      <c r="E34" s="84"/>
      <c r="F34" s="84"/>
      <c r="G34" s="84"/>
      <c r="H34" s="84"/>
      <c r="I34" s="84"/>
      <c r="J34" s="84"/>
      <c r="K34" s="84"/>
      <c r="L34" s="84"/>
      <c r="M34" s="84"/>
      <c r="N34" s="84"/>
      <c r="O34" s="8"/>
      <c r="P34" s="4"/>
    </row>
    <row r="35" spans="1:16" ht="15" x14ac:dyDescent="0.25">
      <c r="B35" s="9"/>
      <c r="C35" s="9"/>
      <c r="D35" s="9"/>
      <c r="E35" s="9"/>
      <c r="F35" s="9"/>
      <c r="G35" s="9"/>
      <c r="H35" s="9"/>
      <c r="I35" s="9"/>
      <c r="J35" s="9"/>
      <c r="K35" s="9"/>
      <c r="L35" s="9"/>
      <c r="M35" s="9"/>
      <c r="N35" s="9"/>
    </row>
    <row r="36" spans="1:16" x14ac:dyDescent="0.3">
      <c r="A36" s="85" t="s">
        <v>21</v>
      </c>
      <c r="B36" s="85" t="s">
        <v>22</v>
      </c>
      <c r="C36" s="85" t="s">
        <v>23</v>
      </c>
      <c r="D36" s="85" t="s">
        <v>24</v>
      </c>
      <c r="E36" s="85" t="s">
        <v>5</v>
      </c>
      <c r="F36" s="86" t="s">
        <v>25</v>
      </c>
      <c r="G36" s="86"/>
      <c r="H36" s="86"/>
      <c r="I36" s="86"/>
      <c r="J36" s="86"/>
      <c r="K36" s="86"/>
      <c r="L36" s="86"/>
      <c r="M36" s="86"/>
      <c r="N36" s="87" t="s">
        <v>16</v>
      </c>
      <c r="O36" s="85" t="s">
        <v>17</v>
      </c>
    </row>
    <row r="37" spans="1:16" x14ac:dyDescent="0.3">
      <c r="A37" s="85"/>
      <c r="B37" s="85"/>
      <c r="C37" s="85"/>
      <c r="D37" s="85"/>
      <c r="E37" s="85"/>
      <c r="F37" s="86" t="s">
        <v>6</v>
      </c>
      <c r="G37" s="86"/>
      <c r="H37" s="86" t="s">
        <v>7</v>
      </c>
      <c r="I37" s="86"/>
      <c r="J37" s="86" t="s">
        <v>8</v>
      </c>
      <c r="K37" s="86"/>
      <c r="L37" s="86" t="s">
        <v>9</v>
      </c>
      <c r="M37" s="86"/>
      <c r="N37" s="87"/>
      <c r="O37" s="85"/>
    </row>
    <row r="38" spans="1:16" x14ac:dyDescent="0.3">
      <c r="A38" s="85"/>
      <c r="B38" s="85"/>
      <c r="C38" s="85"/>
      <c r="D38" s="85"/>
      <c r="E38" s="85"/>
      <c r="F38" s="44" t="s">
        <v>10</v>
      </c>
      <c r="G38" s="44" t="s">
        <v>11</v>
      </c>
      <c r="H38" s="44" t="s">
        <v>10</v>
      </c>
      <c r="I38" s="44" t="s">
        <v>11</v>
      </c>
      <c r="J38" s="44" t="s">
        <v>10</v>
      </c>
      <c r="K38" s="44" t="s">
        <v>12</v>
      </c>
      <c r="L38" s="44" t="s">
        <v>10</v>
      </c>
      <c r="M38" s="44" t="s">
        <v>12</v>
      </c>
      <c r="N38" s="87"/>
      <c r="O38" s="85"/>
    </row>
    <row r="39" spans="1:16" ht="52.8" x14ac:dyDescent="0.3">
      <c r="A39" s="2" t="str">
        <f>INDEX('POA2'!$A$2:$O$152,_xlfn.AGGREGATE(15,6,ROW('POA2'!$A$2:$A$152)-ROW('POA2'!$A$2)+1/--('POA2'!$A$2:$A$152=$B$33),ROWS($A39:A$39)),3)</f>
        <v>2.3 Investigación, desarrollo tecnológico e Innovación</v>
      </c>
      <c r="B39" s="2" t="str">
        <f>INDEX('POA2'!$A$2:$O$152,_xlfn.AGGREGATE(15,6,ROW('POA2'!$A$2:$A$152)-ROW('POA2'!$A$2)+1/--('POA2'!$A$2:$A$152=$B$33),ROWS($A39:B$39)),4)</f>
        <v>2.3.1 Fortalecer la investigación, el desarrollo tecnológico y la innovación para contribuir al desarrollo regional, nacional e internacional.</v>
      </c>
      <c r="C39" s="2" t="str">
        <f>INDEX('POA2'!$A$2:$O$152,_xlfn.AGGREGATE(15,6,ROW('POA2'!$A$2:$A$152)-ROW('POA2'!$A$2)+1/--('POA2'!$A$2:$A$152=$B$33),ROWS($A39:C$39)),5)</f>
        <v>2.3.1.2 Estimular la creación y consolidación de los grupos de investigación en las diversas áreas del conocimiento que cultiva la universidad.</v>
      </c>
      <c r="D39" s="2" t="str">
        <f>INDEX('POA2'!$A$2:$O$152,_xlfn.AGGREGATE(15,6,ROW('POA2'!$A$2:$A$152)-ROW('POA2'!$A$2)+1/--('POA2'!$A$2:$A$152=$B$33),ROWS($A39:D$39)),6)</f>
        <v>Grupos de investigación ante PRODEP</v>
      </c>
      <c r="E39" s="37">
        <f t="shared" ref="E39:E40" si="3">+F39+H39+J39+L39</f>
        <v>4</v>
      </c>
      <c r="F39" s="31">
        <f>INDEX('POA2'!$A$2:$O$152,_xlfn.AGGREGATE(15,6,ROW('POA2'!$A$2:$A$152)-ROW('POA2'!$A$2)+1/--('POA2'!$A$2:$A$152=$B$33),ROWS($A39:F$39)),7)</f>
        <v>0</v>
      </c>
      <c r="G39" s="31">
        <f>INDEX('POA2'!$A$2:$O$152,_xlfn.AGGREGATE(15,6,ROW('POA2'!$A$2:$A$152)-ROW('POA2'!$A$2)+1/--('POA2'!$A$2:$A$152=$B$33),ROWS($A39:G$39)),8)</f>
        <v>0</v>
      </c>
      <c r="H39" s="31">
        <f>INDEX('POA2'!$A$2:$O$152,_xlfn.AGGREGATE(15,6,ROW('POA2'!$A$2:$A$152)-ROW('POA2'!$A$2)+1/--('POA2'!$A$2:$A$152=$B$33),ROWS($A39:H$39)),9)</f>
        <v>2</v>
      </c>
      <c r="I39" s="31">
        <f>INDEX('POA2'!$A$2:$O$152,_xlfn.AGGREGATE(15,6,ROW('POA2'!$A$2:$A$152)-ROW('POA2'!$A$2)+1/--('POA2'!$A$2:$A$152=$B$33),ROWS($A39:I$39)),10)</f>
        <v>0</v>
      </c>
      <c r="J39" s="31">
        <f>INDEX('POA2'!$A$2:$O$152,_xlfn.AGGREGATE(15,6,ROW('POA2'!$A$2:$A$152)-ROW('POA2'!$A$2)+1/--('POA2'!$A$2:$A$152=$B$33),ROWS($A39:J$39)),11)</f>
        <v>0</v>
      </c>
      <c r="K39" s="31">
        <f>INDEX('POA2'!$A$2:$O$152,_xlfn.AGGREGATE(15,6,ROW('POA2'!$A$2:$A$152)-ROW('POA2'!$A$2)+1/--('POA2'!$A$2:$A$152=$B$33),ROWS($A39:K$39)),12)</f>
        <v>0</v>
      </c>
      <c r="L39" s="31">
        <f>INDEX('POA2'!$A$2:$O$152,_xlfn.AGGREGATE(15,6,ROW('POA2'!$A$2:$A$152)-ROW('POA2'!$A$2)+1/--('POA2'!$A$2:$A$152=$B$33),ROWS($A39:L$39)),13)</f>
        <v>2</v>
      </c>
      <c r="M39" s="31">
        <f>INDEX('POA2'!$A$2:$O$152,_xlfn.AGGREGATE(15,6,ROW('POA2'!$A$2:$A$152)-ROW('POA2'!$A$2)+1/--('POA2'!$A$2:$A$152=$B$33),ROWS($A39:M$39)),14)</f>
        <v>0</v>
      </c>
      <c r="N39" s="37">
        <f t="shared" ref="N39:N40" si="4">+G39+I39+K39+M39</f>
        <v>0</v>
      </c>
      <c r="O39" s="41">
        <f>IFERROR(N39/E39,0%)</f>
        <v>0</v>
      </c>
    </row>
    <row r="40" spans="1:16" ht="52.8" x14ac:dyDescent="0.3">
      <c r="A40" s="2" t="str">
        <f>INDEX('POA2'!$A$2:$O$152,_xlfn.AGGREGATE(15,6,ROW('POA2'!$A$2:$A$152)-ROW('POA2'!$A$2)+1/--('POA2'!$A$2:$A$152=$B$33),ROWS($A$39:A40)),3)</f>
        <v>2.3 Investigación, desarrollo tecnológico e Innovación</v>
      </c>
      <c r="B40" s="2" t="str">
        <f>INDEX('POA2'!$A$2:$O$152,_xlfn.AGGREGATE(15,6,ROW('POA2'!$A$2:$A$152)-ROW('POA2'!$A$2)+1/--('POA2'!$A$2:$A$152=$B$33),ROWS($A$39:B40)),4)</f>
        <v>2.3.2 Difundir y divulgar los resultados de la investigación a través de los diferentes formatos y canales que permitan consolidar la capacidad académica de la institución.</v>
      </c>
      <c r="C40" s="2" t="str">
        <f>INDEX('POA2'!$A$2:$O$152,_xlfn.AGGREGATE(15,6,ROW('POA2'!$A$2:$A$152)-ROW('POA2'!$A$2)+1/--('POA2'!$A$2:$A$152=$B$33),ROWS($A$39:C40)),5)</f>
        <v>2.3.2.1 Fortalecer la difusión y divulgación de los resultados de la investigación.</v>
      </c>
      <c r="D40" s="2" t="str">
        <f>INDEX('POA2'!$A$2:$O$152,_xlfn.AGGREGATE(15,6,ROW('POA2'!$A$2:$A$152)-ROW('POA2'!$A$2)+1/--('POA2'!$A$2:$A$152=$B$33),ROWS($A$39:D40)),6)</f>
        <v>Productos académicos publicados resultado de investigación.</v>
      </c>
      <c r="E40" s="37">
        <f t="shared" si="3"/>
        <v>5</v>
      </c>
      <c r="F40" s="31">
        <f>INDEX('POA2'!$A$2:$O$152,_xlfn.AGGREGATE(15,6,ROW('POA2'!$A$2:$A$152)-ROW('POA2'!$A$2)+1/--('POA2'!$A$2:$A$152=$B$33),ROWS($A$39:F40)),7)</f>
        <v>0</v>
      </c>
      <c r="G40" s="31">
        <f>INDEX('POA2'!$A$2:$O$152,_xlfn.AGGREGATE(15,6,ROW('POA2'!$A$2:$A$152)-ROW('POA2'!$A$2)+1/--('POA2'!$A$2:$A$152=$B$33),ROWS($A$39:G40)),8)</f>
        <v>0</v>
      </c>
      <c r="H40" s="31">
        <f>INDEX('POA2'!$A$2:$O$152,_xlfn.AGGREGATE(15,6,ROW('POA2'!$A$2:$A$152)-ROW('POA2'!$A$2)+1/--('POA2'!$A$2:$A$152=$B$33),ROWS($A$39:H40)),9)</f>
        <v>2</v>
      </c>
      <c r="I40" s="31">
        <f>INDEX('POA2'!$A$2:$O$152,_xlfn.AGGREGATE(15,6,ROW('POA2'!$A$2:$A$152)-ROW('POA2'!$A$2)+1/--('POA2'!$A$2:$A$152=$B$33),ROWS($A$39:I40)),10)</f>
        <v>0</v>
      </c>
      <c r="J40" s="31">
        <f>INDEX('POA2'!$A$2:$O$152,_xlfn.AGGREGATE(15,6,ROW('POA2'!$A$2:$A$152)-ROW('POA2'!$A$2)+1/--('POA2'!$A$2:$A$152=$B$33),ROWS($A$39:J40)),11)</f>
        <v>0</v>
      </c>
      <c r="K40" s="31">
        <f>INDEX('POA2'!$A$2:$O$152,_xlfn.AGGREGATE(15,6,ROW('POA2'!$A$2:$A$152)-ROW('POA2'!$A$2)+1/--('POA2'!$A$2:$A$152=$B$33),ROWS($A$39:K40)),12)</f>
        <v>0</v>
      </c>
      <c r="L40" s="31">
        <f>INDEX('POA2'!$A$2:$O$152,_xlfn.AGGREGATE(15,6,ROW('POA2'!$A$2:$A$152)-ROW('POA2'!$A$2)+1/--('POA2'!$A$2:$A$152=$B$33),ROWS($A$39:L40)),13)</f>
        <v>3</v>
      </c>
      <c r="M40" s="31">
        <f>INDEX('POA2'!$A$2:$O$152,_xlfn.AGGREGATE(15,6,ROW('POA2'!$A$2:$A$152)-ROW('POA2'!$A$2)+1/--('POA2'!$A$2:$A$152=$B$33),ROWS($A$39:M40)),14)</f>
        <v>0</v>
      </c>
      <c r="N40" s="37">
        <f t="shared" si="4"/>
        <v>0</v>
      </c>
      <c r="O40" s="41">
        <f t="shared" ref="O40" si="5">IFERROR(N40/E40,0%)</f>
        <v>0</v>
      </c>
    </row>
    <row r="42" spans="1:16" ht="15.6" x14ac:dyDescent="0.3">
      <c r="A42" s="4"/>
      <c r="B42" s="82" t="s">
        <v>0</v>
      </c>
      <c r="C42" s="82"/>
      <c r="D42" s="82"/>
      <c r="E42" s="82"/>
      <c r="F42" s="82"/>
      <c r="G42" s="82"/>
      <c r="H42" s="82"/>
      <c r="I42" s="82"/>
      <c r="J42" s="82"/>
      <c r="K42" s="82"/>
      <c r="L42" s="82"/>
      <c r="M42" s="82"/>
      <c r="N42" s="82"/>
      <c r="O42" s="82"/>
    </row>
    <row r="43" spans="1:16" ht="15" x14ac:dyDescent="0.25">
      <c r="A43" s="4"/>
      <c r="B43" s="83" t="s">
        <v>1564</v>
      </c>
      <c r="C43" s="83"/>
      <c r="D43" s="83"/>
      <c r="E43" s="83"/>
      <c r="F43" s="83"/>
      <c r="G43" s="83"/>
      <c r="H43" s="83"/>
      <c r="I43" s="83"/>
      <c r="J43" s="83"/>
      <c r="K43" s="83"/>
      <c r="L43" s="83"/>
      <c r="M43" s="83"/>
      <c r="N43" s="83"/>
      <c r="O43" s="83"/>
    </row>
    <row r="44" spans="1:16" ht="15" x14ac:dyDescent="0.25">
      <c r="A44" s="4"/>
      <c r="B44" s="43"/>
      <c r="C44" s="43"/>
      <c r="D44" s="43"/>
      <c r="E44" s="43"/>
      <c r="F44" s="43"/>
      <c r="G44" s="43"/>
      <c r="H44" s="43"/>
      <c r="I44" s="43"/>
      <c r="J44" s="43"/>
      <c r="K44" s="43"/>
      <c r="L44" s="43"/>
      <c r="M44" s="43"/>
      <c r="N44" s="43"/>
      <c r="O44" s="43"/>
    </row>
    <row r="45" spans="1:16" ht="15.75" x14ac:dyDescent="0.25">
      <c r="A45" s="4"/>
      <c r="B45" s="12"/>
      <c r="C45" s="12"/>
      <c r="D45" s="12"/>
      <c r="E45" s="12"/>
      <c r="F45" s="12"/>
      <c r="G45" s="12"/>
      <c r="H45" s="12"/>
      <c r="I45" s="12"/>
      <c r="J45" s="12"/>
      <c r="K45" s="12"/>
      <c r="L45" s="12"/>
      <c r="M45" s="12"/>
      <c r="N45" s="12"/>
      <c r="O45" s="12"/>
    </row>
    <row r="46" spans="1:16" ht="15.6" x14ac:dyDescent="0.3">
      <c r="A46" s="6" t="s">
        <v>1</v>
      </c>
      <c r="B46" s="33">
        <v>206</v>
      </c>
      <c r="C46" s="84" t="s">
        <v>72</v>
      </c>
      <c r="D46" s="84"/>
      <c r="E46" s="84"/>
      <c r="F46" s="84"/>
      <c r="G46" s="84"/>
      <c r="H46" s="84"/>
      <c r="I46" s="84"/>
      <c r="J46" s="84"/>
      <c r="K46" s="84"/>
      <c r="L46" s="84"/>
      <c r="M46" s="84"/>
      <c r="N46" s="84"/>
      <c r="O46" s="42"/>
    </row>
    <row r="47" spans="1:16" x14ac:dyDescent="0.3">
      <c r="A47" s="6" t="s">
        <v>13</v>
      </c>
      <c r="B47" s="11" t="s">
        <v>3</v>
      </c>
      <c r="C47" s="84" t="s">
        <v>26</v>
      </c>
      <c r="D47" s="84"/>
      <c r="E47" s="84"/>
      <c r="F47" s="84"/>
      <c r="G47" s="84"/>
      <c r="H47" s="84"/>
      <c r="I47" s="84"/>
      <c r="J47" s="84"/>
      <c r="K47" s="84"/>
      <c r="L47" s="84"/>
      <c r="M47" s="84"/>
      <c r="N47" s="84"/>
      <c r="O47" s="8"/>
      <c r="P47" s="4"/>
    </row>
    <row r="48" spans="1:16" ht="15" x14ac:dyDescent="0.25">
      <c r="B48" s="9"/>
      <c r="C48" s="9"/>
      <c r="D48" s="9"/>
      <c r="E48" s="9"/>
      <c r="F48" s="9"/>
      <c r="G48" s="9"/>
      <c r="H48" s="9"/>
      <c r="I48" s="9"/>
      <c r="J48" s="9"/>
      <c r="K48" s="9"/>
      <c r="L48" s="9"/>
      <c r="M48" s="9"/>
      <c r="N48" s="9"/>
    </row>
    <row r="49" spans="1:15" x14ac:dyDescent="0.3">
      <c r="A49" s="85" t="s">
        <v>21</v>
      </c>
      <c r="B49" s="85" t="s">
        <v>22</v>
      </c>
      <c r="C49" s="85" t="s">
        <v>23</v>
      </c>
      <c r="D49" s="85" t="s">
        <v>24</v>
      </c>
      <c r="E49" s="85" t="s">
        <v>5</v>
      </c>
      <c r="F49" s="86" t="s">
        <v>25</v>
      </c>
      <c r="G49" s="86"/>
      <c r="H49" s="86"/>
      <c r="I49" s="86"/>
      <c r="J49" s="86"/>
      <c r="K49" s="86"/>
      <c r="L49" s="86"/>
      <c r="M49" s="86"/>
      <c r="N49" s="87" t="s">
        <v>16</v>
      </c>
      <c r="O49" s="85" t="s">
        <v>17</v>
      </c>
    </row>
    <row r="50" spans="1:15" x14ac:dyDescent="0.3">
      <c r="A50" s="85"/>
      <c r="B50" s="85"/>
      <c r="C50" s="85"/>
      <c r="D50" s="85"/>
      <c r="E50" s="85"/>
      <c r="F50" s="86" t="s">
        <v>6</v>
      </c>
      <c r="G50" s="86"/>
      <c r="H50" s="86" t="s">
        <v>7</v>
      </c>
      <c r="I50" s="86"/>
      <c r="J50" s="86" t="s">
        <v>8</v>
      </c>
      <c r="K50" s="86"/>
      <c r="L50" s="86" t="s">
        <v>9</v>
      </c>
      <c r="M50" s="86"/>
      <c r="N50" s="87"/>
      <c r="O50" s="85"/>
    </row>
    <row r="51" spans="1:15" x14ac:dyDescent="0.3">
      <c r="A51" s="85"/>
      <c r="B51" s="85"/>
      <c r="C51" s="85"/>
      <c r="D51" s="85"/>
      <c r="E51" s="85"/>
      <c r="F51" s="44" t="s">
        <v>10</v>
      </c>
      <c r="G51" s="44" t="s">
        <v>11</v>
      </c>
      <c r="H51" s="44" t="s">
        <v>10</v>
      </c>
      <c r="I51" s="44" t="s">
        <v>11</v>
      </c>
      <c r="J51" s="44" t="s">
        <v>10</v>
      </c>
      <c r="K51" s="44" t="s">
        <v>12</v>
      </c>
      <c r="L51" s="44" t="s">
        <v>10</v>
      </c>
      <c r="M51" s="44" t="s">
        <v>12</v>
      </c>
      <c r="N51" s="87"/>
      <c r="O51" s="85"/>
    </row>
    <row r="52" spans="1:15" ht="52.8" x14ac:dyDescent="0.3">
      <c r="A52" s="2" t="str">
        <f>INDEX('POA3'!$A$2:$O$152,_xlfn.AGGREGATE(15,6,ROW('POA3'!$A$2:$A$152)-ROW('POA3'!$A$2)+1/--('POA3'!$A$2:$A$152=$B$46),ROWS($A$52:A52)),3)</f>
        <v>3.4 Extensión y vinculación</v>
      </c>
      <c r="B52" s="2" t="str">
        <f>INDEX('POA3'!$A$2:$O$152,_xlfn.AGGREGATE(15,6,ROW('POA3'!$A$2:$A$152)-ROW('POA3'!$A$2)+1/--('POA3'!$A$2:$A$152=$B$46),ROWS($A$52:B52)),4)</f>
        <v>3.4.2 Consolidar los esquemas de vinculación institucional con los sectores público, privado y social.</v>
      </c>
      <c r="C52" s="2" t="str">
        <f>INDEX('POA3'!$A$2:$O$152,_xlfn.AGGREGATE(15,6,ROW('POA3'!$A$2:$A$152)-ROW('POA3'!$A$2)+1/--('POA3'!$A$2:$A$152=$B$46),ROWS($A$52:C52)),5)</f>
        <v>3.4.2.1 Establecer convenios que promuevan la relación con los sectores público, priva- do y social, y supervisar su adecuado funcionamiento.</v>
      </c>
      <c r="D52" s="2" t="str">
        <f>INDEX('POA3'!$A$2:$O$152,_xlfn.AGGREGATE(15,6,ROW('POA3'!$A$2:$A$152)-ROW('POA3'!$A$2)+1/--('POA3'!$A$2:$A$152=$B$46),ROWS($A$52:D52)),6)</f>
        <v>Convenios de vinculación vigentes.</v>
      </c>
      <c r="E52" s="37">
        <f t="shared" ref="E52:E53" si="6">+F52+H52+J52+L52</f>
        <v>5</v>
      </c>
      <c r="F52" s="31">
        <f>INDEX('POA3'!$A$2:$O$152,_xlfn.AGGREGATE(15,6,ROW('POA3'!$A$2:$A$152)-ROW('POA3'!$A$2)+1/--('POA3'!$A$2:$A$152=$B$46),ROWS($A$52:E52)),7)</f>
        <v>0</v>
      </c>
      <c r="G52" s="31">
        <f>INDEX('POA3'!$A$2:$O$152,_xlfn.AGGREGATE(15,6,ROW('POA3'!$A$2:$A$152)-ROW('POA3'!$A$2)+1/--('POA3'!$A$2:$A$152=$B$46),ROWS($A$52:F52)),8)</f>
        <v>0</v>
      </c>
      <c r="H52" s="31">
        <f>INDEX('POA3'!$A$2:$O$152,_xlfn.AGGREGATE(15,6,ROW('POA3'!$A$2:$A$152)-ROW('POA3'!$A$2)+1/--('POA3'!$A$2:$A$152=$B$46),ROWS($A$52:G52)),9)</f>
        <v>2</v>
      </c>
      <c r="I52" s="31">
        <f>INDEX('POA3'!$A$2:$O$152,_xlfn.AGGREGATE(15,6,ROW('POA3'!$A$2:$A$152)-ROW('POA3'!$A$2)+1/--('POA3'!$A$2:$A$152=$B$46),ROWS($A$52:H52)),10)</f>
        <v>0</v>
      </c>
      <c r="J52" s="31">
        <f>INDEX('POA3'!$A$2:$O$152,_xlfn.AGGREGATE(15,6,ROW('POA3'!$A$2:$A$152)-ROW('POA3'!$A$2)+1/--('POA3'!$A$2:$A$152=$B$46),ROWS($A$52:I52)),11)</f>
        <v>0</v>
      </c>
      <c r="K52" s="31">
        <f>INDEX('POA3'!$A$2:$O$152,_xlfn.AGGREGATE(15,6,ROW('POA3'!$A$2:$A$152)-ROW('POA3'!$A$2)+1/--('POA3'!$A$2:$A$152=$B$46),ROWS($A$52:J52)),12)</f>
        <v>0</v>
      </c>
      <c r="L52" s="31">
        <f>INDEX('POA3'!$A$2:$O$152,_xlfn.AGGREGATE(15,6,ROW('POA3'!$A$2:$A$152)-ROW('POA3'!$A$2)+1/--('POA3'!$A$2:$A$152=$B$46),ROWS($A$52:K52)),13)</f>
        <v>3</v>
      </c>
      <c r="M52" s="31">
        <f>INDEX('POA3'!$A$2:$O$152,_xlfn.AGGREGATE(15,6,ROW('POA3'!$A$2:$A$152)-ROW('POA3'!$A$2)+1/--('POA3'!$A$2:$A$152=$B$46),ROWS($A$52:L52)),14)</f>
        <v>0</v>
      </c>
      <c r="N52" s="37">
        <f t="shared" ref="N52:N53" si="7">+G52+I52+K52+M52</f>
        <v>0</v>
      </c>
      <c r="O52" s="41">
        <f t="shared" ref="O52:O53" si="8">IFERROR(N52/E52,0%)</f>
        <v>0</v>
      </c>
    </row>
    <row r="53" spans="1:15" ht="52.8" x14ac:dyDescent="0.3">
      <c r="A53" s="2" t="str">
        <f>INDEX('POA3'!$A$2:$O$152,_xlfn.AGGREGATE(15,6,ROW('POA3'!$A$2:$A$152)-ROW('POA3'!$A$2)+1/--('POA3'!$A$2:$A$152=$B$46),ROWS($A$52:A53)),3)</f>
        <v>3.4 Extensión y vinculación</v>
      </c>
      <c r="B53" s="2" t="str">
        <f>INDEX('POA3'!$A$2:$O$152,_xlfn.AGGREGATE(15,6,ROW('POA3'!$A$2:$A$152)-ROW('POA3'!$A$2)+1/--('POA3'!$A$2:$A$152=$B$46),ROWS($A$52:B53)),4)</f>
        <v>3.4.3 Impulsar mecanismos para la generación de ingresos propios a través de la vinculación con el entorno social y productivo.</v>
      </c>
      <c r="C53" s="2" t="str">
        <f>INDEX('POA3'!$A$2:$O$152,_xlfn.AGGREGATE(15,6,ROW('POA3'!$A$2:$A$152)-ROW('POA3'!$A$2)+1/--('POA3'!$A$2:$A$152=$B$46),ROWS($A$52:C53)),5)</f>
        <v>3.4.3.3 Reformular los esquemas institucionales de educación continua a fin de que representen una fuente significativa de ingresos propios para la universidad.</v>
      </c>
      <c r="D53" s="2" t="str">
        <f>INDEX('POA3'!$A$2:$O$152,_xlfn.AGGREGATE(15,6,ROW('POA3'!$A$2:$A$152)-ROW('POA3'!$A$2)+1/--('POA3'!$A$2:$A$152=$B$46),ROWS($A$52:D53)),6)</f>
        <v>Cursos de educación continua ofertados.</v>
      </c>
      <c r="E53" s="37">
        <f t="shared" si="6"/>
        <v>4</v>
      </c>
      <c r="F53" s="31">
        <f>INDEX('POA3'!$A$2:$O$152,_xlfn.AGGREGATE(15,6,ROW('POA3'!$A$2:$A$152)-ROW('POA3'!$A$2)+1/--('POA3'!$A$2:$A$152=$B$46),ROWS($A$52:E53)),7)</f>
        <v>0</v>
      </c>
      <c r="G53" s="31">
        <f>INDEX('POA3'!$A$2:$O$152,_xlfn.AGGREGATE(15,6,ROW('POA3'!$A$2:$A$152)-ROW('POA3'!$A$2)+1/--('POA3'!$A$2:$A$152=$B$46),ROWS($A$52:F53)),8)</f>
        <v>0</v>
      </c>
      <c r="H53" s="31">
        <f>INDEX('POA3'!$A$2:$O$152,_xlfn.AGGREGATE(15,6,ROW('POA3'!$A$2:$A$152)-ROW('POA3'!$A$2)+1/--('POA3'!$A$2:$A$152=$B$46),ROWS($A$52:G53)),9)</f>
        <v>2</v>
      </c>
      <c r="I53" s="31">
        <f>INDEX('POA3'!$A$2:$O$152,_xlfn.AGGREGATE(15,6,ROW('POA3'!$A$2:$A$152)-ROW('POA3'!$A$2)+1/--('POA3'!$A$2:$A$152=$B$46),ROWS($A$52:H53)),10)</f>
        <v>0</v>
      </c>
      <c r="J53" s="31">
        <f>INDEX('POA3'!$A$2:$O$152,_xlfn.AGGREGATE(15,6,ROW('POA3'!$A$2:$A$152)-ROW('POA3'!$A$2)+1/--('POA3'!$A$2:$A$152=$B$46),ROWS($A$52:I53)),11)</f>
        <v>0</v>
      </c>
      <c r="K53" s="31">
        <f>INDEX('POA3'!$A$2:$O$152,_xlfn.AGGREGATE(15,6,ROW('POA3'!$A$2:$A$152)-ROW('POA3'!$A$2)+1/--('POA3'!$A$2:$A$152=$B$46),ROWS($A$52:J53)),12)</f>
        <v>0</v>
      </c>
      <c r="L53" s="31">
        <f>INDEX('POA3'!$A$2:$O$152,_xlfn.AGGREGATE(15,6,ROW('POA3'!$A$2:$A$152)-ROW('POA3'!$A$2)+1/--('POA3'!$A$2:$A$152=$B$46),ROWS($A$52:K53)),13)</f>
        <v>2</v>
      </c>
      <c r="M53" s="31">
        <f>INDEX('POA3'!$A$2:$O$152,_xlfn.AGGREGATE(15,6,ROW('POA3'!$A$2:$A$152)-ROW('POA3'!$A$2)+1/--('POA3'!$A$2:$A$152=$B$46),ROWS($A$52:L53)),14)</f>
        <v>0</v>
      </c>
      <c r="N53" s="37">
        <f t="shared" si="7"/>
        <v>0</v>
      </c>
      <c r="O53" s="41">
        <f t="shared" si="8"/>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9:O29"/>
    <mergeCell ref="B30:O30"/>
    <mergeCell ref="C33:N33"/>
    <mergeCell ref="C34:N34"/>
    <mergeCell ref="A36:A38"/>
    <mergeCell ref="B36:B38"/>
    <mergeCell ref="C36:C38"/>
    <mergeCell ref="D36:D38"/>
    <mergeCell ref="E36:E38"/>
    <mergeCell ref="F36:M36"/>
    <mergeCell ref="N36:N38"/>
    <mergeCell ref="O36:O38"/>
    <mergeCell ref="F37:G37"/>
    <mergeCell ref="H37:I37"/>
    <mergeCell ref="J37:K37"/>
    <mergeCell ref="L37:M37"/>
    <mergeCell ref="B42:O42"/>
    <mergeCell ref="B43:O43"/>
    <mergeCell ref="C46:N46"/>
    <mergeCell ref="C47:N47"/>
    <mergeCell ref="A49:A51"/>
    <mergeCell ref="B49:B51"/>
    <mergeCell ref="C49:C51"/>
    <mergeCell ref="D49:D51"/>
    <mergeCell ref="E49:E51"/>
    <mergeCell ref="F49:M49"/>
    <mergeCell ref="N49:N51"/>
    <mergeCell ref="O49:O51"/>
    <mergeCell ref="F50:G50"/>
    <mergeCell ref="H50:I50"/>
    <mergeCell ref="J50:K50"/>
    <mergeCell ref="L50:M50"/>
  </mergeCells>
  <pageMargins left="0.7" right="0.7" top="0.75" bottom="0.75" header="0.3" footer="0.3"/>
  <pageSetup scale="3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view="pageBreakPreview" topLeftCell="A46" zoomScale="60" zoomScaleNormal="60" workbookViewId="0">
      <selection activeCell="D15" sqref="D15"/>
    </sheetView>
  </sheetViews>
  <sheetFormatPr baseColWidth="10" defaultColWidth="11.44140625" defaultRowHeight="14.4" x14ac:dyDescent="0.3"/>
  <cols>
    <col min="1" max="3" width="39.44140625" customWidth="1"/>
    <col min="4" max="4" width="93.5546875" bestFit="1"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207</v>
      </c>
      <c r="C5" s="84" t="s">
        <v>73</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1.2.1.1 Estimular la participación de los estudiantes en las diversas modalidades de aprendizaje consideradas en el modelo educativo.</v>
      </c>
      <c r="D11" s="2" t="str">
        <f>IF(ROWS($A$11:D11)&gt;COUNTIF(POA!$A:$A,$B$5),"",INDEX(POA!$A$2:$O$856,_xlfn.AGGREGATE(15,6,ROW(POA!$A$2:$A$855)-ROW(POA!$A$2)+1/--(POA!$A$2:$A$855=$B$5),ROWS($A$11:D11)),6))</f>
        <v>Participación en eventos que fortalezcan la formación del estudiantes como Congresos, Seminarios, Concursos,a nivel local, nacional e internacional.</v>
      </c>
      <c r="E11" s="31">
        <f>+F11+H11+J11+L11</f>
        <v>6</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2</v>
      </c>
      <c r="I11" s="31">
        <f>IF(ROWS($A$11:I11)&gt;COUNTIF(POA!$A:$A,$B$5),"",INDEX(POA!$A$2:$O$856,_xlfn.AGGREGATE(15,6,ROW(POA!$A$2:$A$855)-ROW(POA!$A$2)+1/--(POA!$A$2:$A$855=$B$5),ROWS($A$11:I11)),10))</f>
        <v>0</v>
      </c>
      <c r="J11" s="31">
        <f>IF(ROWS($A$11:J11)&gt;COUNTIF(POA!$A:$A,$B$5),"",INDEX(POA!$A$2:$O$856,_xlfn.AGGREGATE(15,6,ROW(POA!$A$2:$A$855)-ROW(POA!$A$2)+1/--(POA!$A$2:$A$855=$B$5),ROWS($A$11:J11)),11))</f>
        <v>2</v>
      </c>
      <c r="K11" s="31">
        <f>IF(ROWS($A$11:K11)&gt;COUNTIF(POA!$A:$A,$B$5),"",INDEX(POA!$A$2:$O$856,_xlfn.AGGREGATE(15,6,ROW(POA!$A$2:$A$855)-ROW(POA!$A$2)+1/--(POA!$A$2:$A$855=$B$5),ROWS($A$11:K11)),12))</f>
        <v>0</v>
      </c>
      <c r="L11" s="31">
        <f>IF(ROWS($A$11:L11)&gt;COUNTIF(POA!$A:$A,$B$5),"",INDEX(POA!$A$2:$O$856,_xlfn.AGGREGATE(15,6,ROW(POA!$A$2:$A$855)-ROW(POA!$A$2)+1/--(POA!$A$2:$A$855=$B$5),ROWS($A$11:L11)),13))</f>
        <v>2</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1.9.1.4 Asegurar que las instalaciones físicas y el equipamiento de la institución se orienten por los principios de accesibilidad universal.</v>
      </c>
      <c r="D12" s="2" t="str">
        <f>IF(ROWS($A$11:D12)&gt;COUNTIF(POA!$A:$A,$B$5),"",INDEX(POA!$A$2:$O$856,_xlfn.AGGREGATE(15,6,ROW(POA!$A$2:$A$855)-ROW(POA!$A$2)+1/--(POA!$A$2:$A$855=$B$5),ROWS($A$11:D12)),6))</f>
        <v>Mantenimiento, conservación y/o actualizacion del equipo para la mejora de desempeño de actividades dentro y fuera del aula, laboratorios y talleres de la unidad académica.</v>
      </c>
      <c r="E12" s="31">
        <f t="shared" ref="E12:E35" si="0">+F12+H12+J12+L12</f>
        <v>8</v>
      </c>
      <c r="F12" s="31">
        <f>IF(ROWS($A$11:F12)&gt;COUNTIF(POA!$A:$A,$B$5),"",INDEX(POA!$A$2:$O$856,_xlfn.AGGREGATE(15,6,ROW(POA!$A$2:$A$855)-ROW(POA!$A$2)+1/--(POA!$A$2:$A$855=$B$5),ROWS($A$11:F12)),7))</f>
        <v>2</v>
      </c>
      <c r="G12" s="31">
        <f>IF(ROWS($A$11:G12)&gt;COUNTIF(POA!$A:$A,$B$5),"",INDEX(POA!$A$2:$O$856,_xlfn.AGGREGATE(15,6,ROW(POA!$A$2:$A$855)-ROW(POA!$A$2)+1/--(POA!$A$2:$A$855=$B$5),ROWS($A$11:G12)),8))</f>
        <v>2</v>
      </c>
      <c r="H12" s="31">
        <f>IF(ROWS($A$11:H12)&gt;COUNTIF(POA!$A:$A,$B$5),"",INDEX(POA!$A$2:$O$856,_xlfn.AGGREGATE(15,6,ROW(POA!$A$2:$A$855)-ROW(POA!$A$2)+1/--(POA!$A$2:$A$855=$B$5),ROWS($A$11:H12)),9))</f>
        <v>2</v>
      </c>
      <c r="I12" s="31">
        <f>IF(ROWS($A$11:I12)&gt;COUNTIF(POA!$A:$A,$B$5),"",INDEX(POA!$A$2:$O$856,_xlfn.AGGREGATE(15,6,ROW(POA!$A$2:$A$855)-ROW(POA!$A$2)+1/--(POA!$A$2:$A$855=$B$5),ROWS($A$11:I12)),10))</f>
        <v>0</v>
      </c>
      <c r="J12" s="31">
        <f>IF(ROWS($A$11:J12)&gt;COUNTIF(POA!$A:$A,$B$5),"",INDEX(POA!$A$2:$O$856,_xlfn.AGGREGATE(15,6,ROW(POA!$A$2:$A$855)-ROW(POA!$A$2)+1/--(POA!$A$2:$A$855=$B$5),ROWS($A$11:J12)),11))</f>
        <v>2</v>
      </c>
      <c r="K12" s="31">
        <f>IF(ROWS($A$11:K12)&gt;COUNTIF(POA!$A:$A,$B$5),"",INDEX(POA!$A$2:$O$856,_xlfn.AGGREGATE(15,6,ROW(POA!$A$2:$A$855)-ROW(POA!$A$2)+1/--(POA!$A$2:$A$855=$B$5),ROWS($A$11:K12)),12))</f>
        <v>0</v>
      </c>
      <c r="L12" s="31">
        <f>IF(ROWS($A$11:L12)&gt;COUNTIF(POA!$A:$A,$B$5),"",INDEX(POA!$A$2:$O$856,_xlfn.AGGREGATE(15,6,ROW(POA!$A$2:$A$855)-ROW(POA!$A$2)+1/--(POA!$A$2:$A$855=$B$5),ROWS($A$11:L12)),13))</f>
        <v>2</v>
      </c>
      <c r="M12" s="31">
        <f>IF(ROWS($A$11:M12)&gt;COUNTIF(POA!$A:$A,$B$5),"",INDEX(POA!$A$2:$O$856,_xlfn.AGGREGATE(15,6,ROW(POA!$A$2:$A$855)-ROW(POA!$A$2)+1/--(POA!$A$2:$A$855=$B$5),ROWS($A$11:M12)),14))</f>
        <v>0</v>
      </c>
      <c r="N12" s="37">
        <f t="shared" ref="N12:N35" si="1">+G12+I12+K12+M12</f>
        <v>2</v>
      </c>
      <c r="O12" s="41">
        <f t="shared" ref="O12:O35" si="2">IFERROR(N12/E12,0%)</f>
        <v>0.25</v>
      </c>
    </row>
    <row r="13" spans="1:16" ht="66"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1.9.1 Propiciar que la institución cuente con la infraestructura y equipamiento requeridos para el cumplimiento de sus funciones sustantivas y de gestión.</v>
      </c>
      <c r="C13" s="2" t="str">
        <f>IF(ROWS($A$11:C13)&gt;COUNTIF(POA!$A:$A,$B$5),"",INDEX(POA!$A$2:$O$856,_xlfn.AGGREGATE(15,6,ROW(POA!$A$2:$A$855)-ROW(POA!$A$2)+1/--(POA!$A$2:$A$855=$B$5),ROWS($A$11:C13)),5))</f>
        <v>1.9.1.3 Atender los requerimientos institucionales específicos asociados con el mantenimiento de edificios, aulas, espacios comunes, laboratorios, instalaciones deportivas y recintos culturales.</v>
      </c>
      <c r="D13" s="2" t="str">
        <f>IF(ROWS($A$11:D13)&gt;COUNTIF(POA!$A:$A,$B$5),"",INDEX(POA!$A$2:$O$856,_xlfn.AGGREGATE(15,6,ROW(POA!$A$2:$A$855)-ROW(POA!$A$2)+1/--(POA!$A$2:$A$855=$B$5),ROWS($A$11:D13)),6))</f>
        <v>Mantenimiento y conservaciones a las instalaciones físicas de la unidad académica</v>
      </c>
      <c r="E13" s="31">
        <f t="shared" si="0"/>
        <v>12</v>
      </c>
      <c r="F13" s="31">
        <f>IF(ROWS($A$11:F13)&gt;COUNTIF(POA!$A:$A,$B$5),"",INDEX(POA!$A$2:$O$856,_xlfn.AGGREGATE(15,6,ROW(POA!$A$2:$A$855)-ROW(POA!$A$2)+1/--(POA!$A$2:$A$855=$B$5),ROWS($A$11:F13)),7))</f>
        <v>2</v>
      </c>
      <c r="G13" s="31">
        <f>IF(ROWS($A$11:G13)&gt;COUNTIF(POA!$A:$A,$B$5),"",INDEX(POA!$A$2:$O$856,_xlfn.AGGREGATE(15,6,ROW(POA!$A$2:$A$855)-ROW(POA!$A$2)+1/--(POA!$A$2:$A$855=$B$5),ROWS($A$11:G13)),8))</f>
        <v>2</v>
      </c>
      <c r="H13" s="31">
        <f>IF(ROWS($A$11:H13)&gt;COUNTIF(POA!$A:$A,$B$5),"",INDEX(POA!$A$2:$O$856,_xlfn.AGGREGATE(15,6,ROW(POA!$A$2:$A$855)-ROW(POA!$A$2)+1/--(POA!$A$2:$A$855=$B$5),ROWS($A$11:H13)),9))</f>
        <v>4</v>
      </c>
      <c r="I13" s="31">
        <f>IF(ROWS($A$11:I13)&gt;COUNTIF(POA!$A:$A,$B$5),"",INDEX(POA!$A$2:$O$856,_xlfn.AGGREGATE(15,6,ROW(POA!$A$2:$A$855)-ROW(POA!$A$2)+1/--(POA!$A$2:$A$855=$B$5),ROWS($A$11:I13)),10))</f>
        <v>0</v>
      </c>
      <c r="J13" s="31">
        <f>IF(ROWS($A$11:J13)&gt;COUNTIF(POA!$A:$A,$B$5),"",INDEX(POA!$A$2:$O$856,_xlfn.AGGREGATE(15,6,ROW(POA!$A$2:$A$855)-ROW(POA!$A$2)+1/--(POA!$A$2:$A$855=$B$5),ROWS($A$11:J13)),11))</f>
        <v>3</v>
      </c>
      <c r="K13" s="31">
        <f>IF(ROWS($A$11:K13)&gt;COUNTIF(POA!$A:$A,$B$5),"",INDEX(POA!$A$2:$O$856,_xlfn.AGGREGATE(15,6,ROW(POA!$A$2:$A$855)-ROW(POA!$A$2)+1/--(POA!$A$2:$A$855=$B$5),ROWS($A$11:K13)),12))</f>
        <v>0</v>
      </c>
      <c r="L13" s="31">
        <f>IF(ROWS($A$11:L13)&gt;COUNTIF(POA!$A:$A,$B$5),"",INDEX(POA!$A$2:$O$856,_xlfn.AGGREGATE(15,6,ROW(POA!$A$2:$A$855)-ROW(POA!$A$2)+1/--(POA!$A$2:$A$855=$B$5),ROWS($A$11:L13)),13))</f>
        <v>3</v>
      </c>
      <c r="M13" s="31">
        <f>IF(ROWS($A$11:M13)&gt;COUNTIF(POA!$A:$A,$B$5),"",INDEX(POA!$A$2:$O$856,_xlfn.AGGREGATE(15,6,ROW(POA!$A$2:$A$855)-ROW(POA!$A$2)+1/--(POA!$A$2:$A$855=$B$5),ROWS($A$11:M13)),14))</f>
        <v>0</v>
      </c>
      <c r="N13" s="37">
        <f t="shared" si="1"/>
        <v>2</v>
      </c>
      <c r="O13" s="41">
        <f t="shared" si="2"/>
        <v>0.16666666666666666</v>
      </c>
    </row>
    <row r="14" spans="1:16" ht="52.8" x14ac:dyDescent="0.3">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1.9.3 Establecer y aplicar reglamentos, lineamientos y protocolos orientados a preservar la integridad física, psicológica y material de la comunidad universitaria.</v>
      </c>
      <c r="C14" s="2" t="str">
        <f>IF(ROWS($A$11:C14)&gt;COUNTIF(POA!$A:$A,$B$5),"",INDEX(POA!$A$2:$O$856,_xlfn.AGGREGATE(15,6,ROW(POA!$A$2:$A$855)-ROW(POA!$A$2)+1/--(POA!$A$2:$A$855=$B$5),ROWS($A$11:C14)),5))</f>
        <v>1.9.3.1 Promover la emisión de reglamentos y lineamientos en materia de seguridad y establecer protocolos específicos de actuación.</v>
      </c>
      <c r="D14" s="2" t="str">
        <f>IF(ROWS($A$11:D14)&gt;COUNTIF(POA!$A:$A,$B$5),"",INDEX(POA!$A$2:$O$856,_xlfn.AGGREGATE(15,6,ROW(POA!$A$2:$A$855)-ROW(POA!$A$2)+1/--(POA!$A$2:$A$855=$B$5),ROWS($A$11:D14)),6))</f>
        <v>Instrumentar y dar observancia a reglamentos internos, incidiendo positivamente en la comunidad de la unidad académica respecto al desarrollo de sus actividades escolares en espacios e instalaciones específicas (talleres, laboratorios, audiovisuales).</v>
      </c>
      <c r="E14" s="31">
        <f t="shared" si="0"/>
        <v>4</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2</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2</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1.2.1.6 Promover la participación de los estudiantes en experiencias de movilidad nacional e internacional.</v>
      </c>
      <c r="D15" s="2" t="str">
        <f>IF(ROWS($A$11:D15)&gt;COUNTIF(POA!$A:$A,$B$5),"",INDEX(POA!$A$2:$O$856,_xlfn.AGGREGATE(15,6,ROW(POA!$A$2:$A$855)-ROW(POA!$A$2)+1/--(POA!$A$2:$A$855=$B$5),ROWS($A$11:D15)),6))</f>
        <v>promover entre los estudiantes la particiacion de Intercambio Estudiantil nacional e Internacional para fortalecer su formación integral.</v>
      </c>
      <c r="E15" s="31">
        <f t="shared" si="0"/>
        <v>20</v>
      </c>
      <c r="F15" s="31">
        <f>IF(ROWS($A$11:F15)&gt;COUNTIF(POA!$A:$A,$B$5),"",INDEX(POA!$A$2:$O$856,_xlfn.AGGREGATE(15,6,ROW(POA!$A$2:$A$855)-ROW(POA!$A$2)+1/--(POA!$A$2:$A$855=$B$5),ROWS($A$11:F15)),7))</f>
        <v>10</v>
      </c>
      <c r="G15" s="31">
        <f>IF(ROWS($A$11:G15)&gt;COUNTIF(POA!$A:$A,$B$5),"",INDEX(POA!$A$2:$O$856,_xlfn.AGGREGATE(15,6,ROW(POA!$A$2:$A$855)-ROW(POA!$A$2)+1/--(POA!$A$2:$A$855=$B$5),ROWS($A$11:G15)),8))</f>
        <v>10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10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10</v>
      </c>
      <c r="O15" s="41">
        <f t="shared" si="2"/>
        <v>0.5</v>
      </c>
    </row>
    <row r="16" spans="1:16" ht="52.8" x14ac:dyDescent="0.3">
      <c r="A16" s="2" t="str">
        <f>IF(ROWS($A$11:A16)&gt;COUNTIF(POA!$A:$A,$B$5),"",INDEX(POA!$A$2:$O$856,_xlfn.AGGREGATE(15,6,ROW(POA!$A$2:$A$855)-ROW(POA!$A$2)+1/--(POA!$A$2:$A$855=$B$5),ROWS($A$11:A16)),3))</f>
        <v>1.11 Cuidado al medio ambiente</v>
      </c>
      <c r="B16" s="2" t="str">
        <f>IF(ROWS($A$11:B16)&gt;COUNTIF(POA!$A:$A,$B$5),"",INDEX(POA!$A$2:$O$856,_xlfn.AGGREGATE(15,6,ROW(POA!$A$2:$A$855)-ROW(POA!$A$2)+1/--(POA!$A$2:$A$855=$B$5),ROWS($A$11:B16)),4))</f>
        <v>1.11.2 Propiciar experiencias de formación, actualización y capacitación en la comunidad universitaria, orientadas al cuidado del medio ambiente y al desarrollo sostenible.</v>
      </c>
      <c r="C16" s="2" t="str">
        <f>IF(ROWS($A$11:C16)&gt;COUNTIF(POA!$A:$A,$B$5),"",INDEX(POA!$A$2:$O$856,_xlfn.AGGREGATE(15,6,ROW(POA!$A$2:$A$855)-ROW(POA!$A$2)+1/--(POA!$A$2:$A$855=$B$5),ROWS($A$11:C16)),5))</f>
        <v>1.11.2.1 Incidir en el proceso formativo de los estudiantes sensibilizándolos en torno a la problemática ambiental y la importancia de la conservación de los recursos naturales.</v>
      </c>
      <c r="D16" s="2" t="str">
        <f>IF(ROWS($A$11:D16)&gt;COUNTIF(POA!$A:$A,$B$5),"",INDEX(POA!$A$2:$O$856,_xlfn.AGGREGATE(15,6,ROW(POA!$A$2:$A$855)-ROW(POA!$A$2)+1/--(POA!$A$2:$A$855=$B$5),ROWS($A$11:D16)),6))</f>
        <v>Realizar eventos que promuevan entre la comunidad estudiantil los Valores y el Respeto al Medio Ambiente</v>
      </c>
      <c r="E16" s="31">
        <f t="shared" si="0"/>
        <v>4</v>
      </c>
      <c r="F16" s="31">
        <f>IF(ROWS($A$11:F16)&gt;COUNTIF(POA!$A:$A,$B$5),"",INDEX(POA!$A$2:$O$856,_xlfn.AGGREGATE(15,6,ROW(POA!$A$2:$A$855)-ROW(POA!$A$2)+1/--(POA!$A$2:$A$855=$B$5),ROWS($A$11:F16)),7))</f>
        <v>1</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1.6 Desarrollo académico</v>
      </c>
      <c r="B17" s="2" t="str">
        <f>IF(ROWS($A$11:B17)&gt;COUNTIF(POA!$A:$A,$B$5),"",INDEX(POA!$A$2:$O$856,_xlfn.AGGREGATE(15,6,ROW(POA!$A$2:$A$855)-ROW(POA!$A$2)+1/--(POA!$A$2:$A$855=$B$5),ROWS($A$11:B17)),4))</f>
        <v>1.6.1 Fortalecer las trayectorias académicas y docentes para el ingreso, promoción, permanencia, retiro y relevo generacional.</v>
      </c>
      <c r="C17" s="2" t="str">
        <f>IF(ROWS($A$11:C17)&gt;COUNTIF(POA!$A:$A,$B$5),"",INDEX(POA!$A$2:$O$856,_xlfn.AGGREGATE(15,6,ROW(POA!$A$2:$A$855)-ROW(POA!$A$2)+1/--(POA!$A$2:$A$855=$B$5),ROWS($A$11:C17)),5))</f>
        <v>1.6.1.3 Propiciar condiciones para la participación de los académicos en los programas externos de desarrollo y reconocimiento profesional.</v>
      </c>
      <c r="D17" s="2" t="str">
        <f>IF(ROWS($A$11:D17)&gt;COUNTIF(POA!$A:$A,$B$5),"",INDEX(POA!$A$2:$O$856,_xlfn.AGGREGATE(15,6,ROW(POA!$A$2:$A$855)-ROW(POA!$A$2)+1/--(POA!$A$2:$A$855=$B$5),ROWS($A$11:D17)),6))</f>
        <v>Participación de académicos en actividades que fortalezcan su formación y propicien lograr y/o mantener Prodep y SNI</v>
      </c>
      <c r="E17" s="31">
        <f t="shared" si="0"/>
        <v>3</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2</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1.1 Calidad y pertinencia de la oferta  educativa</v>
      </c>
      <c r="B18" s="2" t="str">
        <f>IF(ROWS($A$11:B18)&gt;COUNTIF(POA!$A:$A,$B$5),"",INDEX(POA!$A$2:$O$856,_xlfn.AGGREGATE(15,6,ROW(POA!$A$2:$A$855)-ROW(POA!$A$2)+1/--(POA!$A$2:$A$855=$B$5),ROWS($A$11:B18)),4))</f>
        <v>1.1.2 Garantizar que la oferta educativa sea de calidad en congruencia y coherencia con el proyecto universitario</v>
      </c>
      <c r="C18" s="2" t="str">
        <f>IF(ROWS($A$11:C18)&gt;COUNTIF(POA!$A:$A,$B$5),"",INDEX(POA!$A$2:$O$856,_xlfn.AGGREGATE(15,6,ROW(POA!$A$2:$A$855)-ROW(POA!$A$2)+1/--(POA!$A$2:$A$855=$B$5),ROWS($A$11:C18)),5))</f>
        <v>1.1.2.1 Propiciar las condiciones institucionales para la adecuada operación de los programas educativos y el mejoramiento de su calidad.</v>
      </c>
      <c r="D18" s="2" t="str">
        <f>IF(ROWS($A$11:D18)&gt;COUNTIF(POA!$A:$A,$B$5),"",INDEX(POA!$A$2:$O$856,_xlfn.AGGREGATE(15,6,ROW(POA!$A$2:$A$855)-ROW(POA!$A$2)+1/--(POA!$A$2:$A$855=$B$5),ROWS($A$11:D18)),6))</f>
        <v>Conformar cuerpos colegiados multisede (al menos uno por PE), integrando docentes de los distintos campus y orientados a la actualización y el seguimiento curricular.</v>
      </c>
      <c r="E18" s="31">
        <f t="shared" si="0"/>
        <v>3</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3</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1.2.1.1 Estimular la participación de los estudiantes en las diversas modalidades de aprendizaje consideradas en el modelo educativo.</v>
      </c>
      <c r="D19" s="2" t="str">
        <f>IF(ROWS($A$11:D19)&gt;COUNTIF(POA!$A:$A,$B$5),"",INDEX(POA!$A$2:$O$856,_xlfn.AGGREGATE(15,6,ROW(POA!$A$2:$A$855)-ROW(POA!$A$2)+1/--(POA!$A$2:$A$855=$B$5),ROWS($A$11:D19)),6))</f>
        <v>Ampliar la participación de estudiantes en las diversas de modalidades de aprendizaje; particularmente en la ayudantía docente, la elaboración de ejercicios investigativos, así como la implementación de estudios independientes.</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1.1 Calidad y pertinencia de la oferta  educativa</v>
      </c>
      <c r="B20" s="2" t="str">
        <f>IF(ROWS($A$11:B20)&gt;COUNTIF(POA!$A:$A,$B$5),"",INDEX(POA!$A$2:$O$856,_xlfn.AGGREGATE(15,6,ROW(POA!$A$2:$A$855)-ROW(POA!$A$2)+1/--(POA!$A$2:$A$855=$B$5),ROWS($A$11:B20)),4))</f>
        <v>1.1.2 Garantizar que la oferta educativa sea de calidad en congruencia y coherencia con el proyecto universitario</v>
      </c>
      <c r="C20" s="2" t="str">
        <f>IF(ROWS($A$11:C20)&gt;COUNTIF(POA!$A:$A,$B$5),"",INDEX(POA!$A$2:$O$856,_xlfn.AGGREGATE(15,6,ROW(POA!$A$2:$A$855)-ROW(POA!$A$2)+1/--(POA!$A$2:$A$855=$B$5),ROWS($A$11:C20)),5))</f>
        <v>1.1.2.2 Participar en los procesos de evaluación y acreditación nacional e internacional que contribuyan al mejoramiento de la calidad de oferta educativa.</v>
      </c>
      <c r="D20" s="2" t="str">
        <f>IF(ROWS($A$11:D20)&gt;COUNTIF(POA!$A:$A,$B$5),"",INDEX(POA!$A$2:$O$856,_xlfn.AGGREGATE(15,6,ROW(POA!$A$2:$A$855)-ROW(POA!$A$2)+1/--(POA!$A$2:$A$855=$B$5),ROWS($A$11:D20)),6))</f>
        <v>Atender las recomendaciones derivadas de las evaluaciones y acreditaciones previas de cuatro Programas Educativos  realizadas por los organismos correspondientes</v>
      </c>
      <c r="E20" s="31">
        <f t="shared" si="0"/>
        <v>4</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4</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39.6" x14ac:dyDescent="0.3">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1.1.2 Garantizar que la oferta educativa sea de calidad en congruencia y coherencia con el proyecto universitario</v>
      </c>
      <c r="C21" s="2" t="str">
        <f>IF(ROWS($A$11:C21)&gt;COUNTIF(POA!$A:$A,$B$5),"",INDEX(POA!$A$2:$O$856,_xlfn.AGGREGATE(15,6,ROW(POA!$A$2:$A$855)-ROW(POA!$A$2)+1/--(POA!$A$2:$A$855=$B$5),ROWS($A$11:C21)),5))</f>
        <v>1.1.2.3 Establecer mecanismos de autoevaluación para la mejora de la calidad de la oferta educativa.</v>
      </c>
      <c r="D21" s="2" t="str">
        <f>IF(ROWS($A$11:D21)&gt;COUNTIF(POA!$A:$A,$B$5),"",INDEX(POA!$A$2:$O$856,_xlfn.AGGREGATE(15,6,ROW(POA!$A$2:$A$855)-ROW(POA!$A$2)+1/--(POA!$A$2:$A$855=$B$5),ROWS($A$11:D21)),6))</f>
        <v>Diseñar instrumentos que permitan el seguimiento adecuado hacia los diversos ámbitos, asegurando resultados (reportes) oportunos para una evaluación integral</v>
      </c>
      <c r="E21" s="31">
        <f t="shared" si="0"/>
        <v>5</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3</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2</v>
      </c>
      <c r="M21" s="31">
        <f>IF(ROWS($A$11:M21)&gt;COUNTIF(POA!$A:$A,$B$5),"",INDEX(POA!$A$2:$O$856,_xlfn.AGGREGATE(15,6,ROW(POA!$A$2:$A$855)-ROW(POA!$A$2)+1/--(POA!$A$2:$A$855=$B$5),ROWS($A$11:M21)),14))</f>
        <v>0</v>
      </c>
      <c r="N21" s="37">
        <f t="shared" si="1"/>
        <v>0</v>
      </c>
      <c r="O21" s="41">
        <f t="shared" si="2"/>
        <v>0</v>
      </c>
    </row>
    <row r="22" spans="1:15" ht="39.6" x14ac:dyDescent="0.3">
      <c r="A22" s="2" t="str">
        <f>IF(ROWS($A$11:A22)&gt;COUNTIF(POA!$A:$A,$B$5),"",INDEX(POA!$A$2:$O$856,_xlfn.AGGREGATE(15,6,ROW(POA!$A$2:$A$855)-ROW(POA!$A$2)+1/--(POA!$A$2:$A$855=$B$5),ROWS($A$11:A22)),3))</f>
        <v>1.1 Calidad y pertinencia de la oferta  educativa</v>
      </c>
      <c r="B22" s="2" t="str">
        <f>IF(ROWS($A$11:B22)&gt;COUNTIF(POA!$A:$A,$B$5),"",INDEX(POA!$A$2:$O$856,_xlfn.AGGREGATE(15,6,ROW(POA!$A$2:$A$855)-ROW(POA!$A$2)+1/--(POA!$A$2:$A$855=$B$5),ROWS($A$11:B22)),4))</f>
        <v>1.1.2 Garantizar que la oferta educativa sea de calidad en congruencia y coherencia con el proyecto universitario</v>
      </c>
      <c r="C22" s="2" t="str">
        <f>IF(ROWS($A$11:C22)&gt;COUNTIF(POA!$A:$A,$B$5),"",INDEX(POA!$A$2:$O$856,_xlfn.AGGREGATE(15,6,ROW(POA!$A$2:$A$855)-ROW(POA!$A$2)+1/--(POA!$A$2:$A$855=$B$5),ROWS($A$11:C22)),5))</f>
        <v>1.1.2.4 Sistematizar los procesos asociados con la evaluación y acreditación de los programas educativos.</v>
      </c>
      <c r="D22" s="2" t="str">
        <f>IF(ROWS($A$11:D22)&gt;COUNTIF(POA!$A:$A,$B$5),"",INDEX(POA!$A$2:$O$856,_xlfn.AGGREGATE(15,6,ROW(POA!$A$2:$A$855)-ROW(POA!$A$2)+1/--(POA!$A$2:$A$855=$B$5),ROWS($A$11:D22)),6))</f>
        <v>Diseñar bases de datos que permitan la eficaz actualización de la información. Asegurando la sistematización de cada proceso de evaluación y acreditación.</v>
      </c>
      <c r="E22" s="31">
        <f t="shared" si="0"/>
        <v>20</v>
      </c>
      <c r="F22" s="31">
        <f>IF(ROWS($A$11:F22)&gt;COUNTIF(POA!$A:$A,$B$5),"",INDEX(POA!$A$2:$O$856,_xlfn.AGGREGATE(15,6,ROW(POA!$A$2:$A$855)-ROW(POA!$A$2)+1/--(POA!$A$2:$A$855=$B$5),ROWS($A$11:F22)),7))</f>
        <v>5</v>
      </c>
      <c r="G22" s="31">
        <f>IF(ROWS($A$11:G22)&gt;COUNTIF(POA!$A:$A,$B$5),"",INDEX(POA!$A$2:$O$856,_xlfn.AGGREGATE(15,6,ROW(POA!$A$2:$A$855)-ROW(POA!$A$2)+1/--(POA!$A$2:$A$855=$B$5),ROWS($A$11:G22)),8))</f>
        <v>5</v>
      </c>
      <c r="H22" s="31">
        <f>IF(ROWS($A$11:H22)&gt;COUNTIF(POA!$A:$A,$B$5),"",INDEX(POA!$A$2:$O$856,_xlfn.AGGREGATE(15,6,ROW(POA!$A$2:$A$855)-ROW(POA!$A$2)+1/--(POA!$A$2:$A$855=$B$5),ROWS($A$11:H22)),9))</f>
        <v>5</v>
      </c>
      <c r="I22" s="31">
        <f>IF(ROWS($A$11:I22)&gt;COUNTIF(POA!$A:$A,$B$5),"",INDEX(POA!$A$2:$O$856,_xlfn.AGGREGATE(15,6,ROW(POA!$A$2:$A$855)-ROW(POA!$A$2)+1/--(POA!$A$2:$A$855=$B$5),ROWS($A$11:I22)),10))</f>
        <v>0</v>
      </c>
      <c r="J22" s="31">
        <f>IF(ROWS($A$11:J22)&gt;COUNTIF(POA!$A:$A,$B$5),"",INDEX(POA!$A$2:$O$856,_xlfn.AGGREGATE(15,6,ROW(POA!$A$2:$A$855)-ROW(POA!$A$2)+1/--(POA!$A$2:$A$855=$B$5),ROWS($A$11:J22)),11))</f>
        <v>5</v>
      </c>
      <c r="K22" s="31">
        <f>IF(ROWS($A$11:K22)&gt;COUNTIF(POA!$A:$A,$B$5),"",INDEX(POA!$A$2:$O$856,_xlfn.AGGREGATE(15,6,ROW(POA!$A$2:$A$855)-ROW(POA!$A$2)+1/--(POA!$A$2:$A$855=$B$5),ROWS($A$11:K22)),12))</f>
        <v>0</v>
      </c>
      <c r="L22" s="31">
        <f>IF(ROWS($A$11:L22)&gt;COUNTIF(POA!$A:$A,$B$5),"",INDEX(POA!$A$2:$O$856,_xlfn.AGGREGATE(15,6,ROW(POA!$A$2:$A$855)-ROW(POA!$A$2)+1/--(POA!$A$2:$A$855=$B$5),ROWS($A$11:L22)),13))</f>
        <v>5</v>
      </c>
      <c r="M22" s="31">
        <f>IF(ROWS($A$11:M22)&gt;COUNTIF(POA!$A:$A,$B$5),"",INDEX(POA!$A$2:$O$856,_xlfn.AGGREGATE(15,6,ROW(POA!$A$2:$A$855)-ROW(POA!$A$2)+1/--(POA!$A$2:$A$855=$B$5),ROWS($A$11:M22)),14))</f>
        <v>0</v>
      </c>
      <c r="N22" s="37">
        <f t="shared" si="1"/>
        <v>5</v>
      </c>
      <c r="O22" s="41">
        <f t="shared" si="2"/>
        <v>0.25</v>
      </c>
    </row>
    <row r="23" spans="1:15" ht="52.8" x14ac:dyDescent="0.3">
      <c r="A23" s="2" t="str">
        <f>IF(ROWS($A$11:A23)&gt;COUNTIF(POA!$A:$A,$B$5),"",INDEX(POA!$A$2:$O$856,_xlfn.AGGREGATE(15,6,ROW(POA!$A$2:$A$855)-ROW(POA!$A$2)+1/--(POA!$A$2:$A$855=$B$5),ROWS($A$11:A23)),3))</f>
        <v>1.1 Calidad y pertinencia de la oferta  educativa</v>
      </c>
      <c r="B23" s="2" t="str">
        <f>IF(ROWS($A$11:B23)&gt;COUNTIF(POA!$A:$A,$B$5),"",INDEX(POA!$A$2:$O$856,_xlfn.AGGREGATE(15,6,ROW(POA!$A$2:$A$855)-ROW(POA!$A$2)+1/--(POA!$A$2:$A$855=$B$5),ROWS($A$11:B23)),4))</f>
        <v>1.1.3 Asegurar la pertinencia de la oferta educativa.</v>
      </c>
      <c r="C23" s="2" t="str">
        <f>IF(ROWS($A$11:C23)&gt;COUNTIF(POA!$A:$A,$B$5),"",INDEX(POA!$A$2:$O$856,_xlfn.AGGREGATE(15,6,ROW(POA!$A$2:$A$855)-ROW(POA!$A$2)+1/--(POA!$A$2:$A$855=$B$5),ROWS($A$11:C23)),5))</f>
        <v>1.1.3.1 Modificar y actualizar los planes y programas de estudio de licenciatura y posgrado que respondan a los requerimientos del entorno regional, nacional e internacional.</v>
      </c>
      <c r="D23" s="2" t="str">
        <f>IF(ROWS($A$11:D23)&gt;COUNTIF(POA!$A:$A,$B$5),"",INDEX(POA!$A$2:$O$856,_xlfn.AGGREGATE(15,6,ROW(POA!$A$2:$A$855)-ROW(POA!$A$2)+1/--(POA!$A$2:$A$855=$B$5),ROWS($A$11:D23)),6))</f>
        <v>Modificar el programa educativo de Arquitecto, en coordinación con la FCITEC y la FIAD</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1.1 Calidad y pertinencia de la oferta  educativa</v>
      </c>
      <c r="B24" s="2" t="str">
        <f>IF(ROWS($A$11:B24)&gt;COUNTIF(POA!$A:$A,$B$5),"",INDEX(POA!$A$2:$O$856,_xlfn.AGGREGATE(15,6,ROW(POA!$A$2:$A$855)-ROW(POA!$A$2)+1/--(POA!$A$2:$A$855=$B$5),ROWS($A$11:B24)),4))</f>
        <v>1.1.3 Asegurar la pertinencia de la oferta educativa.</v>
      </c>
      <c r="C24" s="2" t="str">
        <f>IF(ROWS($A$11:C24)&gt;COUNTIF(POA!$A:$A,$B$5),"",INDEX(POA!$A$2:$O$856,_xlfn.AGGREGATE(15,6,ROW(POA!$A$2:$A$855)-ROW(POA!$A$2)+1/--(POA!$A$2:$A$855=$B$5),ROWS($A$11:C24)),5))</f>
        <v>1.1.3.1 Modificar y actualizar los planes y programas de estudio de licenciatura y posgrado que respondan a los requerimientos del entorno regional, nacional e internacional.</v>
      </c>
      <c r="D24" s="2" t="str">
        <f>IF(ROWS($A$11:D24)&gt;COUNTIF(POA!$A:$A,$B$5),"",INDEX(POA!$A$2:$O$856,_xlfn.AGGREGATE(15,6,ROW(POA!$A$2:$A$855)-ROW(POA!$A$2)+1/--(POA!$A$2:$A$855=$B$5),ROWS($A$11:D24)),6))</f>
        <v>Modificar el programa educativo de Licenciado en Diseño Gráfico, en coordinación con la FCITEC.</v>
      </c>
      <c r="E24" s="31">
        <f t="shared" si="0"/>
        <v>1</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1.1 Calidad y pertinencia de la oferta  educativa</v>
      </c>
      <c r="B25" s="2" t="str">
        <f>IF(ROWS($A$11:B25)&gt;COUNTIF(POA!$A:$A,$B$5),"",INDEX(POA!$A$2:$O$856,_xlfn.AGGREGATE(15,6,ROW(POA!$A$2:$A$855)-ROW(POA!$A$2)+1/--(POA!$A$2:$A$855=$B$5),ROWS($A$11:B25)),4))</f>
        <v>1.1.3 Asegurar la pertinencia de la oferta educativa.</v>
      </c>
      <c r="C25" s="2" t="str">
        <f>IF(ROWS($A$11:C25)&gt;COUNTIF(POA!$A:$A,$B$5),"",INDEX(POA!$A$2:$O$856,_xlfn.AGGREGATE(15,6,ROW(POA!$A$2:$A$855)-ROW(POA!$A$2)+1/--(POA!$A$2:$A$855=$B$5),ROWS($A$11:C25)),5))</f>
        <v>1.1.3.1 Modificar y actualizar los planes y programas de estudio de licenciatura y posgrado que respondan a los requerimientos del entorno regional, nacional e internacional.</v>
      </c>
      <c r="D25" s="2" t="str">
        <f>IF(ROWS($A$11:D25)&gt;COUNTIF(POA!$A:$A,$B$5),"",INDEX(POA!$A$2:$O$856,_xlfn.AGGREGATE(15,6,ROW(POA!$A$2:$A$855)-ROW(POA!$A$2)+1/--(POA!$A$2:$A$855=$B$5),ROWS($A$11:D25)),6))</f>
        <v>Modificar el programa educativo de Licenciado en Diseño Industrial, en coordinación con la FCITEC.</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1.2.1 Formar integralmente profesionistas competentes, con sentido colaborativo, capacidad de liderazgo, de emprendimiento y conscientes y comprometidos con su entorno.</v>
      </c>
      <c r="C26" s="2" t="str">
        <f>IF(ROWS($A$11:C26)&gt;COUNTIF(POA!$A:$A,$B$5),"",INDEX(POA!$A$2:$O$856,_xlfn.AGGREGATE(15,6,ROW(POA!$A$2:$A$855)-ROW(POA!$A$2)+1/--(POA!$A$2:$A$855=$B$5),ROWS($A$11:C26)),5))</f>
        <v>1.2.1.2 Promover experiencias de aprendizaje para los estudiantes en entornos reales.</v>
      </c>
      <c r="D26" s="2" t="str">
        <f>IF(ROWS($A$11:D26)&gt;COUNTIF(POA!$A:$A,$B$5),"",INDEX(POA!$A$2:$O$856,_xlfn.AGGREGATE(15,6,ROW(POA!$A$2:$A$855)-ROW(POA!$A$2)+1/--(POA!$A$2:$A$855=$B$5),ROWS($A$11:D26)),6))</f>
        <v>Ampliar el registro de estudiantes en Proyectos de vinculación con valor en créditos, situados tanto en el sector productivo, como en los sectores socialmente vulnerables.</v>
      </c>
      <c r="E26" s="31">
        <f t="shared" si="0"/>
        <v>10</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5</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5</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1.2.1 Formar integralmente profesionistas competentes, con sentido colaborativo, capacidad de liderazgo, de emprendimiento y conscientes y comprometidos con su entorno.</v>
      </c>
      <c r="C27" s="2" t="str">
        <f>IF(ROWS($A$11:C27)&gt;COUNTIF(POA!$A:$A,$B$5),"",INDEX(POA!$A$2:$O$856,_xlfn.AGGREGATE(15,6,ROW(POA!$A$2:$A$855)-ROW(POA!$A$2)+1/--(POA!$A$2:$A$855=$B$5),ROWS($A$11:C27)),5))</f>
        <v>1.2.1.3 Impulsar la certificación de competencias profesionales en los estudiantes.</v>
      </c>
      <c r="D27" s="2" t="str">
        <f>IF(ROWS($A$11:D27)&gt;COUNTIF(POA!$A:$A,$B$5),"",INDEX(POA!$A$2:$O$856,_xlfn.AGGREGATE(15,6,ROW(POA!$A$2:$A$855)-ROW(POA!$A$2)+1/--(POA!$A$2:$A$855=$B$5),ROWS($A$11:D27)),6))</f>
        <v>Promover la participación de estudiantes en la modalidad de educación Dual</v>
      </c>
      <c r="E27" s="31">
        <f t="shared" si="0"/>
        <v>3</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2</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1.2.1 Formar integralmente profesionistas competentes, con sentido colaborativo, capacidad de liderazgo, de emprendimiento y conscientes y comprometidos con su entorno.</v>
      </c>
      <c r="C28" s="2" t="str">
        <f>IF(ROWS($A$11:C28)&gt;COUNTIF(POA!$A:$A,$B$5),"",INDEX(POA!$A$2:$O$856,_xlfn.AGGREGATE(15,6,ROW(POA!$A$2:$A$855)-ROW(POA!$A$2)+1/--(POA!$A$2:$A$855=$B$5),ROWS($A$11:C28)),5))</f>
        <v>1.2.1.4 Promover el emprendimiento, la innovación y las habilidades de liderazgo en los estudiantes a lo largo del proceso formativo.</v>
      </c>
      <c r="D28" s="2" t="str">
        <f>IF(ROWS($A$11:D28)&gt;COUNTIF(POA!$A:$A,$B$5),"",INDEX(POA!$A$2:$O$856,_xlfn.AGGREGATE(15,6,ROW(POA!$A$2:$A$855)-ROW(POA!$A$2)+1/--(POA!$A$2:$A$855=$B$5),ROWS($A$11:D28)),6))</f>
        <v>Incorporar a estudiantes de los distintos programas educativos en actividades asociadas al emprendimiento, motivando su participación en ferias o exposiciones tales como "Expo Emprendedores" de</v>
      </c>
      <c r="E28" s="31">
        <f t="shared" si="0"/>
        <v>6</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3</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3</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1.2 Proceso formativo</v>
      </c>
      <c r="B29" s="2" t="str">
        <f>IF(ROWS($A$11:B29)&gt;COUNTIF(POA!$A:$A,$B$5),"",INDEX(POA!$A$2:$O$856,_xlfn.AGGREGATE(15,6,ROW(POA!$A$2:$A$855)-ROW(POA!$A$2)+1/--(POA!$A$2:$A$855=$B$5),ROWS($A$11:B29)),4))</f>
        <v>1.2.1 Formar integralmente profesionistas competentes, con sentido colaborativo, capacidad de liderazgo, de emprendimiento y conscientes y comprometidos con su entorno.</v>
      </c>
      <c r="C29" s="2" t="str">
        <f>IF(ROWS($A$11:C29)&gt;COUNTIF(POA!$A:$A,$B$5),"",INDEX(POA!$A$2:$O$856,_xlfn.AGGREGATE(15,6,ROW(POA!$A$2:$A$855)-ROW(POA!$A$2)+1/--(POA!$A$2:$A$855=$B$5),ROWS($A$11:C29)),5))</f>
        <v>1.2.1.9 Fomentar los valores universitarios e incidir en la formación ciudadana de los estudiantes.</v>
      </c>
      <c r="D29" s="2" t="str">
        <f>IF(ROWS($A$11:D29)&gt;COUNTIF(POA!$A:$A,$B$5),"",INDEX(POA!$A$2:$O$856,_xlfn.AGGREGATE(15,6,ROW(POA!$A$2:$A$855)-ROW(POA!$A$2)+1/--(POA!$A$2:$A$855=$B$5),ROWS($A$11:D29)),6))</f>
        <v>Realizar el XI Seminario de Valores</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39.6"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1.2.2 Fortalecer las trayectorias escolares de los alumnos para asegurar la conclusión exitosa de sus estudios.</v>
      </c>
      <c r="C30" s="2" t="str">
        <f>IF(ROWS($A$11:C30)&gt;COUNTIF(POA!$A:$A,$B$5),"",INDEX(POA!$A$2:$O$856,_xlfn.AGGREGATE(15,6,ROW(POA!$A$2:$A$855)-ROW(POA!$A$2)+1/--(POA!$A$2:$A$855=$B$5),ROWS($A$11:C30)),5))</f>
        <v>1.2.2.4 Fortalecer los servicios institucionales de tutoría, orientación psicopedagógica y asesoría académica.</v>
      </c>
      <c r="D30" s="2" t="str">
        <f>IF(ROWS($A$11:D30)&gt;COUNTIF(POA!$A:$A,$B$5),"",INDEX(POA!$A$2:$O$856,_xlfn.AGGREGATE(15,6,ROW(POA!$A$2:$A$855)-ROW(POA!$A$2)+1/--(POA!$A$2:$A$855=$B$5),ROWS($A$11:D30)),6))</f>
        <v>Diseñar e implementar el Programa Interno de Asesorías Académicas</v>
      </c>
      <c r="E30" s="31">
        <f t="shared" si="0"/>
        <v>4</v>
      </c>
      <c r="F30" s="31">
        <f>IF(ROWS($A$11:F30)&gt;COUNTIF(POA!$A:$A,$B$5),"",INDEX(POA!$A$2:$O$856,_xlfn.AGGREGATE(15,6,ROW(POA!$A$2:$A$855)-ROW(POA!$A$2)+1/--(POA!$A$2:$A$855=$B$5),ROWS($A$11:F30)),7))</f>
        <v>1</v>
      </c>
      <c r="G30" s="31">
        <f>IF(ROWS($A$11:G30)&gt;COUNTIF(POA!$A:$A,$B$5),"",INDEX(POA!$A$2:$O$856,_xlfn.AGGREGATE(15,6,ROW(POA!$A$2:$A$855)-ROW(POA!$A$2)+1/--(POA!$A$2:$A$855=$B$5),ROWS($A$11:G30)),8))</f>
        <v>1</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1</v>
      </c>
      <c r="K30" s="31">
        <f>IF(ROWS($A$11:K30)&gt;COUNTIF(POA!$A:$A,$B$5),"",INDEX(POA!$A$2:$O$856,_xlfn.AGGREGATE(15,6,ROW(POA!$A$2:$A$855)-ROW(POA!$A$2)+1/--(POA!$A$2:$A$855=$B$5),ROWS($A$11:K30)),12))</f>
        <v>0</v>
      </c>
      <c r="L30" s="31">
        <f>IF(ROWS($A$11:L30)&gt;COUNTIF(POA!$A:$A,$B$5),"",INDEX(POA!$A$2:$O$856,_xlfn.AGGREGATE(15,6,ROW(POA!$A$2:$A$855)-ROW(POA!$A$2)+1/--(POA!$A$2:$A$855=$B$5),ROWS($A$11:L30)),13))</f>
        <v>1</v>
      </c>
      <c r="M30" s="31">
        <f>IF(ROWS($A$11:M30)&gt;COUNTIF(POA!$A:$A,$B$5),"",INDEX(POA!$A$2:$O$856,_xlfn.AGGREGATE(15,6,ROW(POA!$A$2:$A$855)-ROW(POA!$A$2)+1/--(POA!$A$2:$A$855=$B$5),ROWS($A$11:M30)),14))</f>
        <v>0</v>
      </c>
      <c r="N30" s="37">
        <f t="shared" si="1"/>
        <v>1</v>
      </c>
      <c r="O30" s="41">
        <f t="shared" si="2"/>
        <v>0.25</v>
      </c>
    </row>
    <row r="31" spans="1:15" ht="52.8" x14ac:dyDescent="0.3">
      <c r="A31" s="2" t="str">
        <f>IF(ROWS($A$11:A31)&gt;COUNTIF(POA!$A:$A,$B$5),"",INDEX(POA!$A$2:$O$856,_xlfn.AGGREGATE(15,6,ROW(POA!$A$2:$A$855)-ROW(POA!$A$2)+1/--(POA!$A$2:$A$855=$B$5),ROWS($A$11:A31)),3))</f>
        <v>1.2 Proceso formativo</v>
      </c>
      <c r="B31" s="2" t="str">
        <f>IF(ROWS($A$11:B31)&gt;COUNTIF(POA!$A:$A,$B$5),"",INDEX(POA!$A$2:$O$856,_xlfn.AGGREGATE(15,6,ROW(POA!$A$2:$A$855)-ROW(POA!$A$2)+1/--(POA!$A$2:$A$855=$B$5),ROWS($A$11:B31)),4))</f>
        <v>1.2.2 Fortalecer las trayectorias escolares de los alumnos para asegurar la conclusión exitosa de sus estudios.</v>
      </c>
      <c r="C31" s="2" t="str">
        <f>IF(ROWS($A$11:C31)&gt;COUNTIF(POA!$A:$A,$B$5),"",INDEX(POA!$A$2:$O$856,_xlfn.AGGREGATE(15,6,ROW(POA!$A$2:$A$855)-ROW(POA!$A$2)+1/--(POA!$A$2:$A$855=$B$5),ROWS($A$11:C31)),5))</f>
        <v>1.2.2.9 Realizar estudios de seguimiento de egresados que permitan conocer la contribución de la formación recibida al ejercicio de su profesión.</v>
      </c>
      <c r="D31" s="2" t="str">
        <f>IF(ROWS($A$11:D31)&gt;COUNTIF(POA!$A:$A,$B$5),"",INDEX(POA!$A$2:$O$856,_xlfn.AGGREGATE(15,6,ROW(POA!$A$2:$A$855)-ROW(POA!$A$2)+1/--(POA!$A$2:$A$855=$B$5),ROWS($A$11:D31)),6))</f>
        <v>Modificar el instrumento (encuesta) de seguimiento a egresados y actualizar su base de datos en los tres programas de licenciatura y uno de posgrado</v>
      </c>
      <c r="E31" s="31">
        <f t="shared" si="0"/>
        <v>16</v>
      </c>
      <c r="F31" s="31">
        <f>IF(ROWS($A$11:F31)&gt;COUNTIF(POA!$A:$A,$B$5),"",INDEX(POA!$A$2:$O$856,_xlfn.AGGREGATE(15,6,ROW(POA!$A$2:$A$855)-ROW(POA!$A$2)+1/--(POA!$A$2:$A$855=$B$5),ROWS($A$11:F31)),7))</f>
        <v>4</v>
      </c>
      <c r="G31" s="31">
        <f>IF(ROWS($A$11:G31)&gt;COUNTIF(POA!$A:$A,$B$5),"",INDEX(POA!$A$2:$O$856,_xlfn.AGGREGATE(15,6,ROW(POA!$A$2:$A$855)-ROW(POA!$A$2)+1/--(POA!$A$2:$A$855=$B$5),ROWS($A$11:G31)),8))</f>
        <v>4</v>
      </c>
      <c r="H31" s="31">
        <f>IF(ROWS($A$11:H31)&gt;COUNTIF(POA!$A:$A,$B$5),"",INDEX(POA!$A$2:$O$856,_xlfn.AGGREGATE(15,6,ROW(POA!$A$2:$A$855)-ROW(POA!$A$2)+1/--(POA!$A$2:$A$855=$B$5),ROWS($A$11:H31)),9))</f>
        <v>4</v>
      </c>
      <c r="I31" s="31">
        <f>IF(ROWS($A$11:I31)&gt;COUNTIF(POA!$A:$A,$B$5),"",INDEX(POA!$A$2:$O$856,_xlfn.AGGREGATE(15,6,ROW(POA!$A$2:$A$855)-ROW(POA!$A$2)+1/--(POA!$A$2:$A$855=$B$5),ROWS($A$11:I31)),10))</f>
        <v>0</v>
      </c>
      <c r="J31" s="31">
        <f>IF(ROWS($A$11:J31)&gt;COUNTIF(POA!$A:$A,$B$5),"",INDEX(POA!$A$2:$O$856,_xlfn.AGGREGATE(15,6,ROW(POA!$A$2:$A$855)-ROW(POA!$A$2)+1/--(POA!$A$2:$A$855=$B$5),ROWS($A$11:J31)),11))</f>
        <v>4</v>
      </c>
      <c r="K31" s="31">
        <f>IF(ROWS($A$11:K31)&gt;COUNTIF(POA!$A:$A,$B$5),"",INDEX(POA!$A$2:$O$856,_xlfn.AGGREGATE(15,6,ROW(POA!$A$2:$A$855)-ROW(POA!$A$2)+1/--(POA!$A$2:$A$855=$B$5),ROWS($A$11:K31)),12))</f>
        <v>0</v>
      </c>
      <c r="L31" s="31">
        <f>IF(ROWS($A$11:L31)&gt;COUNTIF(POA!$A:$A,$B$5),"",INDEX(POA!$A$2:$O$856,_xlfn.AGGREGATE(15,6,ROW(POA!$A$2:$A$855)-ROW(POA!$A$2)+1/--(POA!$A$2:$A$855=$B$5),ROWS($A$11:L31)),13))</f>
        <v>4</v>
      </c>
      <c r="M31" s="31">
        <f>IF(ROWS($A$11:M31)&gt;COUNTIF(POA!$A:$A,$B$5),"",INDEX(POA!$A$2:$O$856,_xlfn.AGGREGATE(15,6,ROW(POA!$A$2:$A$855)-ROW(POA!$A$2)+1/--(POA!$A$2:$A$855=$B$5),ROWS($A$11:M31)),14))</f>
        <v>0</v>
      </c>
      <c r="N31" s="37">
        <f t="shared" si="1"/>
        <v>4</v>
      </c>
      <c r="O31" s="41">
        <f t="shared" si="2"/>
        <v>0.25</v>
      </c>
    </row>
    <row r="32" spans="1:15" ht="66" x14ac:dyDescent="0.3">
      <c r="A32" s="2" t="str">
        <f>IF(ROWS($A$11:A32)&gt;COUNTIF(POA!$A:$A,$B$5),"",INDEX(POA!$A$2:$O$856,_xlfn.AGGREGATE(15,6,ROW(POA!$A$2:$A$855)-ROW(POA!$A$2)+1/--(POA!$A$2:$A$855=$B$5),ROWS($A$11:A32)),3))</f>
        <v>1.5 Internacionalización</v>
      </c>
      <c r="B32" s="2" t="str">
        <f>IF(ROWS($A$11:B32)&gt;COUNTIF(POA!$A:$A,$B$5),"",INDEX(POA!$A$2:$O$856,_xlfn.AGGREGATE(15,6,ROW(POA!$A$2:$A$855)-ROW(POA!$A$2)+1/--(POA!$A$2:$A$855=$B$5),ROWS($A$11:B32)),4))</f>
        <v>1.5.1 Fortalecer la internacionalización de la universidad mediante una mayor vinculación y cooperación académica con instituciones de educación superior de reconocido prestigio.</v>
      </c>
      <c r="C32" s="2" t="str">
        <f>IF(ROWS($A$11:C32)&gt;COUNTIF(POA!$A:$A,$B$5),"",INDEX(POA!$A$2:$O$856,_xlfn.AGGREGATE(15,6,ROW(POA!$A$2:$A$855)-ROW(POA!$A$2)+1/--(POA!$A$2:$A$855=$B$5),ROWS($A$11:C32)),5))</f>
        <v>1.5.1.1 Promover actividades en materia de intercambio y cooperación académica propiciando la colaboración con pares y redes académicas de otras instituciones educativas del país y del extranjero.</v>
      </c>
      <c r="D32" s="2" t="str">
        <f>IF(ROWS($A$11:D32)&gt;COUNTIF(POA!$A:$A,$B$5),"",INDEX(POA!$A$2:$O$856,_xlfn.AGGREGATE(15,6,ROW(POA!$A$2:$A$855)-ROW(POA!$A$2)+1/--(POA!$A$2:$A$855=$B$5),ROWS($A$11:D32)),6))</f>
        <v>Realizar eventos en el marco de la colaboración con pares y/o redes académicas de otras instituciones educativas del país o del extranjero (seminarios, congresos, estancias, coloquios, etc.)</v>
      </c>
      <c r="E32" s="31">
        <f t="shared" si="0"/>
        <v>3</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2</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3" spans="1:16" ht="66" x14ac:dyDescent="0.3">
      <c r="A33" s="2" t="str">
        <f>IF(ROWS($A$11:A33)&gt;COUNTIF(POA!$A:$A,$B$5),"",INDEX(POA!$A$2:$O$856,_xlfn.AGGREGATE(15,6,ROW(POA!$A$2:$A$855)-ROW(POA!$A$2)+1/--(POA!$A$2:$A$855=$B$5),ROWS($A$11:A33)),3))</f>
        <v>1.6 Desarrollo académico</v>
      </c>
      <c r="B33" s="2" t="str">
        <f>IF(ROWS($A$11:B33)&gt;COUNTIF(POA!$A:$A,$B$5),"",INDEX(POA!$A$2:$O$856,_xlfn.AGGREGATE(15,6,ROW(POA!$A$2:$A$855)-ROW(POA!$A$2)+1/--(POA!$A$2:$A$855=$B$5),ROWS($A$11:B33)),4))</f>
        <v>1.6.2 Promover esquemas de formación y actualización del personal académico, con base en rutas diferenciadas en función de su experiencia, antigüedad y tipo de contratación.</v>
      </c>
      <c r="C33" s="2" t="str">
        <f>IF(ROWS($A$11:C33)&gt;COUNTIF(POA!$A:$A,$B$5),"",INDEX(POA!$A$2:$O$856,_xlfn.AGGREGATE(15,6,ROW(POA!$A$2:$A$855)-ROW(POA!$A$2)+1/--(POA!$A$2:$A$855=$B$5),ROWS($A$11:C33)),5))</f>
        <v>1.6.2.1 Fortalecer los esquemas de formación y actualización docente para el mejorar las capacidades disciplinarias y didácticas  del personal académico de tiempo completo y  de asignatura.</v>
      </c>
      <c r="D33" s="2" t="str">
        <f>IF(ROWS($A$11:D33)&gt;COUNTIF(POA!$A:$A,$B$5),"",INDEX(POA!$A$2:$O$856,_xlfn.AGGREGATE(15,6,ROW(POA!$A$2:$A$855)-ROW(POA!$A$2)+1/--(POA!$A$2:$A$855=$B$5),ROWS($A$11:D33)),6))</f>
        <v>Implementar cursos de formación docente al interior de la UA, orientados en las necesidades y momentos específicos</v>
      </c>
      <c r="E33" s="31">
        <f t="shared" si="0"/>
        <v>2</v>
      </c>
      <c r="F33" s="31">
        <f>IF(ROWS($A$11:F33)&gt;COUNTIF(POA!$A:$A,$B$5),"",INDEX(POA!$A$2:$O$856,_xlfn.AGGREGATE(15,6,ROW(POA!$A$2:$A$855)-ROW(POA!$A$2)+1/--(POA!$A$2:$A$855=$B$5),ROWS($A$11:F33)),7))</f>
        <v>0</v>
      </c>
      <c r="G33" s="31">
        <f>IF(ROWS($A$11:G33)&gt;COUNTIF(POA!$A:$A,$B$5),"",INDEX(POA!$A$2:$O$856,_xlfn.AGGREGATE(15,6,ROW(POA!$A$2:$A$855)-ROW(POA!$A$2)+1/--(POA!$A$2:$A$855=$B$5),ROWS($A$11:G33)),8))</f>
        <v>0</v>
      </c>
      <c r="H33" s="31">
        <f>IF(ROWS($A$11:H33)&gt;COUNTIF(POA!$A:$A,$B$5),"",INDEX(POA!$A$2:$O$856,_xlfn.AGGREGATE(15,6,ROW(POA!$A$2:$A$855)-ROW(POA!$A$2)+1/--(POA!$A$2:$A$855=$B$5),ROWS($A$11:H33)),9))</f>
        <v>1</v>
      </c>
      <c r="I33" s="31">
        <f>IF(ROWS($A$11:I33)&gt;COUNTIF(POA!$A:$A,$B$5),"",INDEX(POA!$A$2:$O$856,_xlfn.AGGREGATE(15,6,ROW(POA!$A$2:$A$855)-ROW(POA!$A$2)+1/--(POA!$A$2:$A$855=$B$5),ROWS($A$11:I33)),10))</f>
        <v>0</v>
      </c>
      <c r="J33" s="31">
        <f>IF(ROWS($A$11:J33)&gt;COUNTIF(POA!$A:$A,$B$5),"",INDEX(POA!$A$2:$O$856,_xlfn.AGGREGATE(15,6,ROW(POA!$A$2:$A$855)-ROW(POA!$A$2)+1/--(POA!$A$2:$A$855=$B$5),ROWS($A$11:J33)),11))</f>
        <v>0</v>
      </c>
      <c r="K33" s="31">
        <f>IF(ROWS($A$11:K33)&gt;COUNTIF(POA!$A:$A,$B$5),"",INDEX(POA!$A$2:$O$856,_xlfn.AGGREGATE(15,6,ROW(POA!$A$2:$A$855)-ROW(POA!$A$2)+1/--(POA!$A$2:$A$855=$B$5),ROWS($A$11:K33)),12))</f>
        <v>0</v>
      </c>
      <c r="L33" s="31">
        <f>IF(ROWS($A$11:L33)&gt;COUNTIF(POA!$A:$A,$B$5),"",INDEX(POA!$A$2:$O$856,_xlfn.AGGREGATE(15,6,ROW(POA!$A$2:$A$855)-ROW(POA!$A$2)+1/--(POA!$A$2:$A$855=$B$5),ROWS($A$11:L33)),13))</f>
        <v>1</v>
      </c>
      <c r="M33" s="31">
        <f>IF(ROWS($A$11:M33)&gt;COUNTIF(POA!$A:$A,$B$5),"",INDEX(POA!$A$2:$O$856,_xlfn.AGGREGATE(15,6,ROW(POA!$A$2:$A$855)-ROW(POA!$A$2)+1/--(POA!$A$2:$A$855=$B$5),ROWS($A$11:M33)),14))</f>
        <v>0</v>
      </c>
      <c r="N33" s="37">
        <f t="shared" si="1"/>
        <v>0</v>
      </c>
      <c r="O33" s="41">
        <f t="shared" si="2"/>
        <v>0</v>
      </c>
    </row>
    <row r="34" spans="1:16" ht="66" x14ac:dyDescent="0.3">
      <c r="A34" s="2" t="str">
        <f>IF(ROWS($A$11:A34)&gt;COUNTIF(POA!$A:$A,$B$5),"",INDEX(POA!$A$2:$O$856,_xlfn.AGGREGATE(15,6,ROW(POA!$A$2:$A$855)-ROW(POA!$A$2)+1/--(POA!$A$2:$A$855=$B$5),ROWS($A$11:A34)),3))</f>
        <v>1.7 Cultura digital</v>
      </c>
      <c r="B34" s="2" t="str">
        <f>IF(ROWS($A$11:B34)&gt;COUNTIF(POA!$A:$A,$B$5),"",INDEX(POA!$A$2:$O$856,_xlfn.AGGREGATE(15,6,ROW(POA!$A$2:$A$855)-ROW(POA!$A$2)+1/--(POA!$A$2:$A$855=$B$5),ROWS($A$11:B34)),4))</f>
        <v>1.7.1 Favorecer el uso de tecnologías digitales en el desarrollo de las funciones sustantivas y de gestión de la universidad.</v>
      </c>
      <c r="C34" s="2" t="str">
        <f>IF(ROWS($A$11:C34)&gt;COUNTIF(POA!$A:$A,$B$5),"",INDEX(POA!$A$2:$O$856,_xlfn.AGGREGATE(15,6,ROW(POA!$A$2:$A$855)-ROW(POA!$A$2)+1/--(POA!$A$2:$A$855=$B$5),ROWS($A$11:C34)),5))</f>
        <v>1.7.1.2 Aplicar el principio de accesibilidad universal en todos los procesos relativos al diseño de aplicaciones, adquisición y operación de equipos, desarrollo de sistemas de información y entornos de aprendizaje.</v>
      </c>
      <c r="D34" s="2" t="str">
        <f>IF(ROWS($A$11:D34)&gt;COUNTIF(POA!$A:$A,$B$5),"",INDEX(POA!$A$2:$O$856,_xlfn.AGGREGATE(15,6,ROW(POA!$A$2:$A$855)-ROW(POA!$A$2)+1/--(POA!$A$2:$A$855=$B$5),ROWS($A$11:D34)),6))</f>
        <v>Facilitar el acceso a los procesos de enseñanza-aprendizaje a alumnos con alguna discapacidad auditiva</v>
      </c>
      <c r="E34" s="31">
        <f t="shared" si="0"/>
        <v>1</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1</v>
      </c>
      <c r="I34" s="31">
        <f>IF(ROWS($A$11:I34)&gt;COUNTIF(POA!$A:$A,$B$5),"",INDEX(POA!$A$2:$O$856,_xlfn.AGGREGATE(15,6,ROW(POA!$A$2:$A$855)-ROW(POA!$A$2)+1/--(POA!$A$2:$A$855=$B$5),ROWS($A$11:I34)),10))</f>
        <v>0</v>
      </c>
      <c r="J34" s="31">
        <f>IF(ROWS($A$11:J34)&gt;COUNTIF(POA!$A:$A,$B$5),"",INDEX(POA!$A$2:$O$856,_xlfn.AGGREGATE(15,6,ROW(POA!$A$2:$A$855)-ROW(POA!$A$2)+1/--(POA!$A$2:$A$855=$B$5),ROWS($A$11:J34)),11))</f>
        <v>0</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6" ht="66" x14ac:dyDescent="0.3">
      <c r="A35" s="2" t="str">
        <f>IF(ROWS($A$11:A35)&gt;COUNTIF(POA!$A:$A,$B$5),"",INDEX(POA!$A$2:$O$856,_xlfn.AGGREGATE(15,6,ROW(POA!$A$2:$A$855)-ROW(POA!$A$2)+1/--(POA!$A$2:$A$855=$B$5),ROWS($A$11:A35)),3))</f>
        <v>1.8 Comunicación e identidad universitaria</v>
      </c>
      <c r="B35" s="2" t="str">
        <f>IF(ROWS($A$11:B35)&gt;COUNTIF(POA!$A:$A,$B$5),"",INDEX(POA!$A$2:$O$856,_xlfn.AGGREGATE(15,6,ROW(POA!$A$2:$A$855)-ROW(POA!$A$2)+1/--(POA!$A$2:$A$855=$B$5),ROWS($A$11:B35)),4))</f>
        <v>1.8.1 Informar a la comunidad universitaria y a la sociedad en general sobre las actividades realizadas por la universidad como parte de su quehacer institucional.</v>
      </c>
      <c r="C35" s="2" t="str">
        <f>IF(ROWS($A$11:C35)&gt;COUNTIF(POA!$A:$A,$B$5),"",INDEX(POA!$A$2:$O$856,_xlfn.AGGREGATE(15,6,ROW(POA!$A$2:$A$855)-ROW(POA!$A$2)+1/--(POA!$A$2:$A$855=$B$5),ROWS($A$11:C35)),5))</f>
        <v>1.8.1.1 Difundir las actividades universitarias derivadas del cumplimiento de sus funciones sustantivas a través de los medios de comunicación institucionales y de los que dispone la propia entidad.</v>
      </c>
      <c r="D35" s="2" t="str">
        <f>IF(ROWS($A$11:D35)&gt;COUNTIF(POA!$A:$A,$B$5),"",INDEX(POA!$A$2:$O$856,_xlfn.AGGREGATE(15,6,ROW(POA!$A$2:$A$855)-ROW(POA!$A$2)+1/--(POA!$A$2:$A$855=$B$5),ROWS($A$11:D35)),6))</f>
        <v>Impulsar la creación de un espacio de difusión de las actividades de la UA mediante el uso de redes sociales virtuales con una imagen integrada.</v>
      </c>
      <c r="E35" s="31">
        <f t="shared" si="0"/>
        <v>1</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0</v>
      </c>
      <c r="K35" s="31">
        <f>IF(ROWS($A$11:K35)&gt;COUNTIF(POA!$A:$A,$B$5),"",INDEX(POA!$A$2:$O$856,_xlfn.AGGREGATE(15,6,ROW(POA!$A$2:$A$855)-ROW(POA!$A$2)+1/--(POA!$A$2:$A$855=$B$5),ROWS($A$11:K35)),12))</f>
        <v>0</v>
      </c>
      <c r="L35" s="31">
        <f>IF(ROWS($A$11:L35)&gt;COUNTIF(POA!$A:$A,$B$5),"",INDEX(POA!$A$2:$O$856,_xlfn.AGGREGATE(15,6,ROW(POA!$A$2:$A$855)-ROW(POA!$A$2)+1/--(POA!$A$2:$A$855=$B$5),ROWS($A$11:L35)),13))</f>
        <v>1</v>
      </c>
      <c r="M35" s="31">
        <f>IF(ROWS($A$11:M35)&gt;COUNTIF(POA!$A:$A,$B$5),"",INDEX(POA!$A$2:$O$856,_xlfn.AGGREGATE(15,6,ROW(POA!$A$2:$A$855)-ROW(POA!$A$2)+1/--(POA!$A$2:$A$855=$B$5),ROWS($A$11:M35)),14))</f>
        <v>0</v>
      </c>
      <c r="N35" s="37">
        <f t="shared" si="1"/>
        <v>0</v>
      </c>
      <c r="O35" s="41">
        <f t="shared" si="2"/>
        <v>0</v>
      </c>
    </row>
    <row r="39" spans="1:16" ht="15.6" x14ac:dyDescent="0.3">
      <c r="A39" s="4"/>
      <c r="B39" s="82" t="s">
        <v>0</v>
      </c>
      <c r="C39" s="82"/>
      <c r="D39" s="82"/>
      <c r="E39" s="82"/>
      <c r="F39" s="82"/>
      <c r="G39" s="82"/>
      <c r="H39" s="82"/>
      <c r="I39" s="82"/>
      <c r="J39" s="82"/>
      <c r="K39" s="82"/>
      <c r="L39" s="82"/>
      <c r="M39" s="82"/>
      <c r="N39" s="82"/>
      <c r="O39" s="82"/>
    </row>
    <row r="40" spans="1:16" x14ac:dyDescent="0.3">
      <c r="A40" s="4"/>
      <c r="B40" s="83" t="s">
        <v>1564</v>
      </c>
      <c r="C40" s="83"/>
      <c r="D40" s="83"/>
      <c r="E40" s="83"/>
      <c r="F40" s="83"/>
      <c r="G40" s="83"/>
      <c r="H40" s="83"/>
      <c r="I40" s="83"/>
      <c r="J40" s="83"/>
      <c r="K40" s="83"/>
      <c r="L40" s="83"/>
      <c r="M40" s="83"/>
      <c r="N40" s="83"/>
      <c r="O40" s="83"/>
    </row>
    <row r="41" spans="1:16" x14ac:dyDescent="0.3">
      <c r="A41" s="4"/>
      <c r="B41" s="43"/>
      <c r="C41" s="43"/>
      <c r="D41" s="43"/>
      <c r="E41" s="43"/>
      <c r="F41" s="43"/>
      <c r="G41" s="43"/>
      <c r="H41" s="43"/>
      <c r="I41" s="43"/>
      <c r="J41" s="43"/>
      <c r="K41" s="43"/>
      <c r="L41" s="43"/>
      <c r="M41" s="43"/>
      <c r="N41" s="43"/>
      <c r="O41" s="43"/>
    </row>
    <row r="42" spans="1:16" ht="15.6" x14ac:dyDescent="0.3">
      <c r="A42" s="4"/>
      <c r="B42" s="12"/>
      <c r="C42" s="12"/>
      <c r="D42" s="12"/>
      <c r="E42" s="12"/>
      <c r="F42" s="12"/>
      <c r="G42" s="12"/>
      <c r="H42" s="12"/>
      <c r="I42" s="12"/>
      <c r="J42" s="12"/>
      <c r="K42" s="12"/>
      <c r="L42" s="12"/>
      <c r="M42" s="12"/>
      <c r="N42" s="12"/>
      <c r="O42" s="12"/>
    </row>
    <row r="43" spans="1:16" ht="15.6" x14ac:dyDescent="0.3">
      <c r="A43" s="6" t="s">
        <v>1</v>
      </c>
      <c r="B43" s="33">
        <v>207</v>
      </c>
      <c r="C43" s="84" t="s">
        <v>73</v>
      </c>
      <c r="D43" s="84"/>
      <c r="E43" s="84"/>
      <c r="F43" s="84"/>
      <c r="G43" s="84"/>
      <c r="H43" s="84"/>
      <c r="I43" s="84"/>
      <c r="J43" s="84"/>
      <c r="K43" s="84"/>
      <c r="L43" s="84"/>
      <c r="M43" s="84"/>
      <c r="N43" s="84"/>
      <c r="O43" s="42"/>
    </row>
    <row r="44" spans="1:16" x14ac:dyDescent="0.3">
      <c r="A44" s="6" t="s">
        <v>13</v>
      </c>
      <c r="B44" s="11" t="s">
        <v>2</v>
      </c>
      <c r="C44" s="84" t="s">
        <v>19</v>
      </c>
      <c r="D44" s="84"/>
      <c r="E44" s="84"/>
      <c r="F44" s="84"/>
      <c r="G44" s="84"/>
      <c r="H44" s="84"/>
      <c r="I44" s="84"/>
      <c r="J44" s="84"/>
      <c r="K44" s="84"/>
      <c r="L44" s="84"/>
      <c r="M44" s="84"/>
      <c r="N44" s="84"/>
      <c r="O44" s="8"/>
      <c r="P44" s="4"/>
    </row>
    <row r="45" spans="1:16" x14ac:dyDescent="0.3">
      <c r="B45" s="9"/>
      <c r="C45" s="9"/>
      <c r="D45" s="9"/>
      <c r="E45" s="9"/>
      <c r="F45" s="9"/>
      <c r="G45" s="9"/>
      <c r="H45" s="9"/>
      <c r="I45" s="9"/>
      <c r="J45" s="9"/>
      <c r="K45" s="9"/>
      <c r="L45" s="9"/>
      <c r="M45" s="9"/>
      <c r="N45" s="9"/>
    </row>
    <row r="46" spans="1:16" x14ac:dyDescent="0.3">
      <c r="A46" s="85" t="s">
        <v>21</v>
      </c>
      <c r="B46" s="85" t="s">
        <v>22</v>
      </c>
      <c r="C46" s="85" t="s">
        <v>23</v>
      </c>
      <c r="D46" s="85" t="s">
        <v>24</v>
      </c>
      <c r="E46" s="85" t="s">
        <v>5</v>
      </c>
      <c r="F46" s="86" t="s">
        <v>25</v>
      </c>
      <c r="G46" s="86"/>
      <c r="H46" s="86"/>
      <c r="I46" s="86"/>
      <c r="J46" s="86"/>
      <c r="K46" s="86"/>
      <c r="L46" s="86"/>
      <c r="M46" s="86"/>
      <c r="N46" s="87" t="s">
        <v>16</v>
      </c>
      <c r="O46" s="85" t="s">
        <v>17</v>
      </c>
    </row>
    <row r="47" spans="1:16" x14ac:dyDescent="0.3">
      <c r="A47" s="85"/>
      <c r="B47" s="85"/>
      <c r="C47" s="85"/>
      <c r="D47" s="85"/>
      <c r="E47" s="85"/>
      <c r="F47" s="86" t="s">
        <v>6</v>
      </c>
      <c r="G47" s="86"/>
      <c r="H47" s="86" t="s">
        <v>7</v>
      </c>
      <c r="I47" s="86"/>
      <c r="J47" s="86" t="s">
        <v>8</v>
      </c>
      <c r="K47" s="86"/>
      <c r="L47" s="86" t="s">
        <v>9</v>
      </c>
      <c r="M47" s="86"/>
      <c r="N47" s="87"/>
      <c r="O47" s="85"/>
    </row>
    <row r="48" spans="1:16" x14ac:dyDescent="0.3">
      <c r="A48" s="85"/>
      <c r="B48" s="85"/>
      <c r="C48" s="85"/>
      <c r="D48" s="85"/>
      <c r="E48" s="85"/>
      <c r="F48" s="44" t="s">
        <v>10</v>
      </c>
      <c r="G48" s="44" t="s">
        <v>11</v>
      </c>
      <c r="H48" s="44" t="s">
        <v>10</v>
      </c>
      <c r="I48" s="44" t="s">
        <v>11</v>
      </c>
      <c r="J48" s="44" t="s">
        <v>10</v>
      </c>
      <c r="K48" s="44" t="s">
        <v>12</v>
      </c>
      <c r="L48" s="44" t="s">
        <v>10</v>
      </c>
      <c r="M48" s="44" t="s">
        <v>12</v>
      </c>
      <c r="N48" s="87"/>
      <c r="O48" s="85"/>
    </row>
    <row r="49" spans="1:16" ht="52.8" x14ac:dyDescent="0.3">
      <c r="A49" s="2" t="str">
        <f>INDEX('POA2'!$A$2:$O$152,_xlfn.AGGREGATE(15,6,ROW('POA2'!$A$2:$A$152)-ROW('POA2'!$A$2)+1/--('POA2'!$A$2:$A$152=$B$43),ROWS($A49:A$49)),3)</f>
        <v>2.3 Investigación, desarrollo tecnológico e Innovación</v>
      </c>
      <c r="B49" s="2" t="str">
        <f>INDEX('POA2'!$A$2:$O$152,_xlfn.AGGREGATE(15,6,ROW('POA2'!$A$2:$A$152)-ROW('POA2'!$A$2)+1/--('POA2'!$A$2:$A$152=$B$43),ROWS($A49:B$49)),4)</f>
        <v>2.3.2 Difundir y divulgar los resultados de la investigación a través de los diferentes formatos y canales que permitan consolidar la capacidad académica de la institución.</v>
      </c>
      <c r="C49" s="2" t="str">
        <f>INDEX('POA2'!$A$2:$O$152,_xlfn.AGGREGATE(15,6,ROW('POA2'!$A$2:$A$152)-ROW('POA2'!$A$2)+1/--('POA2'!$A$2:$A$152=$B$43),ROWS($A49:C$49)),5)</f>
        <v>2.3.2.1 Fortalecer la difusión y divulgación de los resultados de la investigación.</v>
      </c>
      <c r="D49" s="2" t="str">
        <f>INDEX('POA2'!$A$2:$O$152,_xlfn.AGGREGATE(15,6,ROW('POA2'!$A$2:$A$152)-ROW('POA2'!$A$2)+1/--('POA2'!$A$2:$A$152=$B$43),ROWS($A49:D$49)),6)</f>
        <v>Realizar publicaciones científicas en revistas indexadas</v>
      </c>
      <c r="E49" s="37">
        <f t="shared" ref="E49:E51" si="3">+F49+H49+J49+L49</f>
        <v>2</v>
      </c>
      <c r="F49" s="31">
        <f>INDEX('POA2'!$A$2:$O$152,_xlfn.AGGREGATE(15,6,ROW('POA2'!$A$2:$A$152)-ROW('POA2'!$A$2)+1/--('POA2'!$A$2:$A$152=$B$43),ROWS($A49:F$49)),7)</f>
        <v>0</v>
      </c>
      <c r="G49" s="31">
        <f>INDEX('POA2'!$A$2:$O$152,_xlfn.AGGREGATE(15,6,ROW('POA2'!$A$2:$A$152)-ROW('POA2'!$A$2)+1/--('POA2'!$A$2:$A$152=$B$43),ROWS($A49:G$49)),8)</f>
        <v>0</v>
      </c>
      <c r="H49" s="31">
        <f>INDEX('POA2'!$A$2:$O$152,_xlfn.AGGREGATE(15,6,ROW('POA2'!$A$2:$A$152)-ROW('POA2'!$A$2)+1/--('POA2'!$A$2:$A$152=$B$43),ROWS($A49:H$49)),9)</f>
        <v>1</v>
      </c>
      <c r="I49" s="31">
        <f>INDEX('POA2'!$A$2:$O$152,_xlfn.AGGREGATE(15,6,ROW('POA2'!$A$2:$A$152)-ROW('POA2'!$A$2)+1/--('POA2'!$A$2:$A$152=$B$43),ROWS($A49:I$49)),10)</f>
        <v>0</v>
      </c>
      <c r="J49" s="31">
        <f>INDEX('POA2'!$A$2:$O$152,_xlfn.AGGREGATE(15,6,ROW('POA2'!$A$2:$A$152)-ROW('POA2'!$A$2)+1/--('POA2'!$A$2:$A$152=$B$43),ROWS($A49:J$49)),11)</f>
        <v>0</v>
      </c>
      <c r="K49" s="31">
        <f>INDEX('POA2'!$A$2:$O$152,_xlfn.AGGREGATE(15,6,ROW('POA2'!$A$2:$A$152)-ROW('POA2'!$A$2)+1/--('POA2'!$A$2:$A$152=$B$43),ROWS($A49:K$49)),12)</f>
        <v>0</v>
      </c>
      <c r="L49" s="31">
        <f>INDEX('POA2'!$A$2:$O$152,_xlfn.AGGREGATE(15,6,ROW('POA2'!$A$2:$A$152)-ROW('POA2'!$A$2)+1/--('POA2'!$A$2:$A$152=$B$43),ROWS($A49:L$49)),13)</f>
        <v>1</v>
      </c>
      <c r="M49" s="31">
        <f>INDEX('POA2'!$A$2:$O$152,_xlfn.AGGREGATE(15,6,ROW('POA2'!$A$2:$A$152)-ROW('POA2'!$A$2)+1/--('POA2'!$A$2:$A$152=$B$43),ROWS($A49:M$49)),14)</f>
        <v>0</v>
      </c>
      <c r="N49" s="37">
        <f t="shared" ref="N49:N51" si="4">+G49+I49+K49+M49</f>
        <v>0</v>
      </c>
      <c r="O49" s="41">
        <f>IFERROR(N49/E49,0%)</f>
        <v>0</v>
      </c>
    </row>
    <row r="50" spans="1:16" ht="52.8" x14ac:dyDescent="0.3">
      <c r="A50" s="2" t="str">
        <f>INDEX('POA2'!$A$2:$O$152,_xlfn.AGGREGATE(15,6,ROW('POA2'!$A$2:$A$152)-ROW('POA2'!$A$2)+1/--('POA2'!$A$2:$A$152=$B$43),ROWS($A$49:A50)),3)</f>
        <v>2.3 Investigación, desarrollo tecnológico e Innovación</v>
      </c>
      <c r="B50" s="2" t="str">
        <f>INDEX('POA2'!$A$2:$O$152,_xlfn.AGGREGATE(15,6,ROW('POA2'!$A$2:$A$152)-ROW('POA2'!$A$2)+1/--('POA2'!$A$2:$A$152=$B$43),ROWS($A$49:B50)),4)</f>
        <v>2.3.2 Difundir y divulgar los resultados de la investigación a través de los diferentes formatos y canales que permitan consolidar la capacidad académica de la institución.</v>
      </c>
      <c r="C50" s="2" t="str">
        <f>INDEX('POA2'!$A$2:$O$152,_xlfn.AGGREGATE(15,6,ROW('POA2'!$A$2:$A$152)-ROW('POA2'!$A$2)+1/--('POA2'!$A$2:$A$152=$B$43),ROWS($A$49:C50)),5)</f>
        <v>2.3.2.3 Visibilizar el conocimiento científico, humanístico y tecnológico generado en la universidad, mediante diversos mecanismos.</v>
      </c>
      <c r="D50" s="2" t="str">
        <f>INDEX('POA2'!$A$2:$O$152,_xlfn.AGGREGATE(15,6,ROW('POA2'!$A$2:$A$152)-ROW('POA2'!$A$2)+1/--('POA2'!$A$2:$A$152=$B$43),ROWS($A$49:D50)),6)</f>
        <v>Participar en eventos de divulgación de la ciencia (congresos, seminarios coloquios) de trascendencia nacional o internacional</v>
      </c>
      <c r="E50" s="37">
        <f t="shared" si="3"/>
        <v>3</v>
      </c>
      <c r="F50" s="31">
        <f>INDEX('POA2'!$A$2:$O$152,_xlfn.AGGREGATE(15,6,ROW('POA2'!$A$2:$A$152)-ROW('POA2'!$A$2)+1/--('POA2'!$A$2:$A$152=$B$43),ROWS($A$49:F50)),7)</f>
        <v>0</v>
      </c>
      <c r="G50" s="31">
        <f>INDEX('POA2'!$A$2:$O$152,_xlfn.AGGREGATE(15,6,ROW('POA2'!$A$2:$A$152)-ROW('POA2'!$A$2)+1/--('POA2'!$A$2:$A$152=$B$43),ROWS($A$49:G50)),8)</f>
        <v>0</v>
      </c>
      <c r="H50" s="31">
        <f>INDEX('POA2'!$A$2:$O$152,_xlfn.AGGREGATE(15,6,ROW('POA2'!$A$2:$A$152)-ROW('POA2'!$A$2)+1/--('POA2'!$A$2:$A$152=$B$43),ROWS($A$49:H50)),9)</f>
        <v>1</v>
      </c>
      <c r="I50" s="31">
        <f>INDEX('POA2'!$A$2:$O$152,_xlfn.AGGREGATE(15,6,ROW('POA2'!$A$2:$A$152)-ROW('POA2'!$A$2)+1/--('POA2'!$A$2:$A$152=$B$43),ROWS($A$49:I50)),10)</f>
        <v>0</v>
      </c>
      <c r="J50" s="31">
        <f>INDEX('POA2'!$A$2:$O$152,_xlfn.AGGREGATE(15,6,ROW('POA2'!$A$2:$A$152)-ROW('POA2'!$A$2)+1/--('POA2'!$A$2:$A$152=$B$43),ROWS($A$49:J50)),11)</f>
        <v>1</v>
      </c>
      <c r="K50" s="31">
        <f>INDEX('POA2'!$A$2:$O$152,_xlfn.AGGREGATE(15,6,ROW('POA2'!$A$2:$A$152)-ROW('POA2'!$A$2)+1/--('POA2'!$A$2:$A$152=$B$43),ROWS($A$49:K50)),12)</f>
        <v>0</v>
      </c>
      <c r="L50" s="31">
        <f>INDEX('POA2'!$A$2:$O$152,_xlfn.AGGREGATE(15,6,ROW('POA2'!$A$2:$A$152)-ROW('POA2'!$A$2)+1/--('POA2'!$A$2:$A$152=$B$43),ROWS($A$49:L50)),13)</f>
        <v>1</v>
      </c>
      <c r="M50" s="31">
        <f>INDEX('POA2'!$A$2:$O$152,_xlfn.AGGREGATE(15,6,ROW('POA2'!$A$2:$A$152)-ROW('POA2'!$A$2)+1/--('POA2'!$A$2:$A$152=$B$43),ROWS($A$49:M50)),14)</f>
        <v>0</v>
      </c>
      <c r="N50" s="37">
        <f t="shared" si="4"/>
        <v>0</v>
      </c>
      <c r="O50" s="41">
        <f t="shared" ref="O50:O51" si="5">IFERROR(N50/E50,0%)</f>
        <v>0</v>
      </c>
    </row>
    <row r="51" spans="1:16" ht="66" x14ac:dyDescent="0.3">
      <c r="A51" s="2" t="str">
        <f>INDEX('POA2'!$A$2:$O$152,_xlfn.AGGREGATE(15,6,ROW('POA2'!$A$2:$A$152)-ROW('POA2'!$A$2)+1/--('POA2'!$A$2:$A$152=$B$43),ROWS($A$49:A51)),3)</f>
        <v>2.3 Investigación, desarrollo tecnológico e Innovación</v>
      </c>
      <c r="B51" s="2" t="str">
        <f>INDEX('POA2'!$A$2:$O$152,_xlfn.AGGREGATE(15,6,ROW('POA2'!$A$2:$A$152)-ROW('POA2'!$A$2)+1/--('POA2'!$A$2:$A$152=$B$43),ROWS($A$49:B51)),4)</f>
        <v>2.3.1 Fortalecer la investigación, el desarrollo tecnológico y la innovación para contribuir al desarrollo regional, nacional e internacional.</v>
      </c>
      <c r="C51" s="2" t="str">
        <f>INDEX('POA2'!$A$2:$O$152,_xlfn.AGGREGATE(15,6,ROW('POA2'!$A$2:$A$152)-ROW('POA2'!$A$2)+1/--('POA2'!$A$2:$A$152=$B$43),ROWS($A$49:C51)),5)</f>
        <v>2.3.1.5 Consolidar el vínculo entre la investigación y la docencia mediante estrategias diferenciadas que incidan en las distintas etapas del proceso formativo de los estudiantes.</v>
      </c>
      <c r="D51" s="2" t="str">
        <f>INDEX('POA2'!$A$2:$O$152,_xlfn.AGGREGATE(15,6,ROW('POA2'!$A$2:$A$152)-ROW('POA2'!$A$2)+1/--('POA2'!$A$2:$A$152=$B$43),ROWS($A$49:D51)),6)</f>
        <v>Registrar o actualizar unidades de aprendizaje de carácter optativo, derivadas de proyectos de investigación o asociadas a las Líneas de Generación o Aplicación del Conocimiento de los Cuerpos Académicos de la UA</v>
      </c>
      <c r="E51" s="37">
        <f t="shared" si="3"/>
        <v>2</v>
      </c>
      <c r="F51" s="31">
        <f>INDEX('POA2'!$A$2:$O$152,_xlfn.AGGREGATE(15,6,ROW('POA2'!$A$2:$A$152)-ROW('POA2'!$A$2)+1/--('POA2'!$A$2:$A$152=$B$43),ROWS($A$49:F51)),7)</f>
        <v>0</v>
      </c>
      <c r="G51" s="31">
        <f>INDEX('POA2'!$A$2:$O$152,_xlfn.AGGREGATE(15,6,ROW('POA2'!$A$2:$A$152)-ROW('POA2'!$A$2)+1/--('POA2'!$A$2:$A$152=$B$43),ROWS($A$49:G51)),8)</f>
        <v>0</v>
      </c>
      <c r="H51" s="31">
        <f>INDEX('POA2'!$A$2:$O$152,_xlfn.AGGREGATE(15,6,ROW('POA2'!$A$2:$A$152)-ROW('POA2'!$A$2)+1/--('POA2'!$A$2:$A$152=$B$43),ROWS($A$49:H51)),9)</f>
        <v>1</v>
      </c>
      <c r="I51" s="31">
        <f>INDEX('POA2'!$A$2:$O$152,_xlfn.AGGREGATE(15,6,ROW('POA2'!$A$2:$A$152)-ROW('POA2'!$A$2)+1/--('POA2'!$A$2:$A$152=$B$43),ROWS($A$49:I51)),10)</f>
        <v>0</v>
      </c>
      <c r="J51" s="31">
        <f>INDEX('POA2'!$A$2:$O$152,_xlfn.AGGREGATE(15,6,ROW('POA2'!$A$2:$A$152)-ROW('POA2'!$A$2)+1/--('POA2'!$A$2:$A$152=$B$43),ROWS($A$49:J51)),11)</f>
        <v>0</v>
      </c>
      <c r="K51" s="31">
        <f>INDEX('POA2'!$A$2:$O$152,_xlfn.AGGREGATE(15,6,ROW('POA2'!$A$2:$A$152)-ROW('POA2'!$A$2)+1/--('POA2'!$A$2:$A$152=$B$43),ROWS($A$49:K51)),12)</f>
        <v>0</v>
      </c>
      <c r="L51" s="31">
        <f>INDEX('POA2'!$A$2:$O$152,_xlfn.AGGREGATE(15,6,ROW('POA2'!$A$2:$A$152)-ROW('POA2'!$A$2)+1/--('POA2'!$A$2:$A$152=$B$43),ROWS($A$49:L51)),13)</f>
        <v>1</v>
      </c>
      <c r="M51" s="31">
        <f>INDEX('POA2'!$A$2:$O$152,_xlfn.AGGREGATE(15,6,ROW('POA2'!$A$2:$A$152)-ROW('POA2'!$A$2)+1/--('POA2'!$A$2:$A$152=$B$43),ROWS($A$49:M51)),14)</f>
        <v>0</v>
      </c>
      <c r="N51" s="37">
        <f t="shared" si="4"/>
        <v>0</v>
      </c>
      <c r="O51" s="41">
        <f t="shared" si="5"/>
        <v>0</v>
      </c>
    </row>
    <row r="53" spans="1:16" ht="15.6" x14ac:dyDescent="0.3">
      <c r="A53" s="4"/>
      <c r="B53" s="82" t="s">
        <v>0</v>
      </c>
      <c r="C53" s="82"/>
      <c r="D53" s="82"/>
      <c r="E53" s="82"/>
      <c r="F53" s="82"/>
      <c r="G53" s="82"/>
      <c r="H53" s="82"/>
      <c r="I53" s="82"/>
      <c r="J53" s="82"/>
      <c r="K53" s="82"/>
      <c r="L53" s="82"/>
      <c r="M53" s="82"/>
      <c r="N53" s="82"/>
      <c r="O53" s="82"/>
    </row>
    <row r="54" spans="1:16" x14ac:dyDescent="0.3">
      <c r="A54" s="4"/>
      <c r="B54" s="83" t="s">
        <v>1564</v>
      </c>
      <c r="C54" s="83"/>
      <c r="D54" s="83"/>
      <c r="E54" s="83"/>
      <c r="F54" s="83"/>
      <c r="G54" s="83"/>
      <c r="H54" s="83"/>
      <c r="I54" s="83"/>
      <c r="J54" s="83"/>
      <c r="K54" s="83"/>
      <c r="L54" s="83"/>
      <c r="M54" s="83"/>
      <c r="N54" s="83"/>
      <c r="O54" s="83"/>
    </row>
    <row r="55" spans="1:16" x14ac:dyDescent="0.3">
      <c r="A55" s="4"/>
      <c r="B55" s="43"/>
      <c r="C55" s="43"/>
      <c r="D55" s="43"/>
      <c r="E55" s="43"/>
      <c r="F55" s="43"/>
      <c r="G55" s="43"/>
      <c r="H55" s="43"/>
      <c r="I55" s="43"/>
      <c r="J55" s="43"/>
      <c r="K55" s="43"/>
      <c r="L55" s="43"/>
      <c r="M55" s="43"/>
      <c r="N55" s="43"/>
      <c r="O55" s="43"/>
    </row>
    <row r="56" spans="1:16" ht="15.6" x14ac:dyDescent="0.3">
      <c r="A56" s="4"/>
      <c r="B56" s="12"/>
      <c r="C56" s="12"/>
      <c r="D56" s="12"/>
      <c r="E56" s="12"/>
      <c r="F56" s="12"/>
      <c r="G56" s="12"/>
      <c r="H56" s="12"/>
      <c r="I56" s="12"/>
      <c r="J56" s="12"/>
      <c r="K56" s="12"/>
      <c r="L56" s="12"/>
      <c r="M56" s="12"/>
      <c r="N56" s="12"/>
      <c r="O56" s="12"/>
    </row>
    <row r="57" spans="1:16" ht="15.6" x14ac:dyDescent="0.3">
      <c r="A57" s="6" t="s">
        <v>1</v>
      </c>
      <c r="B57" s="33">
        <v>207</v>
      </c>
      <c r="C57" s="84" t="s">
        <v>73</v>
      </c>
      <c r="D57" s="84"/>
      <c r="E57" s="84"/>
      <c r="F57" s="84"/>
      <c r="G57" s="84"/>
      <c r="H57" s="84"/>
      <c r="I57" s="84"/>
      <c r="J57" s="84"/>
      <c r="K57" s="84"/>
      <c r="L57" s="84"/>
      <c r="M57" s="84"/>
      <c r="N57" s="84"/>
      <c r="O57" s="42"/>
    </row>
    <row r="58" spans="1:16" x14ac:dyDescent="0.3">
      <c r="A58" s="6" t="s">
        <v>13</v>
      </c>
      <c r="B58" s="11" t="s">
        <v>3</v>
      </c>
      <c r="C58" s="84" t="s">
        <v>26</v>
      </c>
      <c r="D58" s="84"/>
      <c r="E58" s="84"/>
      <c r="F58" s="84"/>
      <c r="G58" s="84"/>
      <c r="H58" s="84"/>
      <c r="I58" s="84"/>
      <c r="J58" s="84"/>
      <c r="K58" s="84"/>
      <c r="L58" s="84"/>
      <c r="M58" s="84"/>
      <c r="N58" s="84"/>
      <c r="O58" s="8"/>
      <c r="P58" s="4"/>
    </row>
    <row r="59" spans="1:16" x14ac:dyDescent="0.3">
      <c r="B59" s="9"/>
      <c r="C59" s="9"/>
      <c r="D59" s="9"/>
      <c r="E59" s="9"/>
      <c r="F59" s="9"/>
      <c r="G59" s="9"/>
      <c r="H59" s="9"/>
      <c r="I59" s="9"/>
      <c r="J59" s="9"/>
      <c r="K59" s="9"/>
      <c r="L59" s="9"/>
      <c r="M59" s="9"/>
      <c r="N59" s="9"/>
    </row>
    <row r="60" spans="1:16" x14ac:dyDescent="0.3">
      <c r="A60" s="85" t="s">
        <v>21</v>
      </c>
      <c r="B60" s="85" t="s">
        <v>22</v>
      </c>
      <c r="C60" s="85" t="s">
        <v>23</v>
      </c>
      <c r="D60" s="85" t="s">
        <v>24</v>
      </c>
      <c r="E60" s="85" t="s">
        <v>5</v>
      </c>
      <c r="F60" s="86" t="s">
        <v>25</v>
      </c>
      <c r="G60" s="86"/>
      <c r="H60" s="86"/>
      <c r="I60" s="86"/>
      <c r="J60" s="86"/>
      <c r="K60" s="86"/>
      <c r="L60" s="86"/>
      <c r="M60" s="86"/>
      <c r="N60" s="87" t="s">
        <v>16</v>
      </c>
      <c r="O60" s="85" t="s">
        <v>17</v>
      </c>
    </row>
    <row r="61" spans="1:16" x14ac:dyDescent="0.3">
      <c r="A61" s="85"/>
      <c r="B61" s="85"/>
      <c r="C61" s="85"/>
      <c r="D61" s="85"/>
      <c r="E61" s="85"/>
      <c r="F61" s="86" t="s">
        <v>6</v>
      </c>
      <c r="G61" s="86"/>
      <c r="H61" s="86" t="s">
        <v>7</v>
      </c>
      <c r="I61" s="86"/>
      <c r="J61" s="86" t="s">
        <v>8</v>
      </c>
      <c r="K61" s="86"/>
      <c r="L61" s="86" t="s">
        <v>9</v>
      </c>
      <c r="M61" s="86"/>
      <c r="N61" s="87"/>
      <c r="O61" s="85"/>
    </row>
    <row r="62" spans="1:16" x14ac:dyDescent="0.3">
      <c r="A62" s="85"/>
      <c r="B62" s="85"/>
      <c r="C62" s="85"/>
      <c r="D62" s="85"/>
      <c r="E62" s="85"/>
      <c r="F62" s="44" t="s">
        <v>10</v>
      </c>
      <c r="G62" s="44" t="s">
        <v>11</v>
      </c>
      <c r="H62" s="44" t="s">
        <v>10</v>
      </c>
      <c r="I62" s="44" t="s">
        <v>11</v>
      </c>
      <c r="J62" s="44" t="s">
        <v>10</v>
      </c>
      <c r="K62" s="44" t="s">
        <v>12</v>
      </c>
      <c r="L62" s="44" t="s">
        <v>10</v>
      </c>
      <c r="M62" s="44" t="s">
        <v>12</v>
      </c>
      <c r="N62" s="87"/>
      <c r="O62" s="85"/>
    </row>
    <row r="63" spans="1:16" ht="52.8" x14ac:dyDescent="0.3">
      <c r="A63" s="2" t="str">
        <f>INDEX('POA3'!$A$2:$O$152,_xlfn.AGGREGATE(15,6,ROW('POA3'!$A$2:$A$152)-ROW('POA3'!$A$2)+1/--('POA3'!$A$2:$A$152=$B$57),ROWS($A$63:A63)),3)</f>
        <v>3.4 Extensión y vinculación</v>
      </c>
      <c r="B63" s="2" t="str">
        <f>INDEX('POA3'!$A$2:$O$152,_xlfn.AGGREGATE(15,6,ROW('POA3'!$A$2:$A$152)-ROW('POA3'!$A$2)+1/--('POA3'!$A$2:$A$152=$B$57),ROWS($A$63:B63)),4)</f>
        <v>3.4.3 Impulsar mecanismos para la generación de ingresos propios a través de la vinculación con el entorno social y productivo.</v>
      </c>
      <c r="C63" s="2" t="str">
        <f>INDEX('POA3'!$A$2:$O$152,_xlfn.AGGREGATE(15,6,ROW('POA3'!$A$2:$A$152)-ROW('POA3'!$A$2)+1/--('POA3'!$A$2:$A$152=$B$57),ROWS($A$63:C63)),5)</f>
        <v>3.4.3.3 Reformular los esquemas institucionales de educación continua a fin de que representen una fuente significativa de ingresos propios para la universidad.</v>
      </c>
      <c r="D63" s="2" t="str">
        <f>INDEX('POA3'!$A$2:$O$152,_xlfn.AGGREGATE(15,6,ROW('POA3'!$A$2:$A$152)-ROW('POA3'!$A$2)+1/--('POA3'!$A$2:$A$152=$B$57),ROWS($A$63:D63)),6)</f>
        <v>Promover la convocatoria de cursos/diplomados de educación continua entre la comunidad</v>
      </c>
      <c r="E63" s="37">
        <f t="shared" ref="E63:E64" si="6">+F63+H63+J63+L63</f>
        <v>4</v>
      </c>
      <c r="F63" s="31">
        <f>INDEX('POA3'!$A$2:$O$152,_xlfn.AGGREGATE(15,6,ROW('POA3'!$A$2:$A$152)-ROW('POA3'!$A$2)+1/--('POA3'!$A$2:$A$152=$B$57),ROWS($A$63:E63)),7)</f>
        <v>1</v>
      </c>
      <c r="G63" s="31">
        <f>INDEX('POA3'!$A$2:$O$152,_xlfn.AGGREGATE(15,6,ROW('POA3'!$A$2:$A$152)-ROW('POA3'!$A$2)+1/--('POA3'!$A$2:$A$152=$B$57),ROWS($A$63:F63)),8)</f>
        <v>1</v>
      </c>
      <c r="H63" s="31">
        <f>INDEX('POA3'!$A$2:$O$152,_xlfn.AGGREGATE(15,6,ROW('POA3'!$A$2:$A$152)-ROW('POA3'!$A$2)+1/--('POA3'!$A$2:$A$152=$B$57),ROWS($A$63:G63)),9)</f>
        <v>1</v>
      </c>
      <c r="I63" s="31">
        <f>INDEX('POA3'!$A$2:$O$152,_xlfn.AGGREGATE(15,6,ROW('POA3'!$A$2:$A$152)-ROW('POA3'!$A$2)+1/--('POA3'!$A$2:$A$152=$B$57),ROWS($A$63:H63)),10)</f>
        <v>0</v>
      </c>
      <c r="J63" s="31">
        <f>INDEX('POA3'!$A$2:$O$152,_xlfn.AGGREGATE(15,6,ROW('POA3'!$A$2:$A$152)-ROW('POA3'!$A$2)+1/--('POA3'!$A$2:$A$152=$B$57),ROWS($A$63:I63)),11)</f>
        <v>1</v>
      </c>
      <c r="K63" s="31">
        <f>INDEX('POA3'!$A$2:$O$152,_xlfn.AGGREGATE(15,6,ROW('POA3'!$A$2:$A$152)-ROW('POA3'!$A$2)+1/--('POA3'!$A$2:$A$152=$B$57),ROWS($A$63:J63)),12)</f>
        <v>0</v>
      </c>
      <c r="L63" s="31">
        <f>INDEX('POA3'!$A$2:$O$152,_xlfn.AGGREGATE(15,6,ROW('POA3'!$A$2:$A$152)-ROW('POA3'!$A$2)+1/--('POA3'!$A$2:$A$152=$B$57),ROWS($A$63:K63)),13)</f>
        <v>1</v>
      </c>
      <c r="M63" s="31">
        <f>INDEX('POA3'!$A$2:$O$152,_xlfn.AGGREGATE(15,6,ROW('POA3'!$A$2:$A$152)-ROW('POA3'!$A$2)+1/--('POA3'!$A$2:$A$152=$B$57),ROWS($A$63:L63)),14)</f>
        <v>0</v>
      </c>
      <c r="N63" s="37">
        <f t="shared" ref="N63:N64" si="7">+G63+I63+K63+M63</f>
        <v>1</v>
      </c>
      <c r="O63" s="41">
        <f t="shared" ref="O63:O64" si="8">IFERROR(N63/E63,0%)</f>
        <v>0.25</v>
      </c>
    </row>
    <row r="64" spans="1:16" ht="52.8" x14ac:dyDescent="0.3">
      <c r="A64" s="2" t="str">
        <f>INDEX('POA3'!$A$2:$O$152,_xlfn.AGGREGATE(15,6,ROW('POA3'!$A$2:$A$152)-ROW('POA3'!$A$2)+1/--('POA3'!$A$2:$A$152=$B$57),ROWS($A$63:A64)),3)</f>
        <v>3.4 Extensión y vinculación</v>
      </c>
      <c r="B64" s="2" t="str">
        <f>INDEX('POA3'!$A$2:$O$152,_xlfn.AGGREGATE(15,6,ROW('POA3'!$A$2:$A$152)-ROW('POA3'!$A$2)+1/--('POA3'!$A$2:$A$152=$B$57),ROWS($A$63:B64)),4)</f>
        <v>3.4.3 Impulsar mecanismos para la generación de ingresos propios a través de la vinculación con el entorno social y productivo.</v>
      </c>
      <c r="C64" s="2" t="str">
        <f>INDEX('POA3'!$A$2:$O$152,_xlfn.AGGREGATE(15,6,ROW('POA3'!$A$2:$A$152)-ROW('POA3'!$A$2)+1/--('POA3'!$A$2:$A$152=$B$57),ROWS($A$63:C64)),5)</f>
        <v>3.4.3.3 Reformular los esquemas institucionales de educación continua a fin de que representen una fuente significativa de ingresos propios para la universidad.</v>
      </c>
      <c r="D64" s="2" t="str">
        <f>INDEX('POA3'!$A$2:$O$152,_xlfn.AGGREGATE(15,6,ROW('POA3'!$A$2:$A$152)-ROW('POA3'!$A$2)+1/--('POA3'!$A$2:$A$152=$B$57),ROWS($A$63:D64)),6)</f>
        <v>Incorporar a estudiantes de licenciatura en cursos de educación continua, procurando que sean congruentes con las necesidades del entorno y vinculadas estrechamente con los sectores productivos, social y cultural de la región.</v>
      </c>
      <c r="E64" s="37">
        <f t="shared" si="6"/>
        <v>5</v>
      </c>
      <c r="F64" s="31">
        <f>INDEX('POA3'!$A$2:$O$152,_xlfn.AGGREGATE(15,6,ROW('POA3'!$A$2:$A$152)-ROW('POA3'!$A$2)+1/--('POA3'!$A$2:$A$152=$B$57),ROWS($A$63:E64)),7)</f>
        <v>0</v>
      </c>
      <c r="G64" s="31">
        <f>INDEX('POA3'!$A$2:$O$152,_xlfn.AGGREGATE(15,6,ROW('POA3'!$A$2:$A$152)-ROW('POA3'!$A$2)+1/--('POA3'!$A$2:$A$152=$B$57),ROWS($A$63:F64)),8)</f>
        <v>0</v>
      </c>
      <c r="H64" s="31">
        <f>INDEX('POA3'!$A$2:$O$152,_xlfn.AGGREGATE(15,6,ROW('POA3'!$A$2:$A$152)-ROW('POA3'!$A$2)+1/--('POA3'!$A$2:$A$152=$B$57),ROWS($A$63:G64)),9)</f>
        <v>5</v>
      </c>
      <c r="I64" s="31">
        <f>INDEX('POA3'!$A$2:$O$152,_xlfn.AGGREGATE(15,6,ROW('POA3'!$A$2:$A$152)-ROW('POA3'!$A$2)+1/--('POA3'!$A$2:$A$152=$B$57),ROWS($A$63:H64)),10)</f>
        <v>0</v>
      </c>
      <c r="J64" s="31">
        <f>INDEX('POA3'!$A$2:$O$152,_xlfn.AGGREGATE(15,6,ROW('POA3'!$A$2:$A$152)-ROW('POA3'!$A$2)+1/--('POA3'!$A$2:$A$152=$B$57),ROWS($A$63:I64)),11)</f>
        <v>0</v>
      </c>
      <c r="K64" s="31">
        <f>INDEX('POA3'!$A$2:$O$152,_xlfn.AGGREGATE(15,6,ROW('POA3'!$A$2:$A$152)-ROW('POA3'!$A$2)+1/--('POA3'!$A$2:$A$152=$B$57),ROWS($A$63:J64)),12)</f>
        <v>0</v>
      </c>
      <c r="L64" s="31">
        <f>INDEX('POA3'!$A$2:$O$152,_xlfn.AGGREGATE(15,6,ROW('POA3'!$A$2:$A$152)-ROW('POA3'!$A$2)+1/--('POA3'!$A$2:$A$152=$B$57),ROWS($A$63:K64)),13)</f>
        <v>0</v>
      </c>
      <c r="M64" s="31">
        <f>INDEX('POA3'!$A$2:$O$152,_xlfn.AGGREGATE(15,6,ROW('POA3'!$A$2:$A$152)-ROW('POA3'!$A$2)+1/--('POA3'!$A$2:$A$152=$B$57),ROWS($A$63:L64)),14)</f>
        <v>0</v>
      </c>
      <c r="N64" s="37">
        <f t="shared" si="7"/>
        <v>0</v>
      </c>
      <c r="O64" s="41">
        <f t="shared" si="8"/>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9:O39"/>
    <mergeCell ref="B40:O40"/>
    <mergeCell ref="C43:N43"/>
    <mergeCell ref="C44:N44"/>
    <mergeCell ref="A46:A48"/>
    <mergeCell ref="B46:B48"/>
    <mergeCell ref="C46:C48"/>
    <mergeCell ref="D46:D48"/>
    <mergeCell ref="E46:E48"/>
    <mergeCell ref="F46:M46"/>
    <mergeCell ref="N46:N48"/>
    <mergeCell ref="O46:O48"/>
    <mergeCell ref="F47:G47"/>
    <mergeCell ref="H47:I47"/>
    <mergeCell ref="J47:K47"/>
    <mergeCell ref="L47:M47"/>
    <mergeCell ref="B53:O53"/>
    <mergeCell ref="B54:O54"/>
    <mergeCell ref="C57:N57"/>
    <mergeCell ref="C58:N58"/>
    <mergeCell ref="A60:A62"/>
    <mergeCell ref="B60:B62"/>
    <mergeCell ref="C60:C62"/>
    <mergeCell ref="D60:D62"/>
    <mergeCell ref="E60:E62"/>
    <mergeCell ref="F60:M60"/>
    <mergeCell ref="N60:N62"/>
    <mergeCell ref="O60:O62"/>
    <mergeCell ref="F61:G61"/>
    <mergeCell ref="H61:I61"/>
    <mergeCell ref="J61:K61"/>
    <mergeCell ref="L61:M61"/>
  </mergeCells>
  <pageMargins left="0.7" right="0.7" top="0.75" bottom="0.75" header="0.3" footer="0.3"/>
  <pageSetup scale="30" orientation="landscape" r:id="rId1"/>
  <rowBreaks count="1" manualBreakCount="1">
    <brk id="3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view="pageBreakPreview"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75" x14ac:dyDescent="0.25">
      <c r="A5" s="6" t="s">
        <v>1</v>
      </c>
      <c r="B5" s="33">
        <v>208</v>
      </c>
      <c r="C5" s="84" t="s">
        <v>74</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1.2.2 Fortalecer las trayectorias escolares de los alumnos para asegurar la conclusión exitosa de sus estudios.</v>
      </c>
      <c r="C11" s="2" t="str">
        <f>IF(ROWS($A$11:C11)&gt;COUNTIF(POA!$A:$A,$B$5),"",INDEX(POA!$A$2:$O$856,_xlfn.AGGREGATE(15,6,ROW(POA!$A$2:$A$855)-ROW(POA!$A$2)+1/--(POA!$A$2:$A$855=$B$5),ROWS($A$11:C11)),5))</f>
        <v>1.2.2.2 Canalizar becas y apoyos específicos a estudiantes en condiciones de vulnerabilidad que estimule su ingreso, tránsito y egreso de la institución.</v>
      </c>
      <c r="D11" s="2" t="str">
        <f>IF(ROWS($A$11:D11)&gt;COUNTIF(POA!$A:$A,$B$5),"",INDEX(POA!$A$2:$O$856,_xlfn.AGGREGATE(15,6,ROW(POA!$A$2:$A$855)-ROW(POA!$A$2)+1/--(POA!$A$2:$A$855=$B$5),ROWS($A$11:D11)),6))</f>
        <v>Apoyos especificos y otorgamiento de becas a estudiantes en condiciones de vulnerabilidad</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1.9.1.1 Impulsar actividades orientadas a la ampliación, conservación, mejoramiento y modernización de la infraestructura física y equipamiento de que dispone la institución.</v>
      </c>
      <c r="D12" s="2" t="str">
        <f>IF(ROWS($A$11:D12)&gt;COUNTIF(POA!$A:$A,$B$5),"",INDEX(POA!$A$2:$O$856,_xlfn.AGGREGATE(15,6,ROW(POA!$A$2:$A$855)-ROW(POA!$A$2)+1/--(POA!$A$2:$A$855=$B$5),ROWS($A$11:D12)),6))</f>
        <v>Actividades de conservación, mejoramiento de infraestructura y actualización del equipamiento</v>
      </c>
      <c r="E12" s="31">
        <f t="shared" ref="E12:E13" si="0">+F12+H12+J12+L12</f>
        <v>60</v>
      </c>
      <c r="F12" s="31">
        <f>IF(ROWS($A$11:F12)&gt;COUNTIF(POA!$A:$A,$B$5),"",INDEX(POA!$A$2:$O$856,_xlfn.AGGREGATE(15,6,ROW(POA!$A$2:$A$855)-ROW(POA!$A$2)+1/--(POA!$A$2:$A$855=$B$5),ROWS($A$11:F12)),7))</f>
        <v>10</v>
      </c>
      <c r="G12" s="31">
        <f>IF(ROWS($A$11:G12)&gt;COUNTIF(POA!$A:$A,$B$5),"",INDEX(POA!$A$2:$O$856,_xlfn.AGGREGATE(15,6,ROW(POA!$A$2:$A$855)-ROW(POA!$A$2)+1/--(POA!$A$2:$A$855=$B$5),ROWS($A$11:G12)),8))</f>
        <v>10</v>
      </c>
      <c r="H12" s="31">
        <f>IF(ROWS($A$11:H12)&gt;COUNTIF(POA!$A:$A,$B$5),"",INDEX(POA!$A$2:$O$856,_xlfn.AGGREGATE(15,6,ROW(POA!$A$2:$A$855)-ROW(POA!$A$2)+1/--(POA!$A$2:$A$855=$B$5),ROWS($A$11:H12)),9))</f>
        <v>20</v>
      </c>
      <c r="I12" s="31">
        <f>IF(ROWS($A$11:I12)&gt;COUNTIF(POA!$A:$A,$B$5),"",INDEX(POA!$A$2:$O$856,_xlfn.AGGREGATE(15,6,ROW(POA!$A$2:$A$855)-ROW(POA!$A$2)+1/--(POA!$A$2:$A$855=$B$5),ROWS($A$11:I12)),10))</f>
        <v>0</v>
      </c>
      <c r="J12" s="31">
        <f>IF(ROWS($A$11:J12)&gt;COUNTIF(POA!$A:$A,$B$5),"",INDEX(POA!$A$2:$O$856,_xlfn.AGGREGATE(15,6,ROW(POA!$A$2:$A$855)-ROW(POA!$A$2)+1/--(POA!$A$2:$A$855=$B$5),ROWS($A$11:J12)),11))</f>
        <v>10</v>
      </c>
      <c r="K12" s="31">
        <f>IF(ROWS($A$11:K12)&gt;COUNTIF(POA!$A:$A,$B$5),"",INDEX(POA!$A$2:$O$856,_xlfn.AGGREGATE(15,6,ROW(POA!$A$2:$A$855)-ROW(POA!$A$2)+1/--(POA!$A$2:$A$855=$B$5),ROWS($A$11:K12)),12))</f>
        <v>0</v>
      </c>
      <c r="L12" s="31">
        <f>IF(ROWS($A$11:L12)&gt;COUNTIF(POA!$A:$A,$B$5),"",INDEX(POA!$A$2:$O$856,_xlfn.AGGREGATE(15,6,ROW(POA!$A$2:$A$855)-ROW(POA!$A$2)+1/--(POA!$A$2:$A$855=$B$5),ROWS($A$11:L12)),13))</f>
        <v>20</v>
      </c>
      <c r="M12" s="31">
        <f>IF(ROWS($A$11:M12)&gt;COUNTIF(POA!$A:$A,$B$5),"",INDEX(POA!$A$2:$O$856,_xlfn.AGGREGATE(15,6,ROW(POA!$A$2:$A$855)-ROW(POA!$A$2)+1/--(POA!$A$2:$A$855=$B$5),ROWS($A$11:M12)),14))</f>
        <v>0</v>
      </c>
      <c r="N12" s="37">
        <f t="shared" ref="N12:N13" si="1">+G12+I12+K12+M12</f>
        <v>10</v>
      </c>
      <c r="O12" s="41">
        <f t="shared" ref="O12:O13" si="2">IFERROR(N12/E12,0%)</f>
        <v>0.16666666666666666</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1.2.1.1 Estimular la participación de los estudiantes en las diversas modalidades de aprendizaje consideradas en el modelo educativo.</v>
      </c>
      <c r="D13" s="2" t="str">
        <f>IF(ROWS($A$11:D13)&gt;COUNTIF(POA!$A:$A,$B$5),"",INDEX(POA!$A$2:$O$856,_xlfn.AGGREGATE(15,6,ROW(POA!$A$2:$A$855)-ROW(POA!$A$2)+1/--(POA!$A$2:$A$855=$B$5),ROWS($A$11:D13)),6))</f>
        <v>Imparticion de cursos para alumnos de la modalidad escolarizada y semiescolarizada para fortalecer su aprendizaje educativo</v>
      </c>
      <c r="E13" s="31">
        <f t="shared" si="0"/>
        <v>2</v>
      </c>
      <c r="F13" s="31">
        <f>IF(ROWS($A$11:F13)&gt;COUNTIF(POA!$A:$A,$B$5),"",INDEX(POA!$A$2:$O$856,_xlfn.AGGREGATE(15,6,ROW(POA!$A$2:$A$855)-ROW(POA!$A$2)+1/--(POA!$A$2:$A$855=$B$5),ROWS($A$11:F13)),7))</f>
        <v>1</v>
      </c>
      <c r="G13" s="31">
        <f>IF(ROWS($A$11:G13)&gt;COUNTIF(POA!$A:$A,$B$5),"",INDEX(POA!$A$2:$O$856,_xlfn.AGGREGATE(15,6,ROW(POA!$A$2:$A$855)-ROW(POA!$A$2)+1/--(POA!$A$2:$A$855=$B$5),ROWS($A$11:G13)),8))</f>
        <v>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1</v>
      </c>
      <c r="O13" s="41">
        <f t="shared" si="2"/>
        <v>0.5</v>
      </c>
    </row>
    <row r="17" spans="1:16" ht="15.6" x14ac:dyDescent="0.3">
      <c r="A17" s="4"/>
      <c r="B17" s="82" t="s">
        <v>0</v>
      </c>
      <c r="C17" s="82"/>
      <c r="D17" s="82"/>
      <c r="E17" s="82"/>
      <c r="F17" s="82"/>
      <c r="G17" s="82"/>
      <c r="H17" s="82"/>
      <c r="I17" s="82"/>
      <c r="J17" s="82"/>
      <c r="K17" s="82"/>
      <c r="L17" s="82"/>
      <c r="M17" s="82"/>
      <c r="N17" s="82"/>
      <c r="O17" s="82"/>
    </row>
    <row r="18" spans="1:16" ht="15" x14ac:dyDescent="0.25">
      <c r="A18" s="4"/>
      <c r="B18" s="83" t="s">
        <v>1564</v>
      </c>
      <c r="C18" s="83"/>
      <c r="D18" s="83"/>
      <c r="E18" s="83"/>
      <c r="F18" s="83"/>
      <c r="G18" s="83"/>
      <c r="H18" s="83"/>
      <c r="I18" s="83"/>
      <c r="J18" s="83"/>
      <c r="K18" s="83"/>
      <c r="L18" s="83"/>
      <c r="M18" s="83"/>
      <c r="N18" s="83"/>
      <c r="O18" s="83"/>
    </row>
    <row r="19" spans="1:16" ht="15" x14ac:dyDescent="0.25">
      <c r="A19" s="4"/>
      <c r="B19" s="43"/>
      <c r="C19" s="43"/>
      <c r="D19" s="43"/>
      <c r="E19" s="43"/>
      <c r="F19" s="43"/>
      <c r="G19" s="43"/>
      <c r="H19" s="43"/>
      <c r="I19" s="43"/>
      <c r="J19" s="43"/>
      <c r="K19" s="43"/>
      <c r="L19" s="43"/>
      <c r="M19" s="43"/>
      <c r="N19" s="43"/>
      <c r="O19" s="43"/>
    </row>
    <row r="20" spans="1:16" ht="15.75" x14ac:dyDescent="0.25">
      <c r="A20" s="4"/>
      <c r="B20" s="12"/>
      <c r="C20" s="12"/>
      <c r="D20" s="12"/>
      <c r="E20" s="12"/>
      <c r="F20" s="12"/>
      <c r="G20" s="12"/>
      <c r="H20" s="12"/>
      <c r="I20" s="12"/>
      <c r="J20" s="12"/>
      <c r="K20" s="12"/>
      <c r="L20" s="12"/>
      <c r="M20" s="12"/>
      <c r="N20" s="12"/>
      <c r="O20" s="12"/>
    </row>
    <row r="21" spans="1:16" ht="15.75" x14ac:dyDescent="0.25">
      <c r="A21" s="6" t="s">
        <v>1</v>
      </c>
      <c r="B21" s="33">
        <v>208</v>
      </c>
      <c r="C21" s="84" t="s">
        <v>74</v>
      </c>
      <c r="D21" s="84"/>
      <c r="E21" s="84"/>
      <c r="F21" s="84"/>
      <c r="G21" s="84"/>
      <c r="H21" s="84"/>
      <c r="I21" s="84"/>
      <c r="J21" s="84"/>
      <c r="K21" s="84"/>
      <c r="L21" s="84"/>
      <c r="M21" s="84"/>
      <c r="N21" s="84"/>
      <c r="O21" s="42"/>
    </row>
    <row r="22" spans="1:16" x14ac:dyDescent="0.3">
      <c r="A22" s="6" t="s">
        <v>13</v>
      </c>
      <c r="B22" s="11" t="s">
        <v>2</v>
      </c>
      <c r="C22" s="84" t="s">
        <v>19</v>
      </c>
      <c r="D22" s="84"/>
      <c r="E22" s="84"/>
      <c r="F22" s="84"/>
      <c r="G22" s="84"/>
      <c r="H22" s="84"/>
      <c r="I22" s="84"/>
      <c r="J22" s="84"/>
      <c r="K22" s="84"/>
      <c r="L22" s="84"/>
      <c r="M22" s="84"/>
      <c r="N22" s="84"/>
      <c r="O22" s="8"/>
      <c r="P22" s="4"/>
    </row>
    <row r="23" spans="1:16" ht="15" x14ac:dyDescent="0.25">
      <c r="B23" s="9"/>
      <c r="C23" s="9"/>
      <c r="D23" s="9"/>
      <c r="E23" s="9"/>
      <c r="F23" s="9"/>
      <c r="G23" s="9"/>
      <c r="H23" s="9"/>
      <c r="I23" s="9"/>
      <c r="J23" s="9"/>
      <c r="K23" s="9"/>
      <c r="L23" s="9"/>
      <c r="M23" s="9"/>
      <c r="N23" s="9"/>
    </row>
    <row r="24" spans="1:16" x14ac:dyDescent="0.3">
      <c r="A24" s="85" t="s">
        <v>21</v>
      </c>
      <c r="B24" s="85" t="s">
        <v>22</v>
      </c>
      <c r="C24" s="85" t="s">
        <v>23</v>
      </c>
      <c r="D24" s="85" t="s">
        <v>24</v>
      </c>
      <c r="E24" s="85" t="s">
        <v>5</v>
      </c>
      <c r="F24" s="86" t="s">
        <v>25</v>
      </c>
      <c r="G24" s="86"/>
      <c r="H24" s="86"/>
      <c r="I24" s="86"/>
      <c r="J24" s="86"/>
      <c r="K24" s="86"/>
      <c r="L24" s="86"/>
      <c r="M24" s="86"/>
      <c r="N24" s="87" t="s">
        <v>16</v>
      </c>
      <c r="O24" s="85" t="s">
        <v>17</v>
      </c>
    </row>
    <row r="25" spans="1:16" x14ac:dyDescent="0.3">
      <c r="A25" s="85"/>
      <c r="B25" s="85"/>
      <c r="C25" s="85"/>
      <c r="D25" s="85"/>
      <c r="E25" s="85"/>
      <c r="F25" s="86" t="s">
        <v>6</v>
      </c>
      <c r="G25" s="86"/>
      <c r="H25" s="86" t="s">
        <v>7</v>
      </c>
      <c r="I25" s="86"/>
      <c r="J25" s="86" t="s">
        <v>8</v>
      </c>
      <c r="K25" s="86"/>
      <c r="L25" s="86" t="s">
        <v>9</v>
      </c>
      <c r="M25" s="86"/>
      <c r="N25" s="87"/>
      <c r="O25" s="85"/>
    </row>
    <row r="26" spans="1:16" x14ac:dyDescent="0.3">
      <c r="A26" s="85"/>
      <c r="B26" s="85"/>
      <c r="C26" s="85"/>
      <c r="D26" s="85"/>
      <c r="E26" s="85"/>
      <c r="F26" s="44" t="s">
        <v>10</v>
      </c>
      <c r="G26" s="44" t="s">
        <v>11</v>
      </c>
      <c r="H26" s="44" t="s">
        <v>10</v>
      </c>
      <c r="I26" s="44" t="s">
        <v>11</v>
      </c>
      <c r="J26" s="44" t="s">
        <v>10</v>
      </c>
      <c r="K26" s="44" t="s">
        <v>12</v>
      </c>
      <c r="L26" s="44" t="s">
        <v>10</v>
      </c>
      <c r="M26" s="44" t="s">
        <v>12</v>
      </c>
      <c r="N26" s="87"/>
      <c r="O26" s="85"/>
    </row>
    <row r="27" spans="1:16" ht="79.2" x14ac:dyDescent="0.3">
      <c r="A27" s="2" t="str">
        <f>INDEX('POA2'!$A$2:$O$152,_xlfn.AGGREGATE(15,6,ROW('POA2'!$A$2:$A$152)-ROW('POA2'!$A$2)+1/--('POA2'!$A$2:$A$152=$B$21),ROWS($A27:A$27)),3)</f>
        <v>2.3 Investigación, desarrollo tecnológico e Innovación</v>
      </c>
      <c r="B27" s="2" t="str">
        <f>INDEX('POA2'!$A$2:$O$152,_xlfn.AGGREGATE(15,6,ROW('POA2'!$A$2:$A$152)-ROW('POA2'!$A$2)+1/--('POA2'!$A$2:$A$152=$B$21),ROWS($A27:B$27)),4)</f>
        <v>2.3.1 Fortalecer la investigación, el desarrollo tecnológico y la innovación para contribuir al desarrollo regional, nacional e internacional.</v>
      </c>
      <c r="C27" s="2" t="str">
        <f>INDEX('POA2'!$A$2:$O$152,_xlfn.AGGREGATE(15,6,ROW('POA2'!$A$2:$A$152)-ROW('POA2'!$A$2)+1/--('POA2'!$A$2:$A$152=$B$21),ROWS($A27:C$27)),5)</f>
        <v>2.3.1.3 Fortalecer y consolidar las redes de colaboración en materia de investigación con académicos de otras instituciones de educación superior y centros de investigación de los ámbitos regional, nacional e internacional.</v>
      </c>
      <c r="D27" s="2" t="str">
        <f>INDEX('POA2'!$A$2:$O$152,_xlfn.AGGREGATE(15,6,ROW('POA2'!$A$2:$A$152)-ROW('POA2'!$A$2)+1/--('POA2'!$A$2:$A$152=$B$21),ROWS($A27:D$27)),6)</f>
        <v>Apoyo a PTC para que participen en convocatorias y proyectos de investigación y desarrollo de alcance nacional e internacional.</v>
      </c>
      <c r="E27" s="40">
        <f t="shared" ref="E27" si="3">+F27+H27+J27+L27</f>
        <v>2</v>
      </c>
      <c r="F27" s="2">
        <f>INDEX('POA2'!$A$2:$O$152,_xlfn.AGGREGATE(15,6,ROW('POA2'!$A$2:$A$152)-ROW('POA2'!$A$2)+1/--('POA2'!$A$2:$A$152=$B$21),ROWS($A27:F$27)),7)</f>
        <v>0</v>
      </c>
      <c r="G27" s="2">
        <f>INDEX('POA2'!$A$2:$O$152,_xlfn.AGGREGATE(15,6,ROW('POA2'!$A$2:$A$152)-ROW('POA2'!$A$2)+1/--('POA2'!$A$2:$A$152=$B$21),ROWS($A27:G$27)),8)</f>
        <v>0</v>
      </c>
      <c r="H27" s="2">
        <f>INDEX('POA2'!$A$2:$O$152,_xlfn.AGGREGATE(15,6,ROW('POA2'!$A$2:$A$152)-ROW('POA2'!$A$2)+1/--('POA2'!$A$2:$A$152=$B$21),ROWS($A27:H$27)),9)</f>
        <v>1</v>
      </c>
      <c r="I27" s="2">
        <f>INDEX('POA2'!$A$2:$O$152,_xlfn.AGGREGATE(15,6,ROW('POA2'!$A$2:$A$152)-ROW('POA2'!$A$2)+1/--('POA2'!$A$2:$A$152=$B$21),ROWS($A27:I$27)),10)</f>
        <v>0</v>
      </c>
      <c r="J27" s="2">
        <f>INDEX('POA2'!$A$2:$O$152,_xlfn.AGGREGATE(15,6,ROW('POA2'!$A$2:$A$152)-ROW('POA2'!$A$2)+1/--('POA2'!$A$2:$A$152=$B$21),ROWS($A27:J$27)),11)</f>
        <v>1</v>
      </c>
      <c r="K27" s="2">
        <f>INDEX('POA2'!$A$2:$O$152,_xlfn.AGGREGATE(15,6,ROW('POA2'!$A$2:$A$152)-ROW('POA2'!$A$2)+1/--('POA2'!$A$2:$A$152=$B$21),ROWS($A27:K$27)),12)</f>
        <v>0</v>
      </c>
      <c r="L27" s="2">
        <f>INDEX('POA2'!$A$2:$O$152,_xlfn.AGGREGATE(15,6,ROW('POA2'!$A$2:$A$152)-ROW('POA2'!$A$2)+1/--('POA2'!$A$2:$A$152=$B$21),ROWS($A27:L$27)),13)</f>
        <v>0</v>
      </c>
      <c r="M27" s="2">
        <f>INDEX('POA2'!$A$2:$O$152,_xlfn.AGGREGATE(15,6,ROW('POA2'!$A$2:$A$152)-ROW('POA2'!$A$2)+1/--('POA2'!$A$2:$A$152=$B$21),ROWS($A27:M$27)),14)</f>
        <v>0</v>
      </c>
      <c r="N27" s="40">
        <f t="shared" ref="N27" si="4">+G27+I27+K27+M27</f>
        <v>0</v>
      </c>
      <c r="O27" s="49">
        <f>IFERROR(N27/E27,0%)</f>
        <v>0</v>
      </c>
    </row>
  </sheetData>
  <mergeCells count="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17:O17"/>
    <mergeCell ref="B18:O18"/>
    <mergeCell ref="C21:N21"/>
    <mergeCell ref="C22:N22"/>
    <mergeCell ref="A24:A26"/>
    <mergeCell ref="B24:B26"/>
    <mergeCell ref="C24:C26"/>
    <mergeCell ref="D24:D26"/>
    <mergeCell ref="E24:E26"/>
    <mergeCell ref="F24:M24"/>
    <mergeCell ref="N24:N26"/>
    <mergeCell ref="O24:O26"/>
    <mergeCell ref="F25:G25"/>
    <mergeCell ref="H25:I25"/>
    <mergeCell ref="J25:K25"/>
    <mergeCell ref="L25:M25"/>
  </mergeCells>
  <pageMargins left="0.7" right="0.7" top="0.75" bottom="0.75" header="0.3" footer="0.3"/>
  <pageSetup scale="3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4"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 min="16" max="16" width="10.66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209</v>
      </c>
      <c r="C5" s="84" t="s">
        <v>75</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6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Diseño y aprobación de nuevos Programas Educativos de posgrado</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2</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Someter a Evaluación intermedia los Programas Educativos de Relaciones Internacionales y Administración Pública y ciencias Políticas</v>
      </c>
      <c r="E12" s="31">
        <f t="shared" ref="E12:E20" si="0">+F12+H12+J12+L12</f>
        <v>2</v>
      </c>
      <c r="F12" s="31">
        <f>IF(ROWS($A$11:F12)&gt;COUNTIF(POA!$A:$A,$B$5),"",INDEX(POA!$A$2:$O$856,_xlfn.AGGREGATE(15,6,ROW(POA!$A$2:$A$855)-ROW(POA!$A$2)+1/--(POA!$A$2:$A$855=$B$5),ROWS($A$11:F12)),7))</f>
        <v>2</v>
      </c>
      <c r="G12" s="31">
        <f>IF(ROWS($A$11:G12)&gt;COUNTIF(POA!$A:$A,$B$5),"",INDEX(POA!$A$2:$O$856,_xlfn.AGGREGATE(15,6,ROW(POA!$A$2:$A$855)-ROW(POA!$A$2)+1/--(POA!$A$2:$A$855=$B$5),ROWS($A$11:G12)),8))</f>
        <v>100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20" si="1">+G12+I12+K12+M12</f>
        <v>100</v>
      </c>
      <c r="O12" s="41">
        <f t="shared" ref="O12:O20" si="2">IFERROR(N12/E12,0%)</f>
        <v>50</v>
      </c>
    </row>
    <row r="13" spans="1:16" ht="66" x14ac:dyDescent="0.3">
      <c r="A13" s="2" t="str">
        <f>IF(ROWS($A$11:A13)&gt;COUNTIF(POA!$A:$A,$B$5),"",INDEX(POA!$A$2:$O$856,_xlfn.AGGREGATE(15,6,ROW(POA!$A$2:$A$855)-ROW(POA!$A$2)+1/--(POA!$A$2:$A$855=$B$5),ROWS($A$11:A13)),3))</f>
        <v>1.11 Cuidado al medio ambiente</v>
      </c>
      <c r="B13" s="2" t="str">
        <f>IF(ROWS($A$11:B13)&gt;COUNTIF(POA!$A:$A,$B$5),"",INDEX(POA!$A$2:$O$856,_xlfn.AGGREGATE(15,6,ROW(POA!$A$2:$A$855)-ROW(POA!$A$2)+1/--(POA!$A$2:$A$855=$B$5),ROWS($A$11:B13)),4))</f>
        <v>1.11.1 Fortalecer las medidas institucionales que promuevan la protección del medio ambiente y de desarrollo sostenible.</v>
      </c>
      <c r="C13" s="2" t="str">
        <f>IF(ROWS($A$11:C13)&gt;COUNTIF(POA!$A:$A,$B$5),"",INDEX(POA!$A$2:$O$856,_xlfn.AGGREGATE(15,6,ROW(POA!$A$2:$A$855)-ROW(POA!$A$2)+1/--(POA!$A$2:$A$855=$B$5),ROWS($A$11:C13)),5))</f>
        <v>1.11.1.1 Promover una agenda institucional en materia ambiental acorde a los objetivos del desarrollo sostenible (ods), que favorezca procesos y enfoques trans e interdisciplinarios para la solución de problemas ambientales.</v>
      </c>
      <c r="D13" s="2" t="str">
        <f>IF(ROWS($A$11:D13)&gt;COUNTIF(POA!$A:$A,$B$5),"",INDEX(POA!$A$2:$O$856,_xlfn.AGGREGATE(15,6,ROW(POA!$A$2:$A$855)-ROW(POA!$A$2)+1/--(POA!$A$2:$A$855=$B$5),ROWS($A$11:D13)),6))</f>
        <v>Promover la protección del medio ambiente</v>
      </c>
      <c r="E13" s="31">
        <f t="shared" si="0"/>
        <v>4</v>
      </c>
      <c r="F13" s="31">
        <f>IF(ROWS($A$11:F13)&gt;COUNTIF(POA!$A:$A,$B$5),"",INDEX(POA!$A$2:$O$856,_xlfn.AGGREGATE(15,6,ROW(POA!$A$2:$A$855)-ROW(POA!$A$2)+1/--(POA!$A$2:$A$855=$B$5),ROWS($A$11:F13)),7))</f>
        <v>4</v>
      </c>
      <c r="G13" s="31">
        <f>IF(ROWS($A$11:G13)&gt;COUNTIF(POA!$A:$A,$B$5),"",INDEX(POA!$A$2:$O$856,_xlfn.AGGREGATE(15,6,ROW(POA!$A$2:$A$855)-ROW(POA!$A$2)+1/--(POA!$A$2:$A$855=$B$5),ROWS($A$11:G13)),8))</f>
        <v>100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100</v>
      </c>
      <c r="O13" s="41">
        <f t="shared" si="2"/>
        <v>25</v>
      </c>
    </row>
    <row r="14" spans="1:16" ht="63.75" x14ac:dyDescent="0.25">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1.2.1.2 Promover experiencias de aprendizaje para los estudiantes en entornos reales.</v>
      </c>
      <c r="D14" s="2" t="str">
        <f>IF(ROWS($A$11:D14)&gt;COUNTIF(POA!$A:$A,$B$5),"",INDEX(POA!$A$2:$O$856,_xlfn.AGGREGATE(15,6,ROW(POA!$A$2:$A$855)-ROW(POA!$A$2)+1/--(POA!$A$2:$A$855=$B$5),ROWS($A$11:D14)),6))</f>
        <v>Apoyar en practicas de campo a los estudiantes</v>
      </c>
      <c r="E14" s="31">
        <f t="shared" si="0"/>
        <v>3</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3</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1.2.1.6 Promover la participación de los estudiantes en experiencias de movilidad nacional e internacional.</v>
      </c>
      <c r="D15" s="2" t="str">
        <f>IF(ROWS($A$11:D15)&gt;COUNTIF(POA!$A:$A,$B$5),"",INDEX(POA!$A$2:$O$856,_xlfn.AGGREGATE(15,6,ROW(POA!$A$2:$A$855)-ROW(POA!$A$2)+1/--(POA!$A$2:$A$855=$B$5),ROWS($A$11:D15)),6))</f>
        <v>Fomentar la movilidad de estudiantes de licenciatura y posgrado nacional e internacional</v>
      </c>
      <c r="E15" s="31">
        <f t="shared" si="0"/>
        <v>6</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6</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1.6 Desarrollo académico</v>
      </c>
      <c r="B16" s="2" t="str">
        <f>IF(ROWS($A$11:B16)&gt;COUNTIF(POA!$A:$A,$B$5),"",INDEX(POA!$A$2:$O$856,_xlfn.AGGREGATE(15,6,ROW(POA!$A$2:$A$855)-ROW(POA!$A$2)+1/--(POA!$A$2:$A$855=$B$5),ROWS($A$11:B16)),4))</f>
        <v>1.6.2 Promover esquemas de formación y actualización del personal académico, con base en rutas diferenciadas en función de su experiencia, antigüedad y tipo de contratación.</v>
      </c>
      <c r="C16" s="2" t="str">
        <f>IF(ROWS($A$11:C16)&gt;COUNTIF(POA!$A:$A,$B$5),"",INDEX(POA!$A$2:$O$856,_xlfn.AGGREGATE(15,6,ROW(POA!$A$2:$A$855)-ROW(POA!$A$2)+1/--(POA!$A$2:$A$855=$B$5),ROWS($A$11:C16)),5))</f>
        <v>1.6.2.1 Fortalecer los esquemas de formación y actualización docente para el mejorar las capacidades disciplinarias y didácticas  del personal académico de tiempo completo y  de asignatura.</v>
      </c>
      <c r="D16" s="2" t="str">
        <f>IF(ROWS($A$11:D16)&gt;COUNTIF(POA!$A:$A,$B$5),"",INDEX(POA!$A$2:$O$856,_xlfn.AGGREGATE(15,6,ROW(POA!$A$2:$A$855)-ROW(POA!$A$2)+1/--(POA!$A$2:$A$855=$B$5),ROWS($A$11:D16)),6))</f>
        <v>Promover la Actualización docente para mejorar las capacidades disciplinarias</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2</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6" ht="52.8" x14ac:dyDescent="0.3">
      <c r="A17" s="2" t="str">
        <f>IF(ROWS($A$11:A17)&gt;COUNTIF(POA!$A:$A,$B$5),"",INDEX(POA!$A$2:$O$856,_xlfn.AGGREGATE(15,6,ROW(POA!$A$2:$A$855)-ROW(POA!$A$2)+1/--(POA!$A$2:$A$855=$B$5),ROWS($A$11:A17)),3))</f>
        <v>1.7 Cultura digital</v>
      </c>
      <c r="B17" s="2" t="str">
        <f>IF(ROWS($A$11:B17)&gt;COUNTIF(POA!$A:$A,$B$5),"",INDEX(POA!$A$2:$O$856,_xlfn.AGGREGATE(15,6,ROW(POA!$A$2:$A$855)-ROW(POA!$A$2)+1/--(POA!$A$2:$A$855=$B$5),ROWS($A$11:B17)),4))</f>
        <v>1.7.2 Propiciar la formación y actualización de la comunidad universitaria en el uso de las tecnologías digitales.</v>
      </c>
      <c r="C17" s="2" t="str">
        <f>IF(ROWS($A$11:C17)&gt;COUNTIF(POA!$A:$A,$B$5),"",INDEX(POA!$A$2:$O$856,_xlfn.AGGREGATE(15,6,ROW(POA!$A$2:$A$855)-ROW(POA!$A$2)+1/--(POA!$A$2:$A$855=$B$5),ROWS($A$11:C17)),5))</f>
        <v>1.7.2.1 Fomentar en los alumnos el uso de tecnologías digitales y de plataformas educativas con contenido globales y en formatos actuales de entrega.</v>
      </c>
      <c r="D17" s="2" t="str">
        <f>IF(ROWS($A$11:D17)&gt;COUNTIF(POA!$A:$A,$B$5),"",INDEX(POA!$A$2:$O$856,_xlfn.AGGREGATE(15,6,ROW(POA!$A$2:$A$855)-ROW(POA!$A$2)+1/--(POA!$A$2:$A$855=$B$5),ROWS($A$11:D17)),6))</f>
        <v>Promover el uso de Plataforma Blackboard</v>
      </c>
      <c r="E17" s="31">
        <f t="shared" si="0"/>
        <v>3</v>
      </c>
      <c r="F17" s="31">
        <f>IF(ROWS($A$11:F17)&gt;COUNTIF(POA!$A:$A,$B$5),"",INDEX(POA!$A$2:$O$856,_xlfn.AGGREGATE(15,6,ROW(POA!$A$2:$A$855)-ROW(POA!$A$2)+1/--(POA!$A$2:$A$855=$B$5),ROWS($A$11:F17)),7))</f>
        <v>3</v>
      </c>
      <c r="G17" s="31">
        <f>IF(ROWS($A$11:G17)&gt;COUNTIF(POA!$A:$A,$B$5),"",INDEX(POA!$A$2:$O$856,_xlfn.AGGREGATE(15,6,ROW(POA!$A$2:$A$855)-ROW(POA!$A$2)+1/--(POA!$A$2:$A$855=$B$5),ROWS($A$11:G17)),8))</f>
        <v>100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100</v>
      </c>
      <c r="O17" s="41">
        <f t="shared" si="2"/>
        <v>33.333333333333336</v>
      </c>
    </row>
    <row r="18" spans="1:16" ht="39.6"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1.2.2.4 Fortalecer los servicios institucionales de tutoría, orientación psicopedagógica y asesoría académica.</v>
      </c>
      <c r="D18" s="2" t="str">
        <f>IF(ROWS($A$11:D18)&gt;COUNTIF(POA!$A:$A,$B$5),"",INDEX(POA!$A$2:$O$856,_xlfn.AGGREGATE(15,6,ROW(POA!$A$2:$A$855)-ROW(POA!$A$2)+1/--(POA!$A$2:$A$855=$B$5),ROWS($A$11:D18)),6))</f>
        <v>Fortalecer el programa de tutorías de la Facultad</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2</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1.8 Comunicación e identidad universitaria</v>
      </c>
      <c r="B19" s="2" t="str">
        <f>IF(ROWS($A$11:B19)&gt;COUNTIF(POA!$A:$A,$B$5),"",INDEX(POA!$A$2:$O$856,_xlfn.AGGREGATE(15,6,ROW(POA!$A$2:$A$855)-ROW(POA!$A$2)+1/--(POA!$A$2:$A$855=$B$5),ROWS($A$11:B19)),4))</f>
        <v>1.8.2 Fomentar el sentido de pertenencia e identidad en la comunidad universitaria.</v>
      </c>
      <c r="C19" s="2" t="str">
        <f>IF(ROWS($A$11:C19)&gt;COUNTIF(POA!$A:$A,$B$5),"",INDEX(POA!$A$2:$O$856,_xlfn.AGGREGATE(15,6,ROW(POA!$A$2:$A$855)-ROW(POA!$A$2)+1/--(POA!$A$2:$A$855=$B$5),ROWS($A$11:C19)),5))</f>
        <v>1.8.2.1 Realizar actividades que propicien la convivencia de la comunidad universitaria en un marco donde se privilegien los principios, valores y logros institucionales.</v>
      </c>
      <c r="D19" s="2" t="str">
        <f>IF(ROWS($A$11:D19)&gt;COUNTIF(POA!$A:$A,$B$5),"",INDEX(POA!$A$2:$O$856,_xlfn.AGGREGATE(15,6,ROW(POA!$A$2:$A$855)-ROW(POA!$A$2)+1/--(POA!$A$2:$A$855=$B$5),ROWS($A$11:D19)),6))</f>
        <v>Llevar a cabo actividades de convivencia entre la comunidad Universitaria (Evento 16 de Sept., 20 de Nov, Dia de muertos, etc.)</v>
      </c>
      <c r="E19" s="31">
        <f t="shared" si="0"/>
        <v>3</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3</v>
      </c>
      <c r="M19" s="31">
        <f>IF(ROWS($A$11:M19)&gt;COUNTIF(POA!$A:$A,$B$5),"",INDEX(POA!$A$2:$O$856,_xlfn.AGGREGATE(15,6,ROW(POA!$A$2:$A$855)-ROW(POA!$A$2)+1/--(POA!$A$2:$A$855=$B$5),ROWS($A$11:M19)),14))</f>
        <v>0</v>
      </c>
      <c r="N19" s="37">
        <f t="shared" si="1"/>
        <v>0</v>
      </c>
      <c r="O19" s="41">
        <f t="shared" si="2"/>
        <v>0</v>
      </c>
    </row>
    <row r="20" spans="1:16" ht="52.8" x14ac:dyDescent="0.3">
      <c r="A20" s="2" t="str">
        <f>IF(ROWS($A$11:A20)&gt;COUNTIF(POA!$A:$A,$B$5),"",INDEX(POA!$A$2:$O$856,_xlfn.AGGREGATE(15,6,ROW(POA!$A$2:$A$855)-ROW(POA!$A$2)+1/--(POA!$A$2:$A$855=$B$5),ROWS($A$11:A20)),3))</f>
        <v>1.9 Infraestructura, equipamiento y seguridad</v>
      </c>
      <c r="B20" s="2" t="str">
        <f>IF(ROWS($A$11:B20)&gt;COUNTIF(POA!$A:$A,$B$5),"",INDEX(POA!$A$2:$O$856,_xlfn.AGGREGATE(15,6,ROW(POA!$A$2:$A$855)-ROW(POA!$A$2)+1/--(POA!$A$2:$A$855=$B$5),ROWS($A$11:B20)),4))</f>
        <v>1.9.1 Propiciar que la institución cuente con la infraestructura y equipamiento requeridos para el cumplimiento de sus funciones sustantivas y de gestión.</v>
      </c>
      <c r="C20" s="2" t="str">
        <f>IF(ROWS($A$11:C20)&gt;COUNTIF(POA!$A:$A,$B$5),"",INDEX(POA!$A$2:$O$856,_xlfn.AGGREGATE(15,6,ROW(POA!$A$2:$A$855)-ROW(POA!$A$2)+1/--(POA!$A$2:$A$855=$B$5),ROWS($A$11:C20)),5))</f>
        <v>1.9.1.1 Impulsar actividades orientadas a la ampliación, conservación, mejoramiento y modernización de la infraestructura física y equipamiento de que dispone la institución.</v>
      </c>
      <c r="D20" s="2" t="str">
        <f>IF(ROWS($A$11:D20)&gt;COUNTIF(POA!$A:$A,$B$5),"",INDEX(POA!$A$2:$O$856,_xlfn.AGGREGATE(15,6,ROW(POA!$A$2:$A$855)-ROW(POA!$A$2)+1/--(POA!$A$2:$A$855=$B$5),ROWS($A$11:D20)),6))</f>
        <v>Mantener la mejora continua de la infraestructura</v>
      </c>
      <c r="E20" s="31">
        <f t="shared" si="0"/>
        <v>4</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4</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4" spans="1:16" ht="15.6" x14ac:dyDescent="0.3">
      <c r="A24" s="4"/>
      <c r="B24" s="82" t="s">
        <v>0</v>
      </c>
      <c r="C24" s="82"/>
      <c r="D24" s="82"/>
      <c r="E24" s="82"/>
      <c r="F24" s="82"/>
      <c r="G24" s="82"/>
      <c r="H24" s="82"/>
      <c r="I24" s="82"/>
      <c r="J24" s="82"/>
      <c r="K24" s="82"/>
      <c r="L24" s="82"/>
      <c r="M24" s="82"/>
      <c r="N24" s="82"/>
      <c r="O24" s="82"/>
    </row>
    <row r="25" spans="1:16" x14ac:dyDescent="0.3">
      <c r="A25" s="4"/>
      <c r="B25" s="83" t="s">
        <v>1564</v>
      </c>
      <c r="C25" s="83"/>
      <c r="D25" s="83"/>
      <c r="E25" s="83"/>
      <c r="F25" s="83"/>
      <c r="G25" s="83"/>
      <c r="H25" s="83"/>
      <c r="I25" s="83"/>
      <c r="J25" s="83"/>
      <c r="K25" s="83"/>
      <c r="L25" s="83"/>
      <c r="M25" s="83"/>
      <c r="N25" s="83"/>
      <c r="O25" s="83"/>
    </row>
    <row r="26" spans="1:16" x14ac:dyDescent="0.3">
      <c r="A26" s="4"/>
      <c r="B26" s="43"/>
      <c r="C26" s="43"/>
      <c r="D26" s="43"/>
      <c r="E26" s="43"/>
      <c r="F26" s="43"/>
      <c r="G26" s="43"/>
      <c r="H26" s="43"/>
      <c r="I26" s="43"/>
      <c r="J26" s="43"/>
      <c r="K26" s="43"/>
      <c r="L26" s="43"/>
      <c r="M26" s="43"/>
      <c r="N26" s="43"/>
      <c r="O26" s="43"/>
    </row>
    <row r="27" spans="1:16" ht="15.6" x14ac:dyDescent="0.3">
      <c r="A27" s="4"/>
      <c r="B27" s="12"/>
      <c r="C27" s="12"/>
      <c r="D27" s="12"/>
      <c r="E27" s="12"/>
      <c r="F27" s="12"/>
      <c r="G27" s="12"/>
      <c r="H27" s="12"/>
      <c r="I27" s="12"/>
      <c r="J27" s="12"/>
      <c r="K27" s="12"/>
      <c r="L27" s="12"/>
      <c r="M27" s="12"/>
      <c r="N27" s="12"/>
      <c r="O27" s="12"/>
    </row>
    <row r="28" spans="1:16" ht="15.6" x14ac:dyDescent="0.3">
      <c r="A28" s="6" t="s">
        <v>1</v>
      </c>
      <c r="B28" s="33">
        <v>209</v>
      </c>
      <c r="C28" s="84" t="s">
        <v>75</v>
      </c>
      <c r="D28" s="84"/>
      <c r="E28" s="84"/>
      <c r="F28" s="84"/>
      <c r="G28" s="84"/>
      <c r="H28" s="84"/>
      <c r="I28" s="84"/>
      <c r="J28" s="84"/>
      <c r="K28" s="84"/>
      <c r="L28" s="84"/>
      <c r="M28" s="84"/>
      <c r="N28" s="84"/>
      <c r="O28" s="42"/>
    </row>
    <row r="29" spans="1:16" x14ac:dyDescent="0.3">
      <c r="A29" s="6" t="s">
        <v>13</v>
      </c>
      <c r="B29" s="11" t="s">
        <v>2</v>
      </c>
      <c r="C29" s="84" t="s">
        <v>19</v>
      </c>
      <c r="D29" s="84"/>
      <c r="E29" s="84"/>
      <c r="F29" s="84"/>
      <c r="G29" s="84"/>
      <c r="H29" s="84"/>
      <c r="I29" s="84"/>
      <c r="J29" s="84"/>
      <c r="K29" s="84"/>
      <c r="L29" s="84"/>
      <c r="M29" s="84"/>
      <c r="N29" s="84"/>
      <c r="O29" s="8"/>
      <c r="P29" s="4"/>
    </row>
    <row r="30" spans="1:16" x14ac:dyDescent="0.3">
      <c r="B30" s="9"/>
      <c r="C30" s="9"/>
      <c r="D30" s="9"/>
      <c r="E30" s="9"/>
      <c r="F30" s="9"/>
      <c r="G30" s="9"/>
      <c r="H30" s="9"/>
      <c r="I30" s="9"/>
      <c r="J30" s="9"/>
      <c r="K30" s="9"/>
      <c r="L30" s="9"/>
      <c r="M30" s="9"/>
      <c r="N30" s="9"/>
    </row>
    <row r="31" spans="1:16" x14ac:dyDescent="0.3">
      <c r="A31" s="85" t="s">
        <v>21</v>
      </c>
      <c r="B31" s="85" t="s">
        <v>22</v>
      </c>
      <c r="C31" s="85" t="s">
        <v>23</v>
      </c>
      <c r="D31" s="85" t="s">
        <v>24</v>
      </c>
      <c r="E31" s="85" t="s">
        <v>5</v>
      </c>
      <c r="F31" s="86" t="s">
        <v>25</v>
      </c>
      <c r="G31" s="86"/>
      <c r="H31" s="86"/>
      <c r="I31" s="86"/>
      <c r="J31" s="86"/>
      <c r="K31" s="86"/>
      <c r="L31" s="86"/>
      <c r="M31" s="86"/>
      <c r="N31" s="87" t="s">
        <v>16</v>
      </c>
      <c r="O31" s="85" t="s">
        <v>17</v>
      </c>
    </row>
    <row r="32" spans="1:16" x14ac:dyDescent="0.3">
      <c r="A32" s="85"/>
      <c r="B32" s="85"/>
      <c r="C32" s="85"/>
      <c r="D32" s="85"/>
      <c r="E32" s="85"/>
      <c r="F32" s="86" t="s">
        <v>6</v>
      </c>
      <c r="G32" s="86"/>
      <c r="H32" s="86" t="s">
        <v>7</v>
      </c>
      <c r="I32" s="86"/>
      <c r="J32" s="86" t="s">
        <v>8</v>
      </c>
      <c r="K32" s="86"/>
      <c r="L32" s="86" t="s">
        <v>9</v>
      </c>
      <c r="M32" s="86"/>
      <c r="N32" s="87"/>
      <c r="O32" s="85"/>
    </row>
    <row r="33" spans="1:16" x14ac:dyDescent="0.3">
      <c r="A33" s="85"/>
      <c r="B33" s="85"/>
      <c r="C33" s="85"/>
      <c r="D33" s="85"/>
      <c r="E33" s="85"/>
      <c r="F33" s="44" t="s">
        <v>10</v>
      </c>
      <c r="G33" s="44" t="s">
        <v>11</v>
      </c>
      <c r="H33" s="44" t="s">
        <v>10</v>
      </c>
      <c r="I33" s="44" t="s">
        <v>11</v>
      </c>
      <c r="J33" s="44" t="s">
        <v>10</v>
      </c>
      <c r="K33" s="44" t="s">
        <v>12</v>
      </c>
      <c r="L33" s="44" t="s">
        <v>10</v>
      </c>
      <c r="M33" s="44" t="s">
        <v>12</v>
      </c>
      <c r="N33" s="87"/>
      <c r="O33" s="85"/>
    </row>
    <row r="34" spans="1:16" ht="52.8" x14ac:dyDescent="0.3">
      <c r="A34" s="2" t="str">
        <f>INDEX('POA2'!$A$2:$O$152,_xlfn.AGGREGATE(15,6,ROW('POA2'!$A$2:$A$152)-ROW('POA2'!$A$2)+1/--('POA2'!$A$2:$A$152=$B$28),ROWS($A34:A$34)),3)</f>
        <v>2.3 Investigación, desarrollo tecnológico e Innovación</v>
      </c>
      <c r="B34" s="2" t="str">
        <f>INDEX('POA2'!$A$2:$O$152,_xlfn.AGGREGATE(15,6,ROW('POA2'!$A$2:$A$152)-ROW('POA2'!$A$2)+1/--('POA2'!$A$2:$A$152=$B$28),ROWS($A34:B$34)),4)</f>
        <v>2.3.2 Difundir y divulgar los resultados de la investigación a través de los diferentes formatos y canales que permitan consolidar la capacidad académica de la institución.</v>
      </c>
      <c r="C34" s="2" t="str">
        <f>INDEX('POA2'!$A$2:$O$152,_xlfn.AGGREGATE(15,6,ROW('POA2'!$A$2:$A$152)-ROW('POA2'!$A$2)+1/--('POA2'!$A$2:$A$152=$B$28),ROWS($A34:C$34)),5)</f>
        <v>2.3.2.1 Fortalecer la difusión y divulgación de los resultados de la investigación.</v>
      </c>
      <c r="D34" s="2" t="str">
        <f>INDEX('POA2'!$A$2:$O$152,_xlfn.AGGREGATE(15,6,ROW('POA2'!$A$2:$A$152)-ROW('POA2'!$A$2)+1/--('POA2'!$A$2:$A$152=$B$28),ROWS($A34:D$34)),6)</f>
        <v>Difundir resultados de investigaciones</v>
      </c>
      <c r="E34" s="40">
        <f t="shared" ref="E34" si="3">+F34+H34+J34+L34</f>
        <v>3</v>
      </c>
      <c r="F34" s="2">
        <f>INDEX('POA2'!$A$2:$O$152,_xlfn.AGGREGATE(15,6,ROW('POA2'!$A$2:$A$152)-ROW('POA2'!$A$2)+1/--('POA2'!$A$2:$A$152=$B$28),ROWS($A34:F$34)),7)</f>
        <v>0</v>
      </c>
      <c r="G34" s="2">
        <f>INDEX('POA2'!$A$2:$O$152,_xlfn.AGGREGATE(15,6,ROW('POA2'!$A$2:$A$152)-ROW('POA2'!$A$2)+1/--('POA2'!$A$2:$A$152=$B$28),ROWS($A34:G$34)),8)</f>
        <v>0</v>
      </c>
      <c r="H34" s="2">
        <f>INDEX('POA2'!$A$2:$O$152,_xlfn.AGGREGATE(15,6,ROW('POA2'!$A$2:$A$152)-ROW('POA2'!$A$2)+1/--('POA2'!$A$2:$A$152=$B$28),ROWS($A34:H$34)),9)</f>
        <v>0</v>
      </c>
      <c r="I34" s="2">
        <f>INDEX('POA2'!$A$2:$O$152,_xlfn.AGGREGATE(15,6,ROW('POA2'!$A$2:$A$152)-ROW('POA2'!$A$2)+1/--('POA2'!$A$2:$A$152=$B$28),ROWS($A34:I$34)),10)</f>
        <v>0</v>
      </c>
      <c r="J34" s="2">
        <f>INDEX('POA2'!$A$2:$O$152,_xlfn.AGGREGATE(15,6,ROW('POA2'!$A$2:$A$152)-ROW('POA2'!$A$2)+1/--('POA2'!$A$2:$A$152=$B$28),ROWS($A34:J$34)),11)</f>
        <v>0</v>
      </c>
      <c r="K34" s="2">
        <f>INDEX('POA2'!$A$2:$O$152,_xlfn.AGGREGATE(15,6,ROW('POA2'!$A$2:$A$152)-ROW('POA2'!$A$2)+1/--('POA2'!$A$2:$A$152=$B$28),ROWS($A34:K$34)),12)</f>
        <v>0</v>
      </c>
      <c r="L34" s="2">
        <f>INDEX('POA2'!$A$2:$O$152,_xlfn.AGGREGATE(15,6,ROW('POA2'!$A$2:$A$152)-ROW('POA2'!$A$2)+1/--('POA2'!$A$2:$A$152=$B$28),ROWS($A34:L$34)),13)</f>
        <v>3</v>
      </c>
      <c r="M34" s="2">
        <f>INDEX('POA2'!$A$2:$O$152,_xlfn.AGGREGATE(15,6,ROW('POA2'!$A$2:$A$152)-ROW('POA2'!$A$2)+1/--('POA2'!$A$2:$A$152=$B$28),ROWS($A34:M$34)),14)</f>
        <v>0</v>
      </c>
      <c r="N34" s="40">
        <f t="shared" ref="N34" si="4">+G34+I34+K34+M34</f>
        <v>0</v>
      </c>
      <c r="O34" s="49">
        <f>IFERROR(N34/E34,0%)</f>
        <v>0</v>
      </c>
    </row>
    <row r="36" spans="1:16" ht="15.6" x14ac:dyDescent="0.3">
      <c r="A36" s="4"/>
      <c r="B36" s="82" t="s">
        <v>0</v>
      </c>
      <c r="C36" s="82"/>
      <c r="D36" s="82"/>
      <c r="E36" s="82"/>
      <c r="F36" s="82"/>
      <c r="G36" s="82"/>
      <c r="H36" s="82"/>
      <c r="I36" s="82"/>
      <c r="J36" s="82"/>
      <c r="K36" s="82"/>
      <c r="L36" s="82"/>
      <c r="M36" s="82"/>
      <c r="N36" s="82"/>
      <c r="O36" s="82"/>
    </row>
    <row r="37" spans="1:16" x14ac:dyDescent="0.3">
      <c r="A37" s="4"/>
      <c r="B37" s="83" t="s">
        <v>1564</v>
      </c>
      <c r="C37" s="83"/>
      <c r="D37" s="83"/>
      <c r="E37" s="83"/>
      <c r="F37" s="83"/>
      <c r="G37" s="83"/>
      <c r="H37" s="83"/>
      <c r="I37" s="83"/>
      <c r="J37" s="83"/>
      <c r="K37" s="83"/>
      <c r="L37" s="83"/>
      <c r="M37" s="83"/>
      <c r="N37" s="83"/>
      <c r="O37" s="83"/>
    </row>
    <row r="38" spans="1:16" x14ac:dyDescent="0.3">
      <c r="A38" s="4"/>
      <c r="B38" s="43"/>
      <c r="C38" s="43"/>
      <c r="D38" s="43"/>
      <c r="E38" s="43"/>
      <c r="F38" s="43"/>
      <c r="G38" s="43"/>
      <c r="H38" s="43"/>
      <c r="I38" s="43"/>
      <c r="J38" s="43"/>
      <c r="K38" s="43"/>
      <c r="L38" s="43"/>
      <c r="M38" s="43"/>
      <c r="N38" s="43"/>
      <c r="O38" s="43"/>
    </row>
    <row r="39" spans="1:16" ht="15.6" x14ac:dyDescent="0.3">
      <c r="A39" s="4"/>
      <c r="B39" s="12"/>
      <c r="C39" s="12"/>
      <c r="D39" s="12"/>
      <c r="E39" s="12"/>
      <c r="F39" s="12"/>
      <c r="G39" s="12"/>
      <c r="H39" s="12"/>
      <c r="I39" s="12"/>
      <c r="J39" s="12"/>
      <c r="K39" s="12"/>
      <c r="L39" s="12"/>
      <c r="M39" s="12"/>
      <c r="N39" s="12"/>
      <c r="O39" s="12"/>
    </row>
    <row r="40" spans="1:16" ht="15.6" x14ac:dyDescent="0.3">
      <c r="A40" s="6" t="s">
        <v>1</v>
      </c>
      <c r="B40" s="33">
        <v>209</v>
      </c>
      <c r="C40" s="84" t="s">
        <v>75</v>
      </c>
      <c r="D40" s="84"/>
      <c r="E40" s="84"/>
      <c r="F40" s="84"/>
      <c r="G40" s="84"/>
      <c r="H40" s="84"/>
      <c r="I40" s="84"/>
      <c r="J40" s="84"/>
      <c r="K40" s="84"/>
      <c r="L40" s="84"/>
      <c r="M40" s="84"/>
      <c r="N40" s="84"/>
      <c r="O40" s="42"/>
    </row>
    <row r="41" spans="1:16" x14ac:dyDescent="0.3">
      <c r="A41" s="6" t="s">
        <v>13</v>
      </c>
      <c r="B41" s="11" t="s">
        <v>3</v>
      </c>
      <c r="C41" s="84" t="s">
        <v>26</v>
      </c>
      <c r="D41" s="84"/>
      <c r="E41" s="84"/>
      <c r="F41" s="84"/>
      <c r="G41" s="84"/>
      <c r="H41" s="84"/>
      <c r="I41" s="84"/>
      <c r="J41" s="84"/>
      <c r="K41" s="84"/>
      <c r="L41" s="84"/>
      <c r="M41" s="84"/>
      <c r="N41" s="84"/>
      <c r="O41" s="8"/>
      <c r="P41" s="4"/>
    </row>
    <row r="42" spans="1:16" x14ac:dyDescent="0.3">
      <c r="B42" s="9"/>
      <c r="C42" s="9"/>
      <c r="D42" s="9"/>
      <c r="E42" s="9"/>
      <c r="F42" s="9"/>
      <c r="G42" s="9"/>
      <c r="H42" s="9"/>
      <c r="I42" s="9"/>
      <c r="J42" s="9"/>
      <c r="K42" s="9"/>
      <c r="L42" s="9"/>
      <c r="M42" s="9"/>
      <c r="N42" s="9"/>
    </row>
    <row r="43" spans="1:16" x14ac:dyDescent="0.3">
      <c r="A43" s="85" t="s">
        <v>21</v>
      </c>
      <c r="B43" s="85" t="s">
        <v>22</v>
      </c>
      <c r="C43" s="85" t="s">
        <v>23</v>
      </c>
      <c r="D43" s="85" t="s">
        <v>24</v>
      </c>
      <c r="E43" s="85" t="s">
        <v>5</v>
      </c>
      <c r="F43" s="86" t="s">
        <v>25</v>
      </c>
      <c r="G43" s="86"/>
      <c r="H43" s="86"/>
      <c r="I43" s="86"/>
      <c r="J43" s="86"/>
      <c r="K43" s="86"/>
      <c r="L43" s="86"/>
      <c r="M43" s="86"/>
      <c r="N43" s="87" t="s">
        <v>16</v>
      </c>
      <c r="O43" s="85" t="s">
        <v>17</v>
      </c>
    </row>
    <row r="44" spans="1:16" x14ac:dyDescent="0.3">
      <c r="A44" s="85"/>
      <c r="B44" s="85"/>
      <c r="C44" s="85"/>
      <c r="D44" s="85"/>
      <c r="E44" s="85"/>
      <c r="F44" s="86" t="s">
        <v>6</v>
      </c>
      <c r="G44" s="86"/>
      <c r="H44" s="86" t="s">
        <v>7</v>
      </c>
      <c r="I44" s="86"/>
      <c r="J44" s="86" t="s">
        <v>8</v>
      </c>
      <c r="K44" s="86"/>
      <c r="L44" s="86" t="s">
        <v>9</v>
      </c>
      <c r="M44" s="86"/>
      <c r="N44" s="87"/>
      <c r="O44" s="85"/>
    </row>
    <row r="45" spans="1:16" x14ac:dyDescent="0.3">
      <c r="A45" s="85"/>
      <c r="B45" s="85"/>
      <c r="C45" s="85"/>
      <c r="D45" s="85"/>
      <c r="E45" s="85"/>
      <c r="F45" s="44" t="s">
        <v>10</v>
      </c>
      <c r="G45" s="44" t="s">
        <v>11</v>
      </c>
      <c r="H45" s="44" t="s">
        <v>10</v>
      </c>
      <c r="I45" s="44" t="s">
        <v>11</v>
      </c>
      <c r="J45" s="44" t="s">
        <v>10</v>
      </c>
      <c r="K45" s="44" t="s">
        <v>12</v>
      </c>
      <c r="L45" s="44" t="s">
        <v>10</v>
      </c>
      <c r="M45" s="44" t="s">
        <v>12</v>
      </c>
      <c r="N45" s="87"/>
      <c r="O45" s="85"/>
    </row>
    <row r="46" spans="1:16" ht="52.8" x14ac:dyDescent="0.3">
      <c r="A46" s="2" t="str">
        <f>INDEX('POA3'!$A$2:$O$152,_xlfn.AGGREGATE(15,6,ROW('POA3'!$A$2:$A$152)-ROW('POA3'!$A$2)+1/--('POA3'!$A$2:$A$152=$B$40),ROWS($A$46:A46)),3)</f>
        <v>3.4 Extensión y vinculación</v>
      </c>
      <c r="B46" s="2" t="str">
        <f>INDEX('POA3'!$A$2:$O$152,_xlfn.AGGREGATE(15,6,ROW('POA3'!$A$2:$A$152)-ROW('POA3'!$A$2)+1/--('POA3'!$A$2:$A$152=$B$40),ROWS($A$46:B46)),4)</f>
        <v>3.4.1 Fortalecer la presencia de la universidad en la sociedad a través de la divulgación del conocimiento y la promoción de la cultura y el deporte.</v>
      </c>
      <c r="C46" s="2" t="str">
        <f>INDEX('POA3'!$A$2:$O$152,_xlfn.AGGREGATE(15,6,ROW('POA3'!$A$2:$A$152)-ROW('POA3'!$A$2)+1/--('POA3'!$A$2:$A$152=$B$40),ROWS($A$46:C46)),5)</f>
        <v>3.4.1.2 Fomentar el desarrollo de vocaciones científicas y tecnológicas en estudiantes de educación básica y media superior de la entidad.</v>
      </c>
      <c r="D46" s="2" t="str">
        <f>INDEX('POA3'!$A$2:$O$152,_xlfn.AGGREGATE(15,6,ROW('POA3'!$A$2:$A$152)-ROW('POA3'!$A$2)+1/--('POA3'!$A$2:$A$152=$B$40),ROWS($A$46:D46)),6)</f>
        <v>Promoción y difusión de los Programas Educativos</v>
      </c>
      <c r="E46" s="37">
        <f t="shared" ref="E46:E47" si="5">+F46+H46+J46+L46</f>
        <v>4</v>
      </c>
      <c r="F46" s="31">
        <f>INDEX('POA3'!$A$2:$O$152,_xlfn.AGGREGATE(15,6,ROW('POA3'!$A$2:$A$152)-ROW('POA3'!$A$2)+1/--('POA3'!$A$2:$A$152=$B$40),ROWS($A$46:E46)),7)</f>
        <v>0</v>
      </c>
      <c r="G46" s="31">
        <f>INDEX('POA3'!$A$2:$O$152,_xlfn.AGGREGATE(15,6,ROW('POA3'!$A$2:$A$152)-ROW('POA3'!$A$2)+1/--('POA3'!$A$2:$A$152=$B$40),ROWS($A$46:F46)),8)</f>
        <v>0</v>
      </c>
      <c r="H46" s="31">
        <f>INDEX('POA3'!$A$2:$O$152,_xlfn.AGGREGATE(15,6,ROW('POA3'!$A$2:$A$152)-ROW('POA3'!$A$2)+1/--('POA3'!$A$2:$A$152=$B$40),ROWS($A$46:G46)),9)</f>
        <v>0</v>
      </c>
      <c r="I46" s="31">
        <f>INDEX('POA3'!$A$2:$O$152,_xlfn.AGGREGATE(15,6,ROW('POA3'!$A$2:$A$152)-ROW('POA3'!$A$2)+1/--('POA3'!$A$2:$A$152=$B$40),ROWS($A$46:H46)),10)</f>
        <v>0</v>
      </c>
      <c r="J46" s="31">
        <f>INDEX('POA3'!$A$2:$O$152,_xlfn.AGGREGATE(15,6,ROW('POA3'!$A$2:$A$152)-ROW('POA3'!$A$2)+1/--('POA3'!$A$2:$A$152=$B$40),ROWS($A$46:I46)),11)</f>
        <v>4</v>
      </c>
      <c r="K46" s="31">
        <f>INDEX('POA3'!$A$2:$O$152,_xlfn.AGGREGATE(15,6,ROW('POA3'!$A$2:$A$152)-ROW('POA3'!$A$2)+1/--('POA3'!$A$2:$A$152=$B$40),ROWS($A$46:J46)),12)</f>
        <v>0</v>
      </c>
      <c r="L46" s="31">
        <f>INDEX('POA3'!$A$2:$O$152,_xlfn.AGGREGATE(15,6,ROW('POA3'!$A$2:$A$152)-ROW('POA3'!$A$2)+1/--('POA3'!$A$2:$A$152=$B$40),ROWS($A$46:K46)),13)</f>
        <v>0</v>
      </c>
      <c r="M46" s="31">
        <f>INDEX('POA3'!$A$2:$O$152,_xlfn.AGGREGATE(15,6,ROW('POA3'!$A$2:$A$152)-ROW('POA3'!$A$2)+1/--('POA3'!$A$2:$A$152=$B$40),ROWS($A$46:L46)),14)</f>
        <v>0</v>
      </c>
      <c r="N46" s="37">
        <f t="shared" ref="N46:N47" si="6">+G46+I46+K46+M46</f>
        <v>0</v>
      </c>
      <c r="O46" s="41">
        <f t="shared" ref="O46:O47" si="7">IFERROR(N46/E46,0%)</f>
        <v>0</v>
      </c>
    </row>
    <row r="47" spans="1:16" ht="52.8" x14ac:dyDescent="0.3">
      <c r="A47" s="2" t="str">
        <f>INDEX('POA3'!$A$2:$O$152,_xlfn.AGGREGATE(15,6,ROW('POA3'!$A$2:$A$152)-ROW('POA3'!$A$2)+1/--('POA3'!$A$2:$A$152=$B$40),ROWS($A$46:A47)),3)</f>
        <v>3.4 Extensión y vinculación</v>
      </c>
      <c r="B47" s="2" t="str">
        <f>INDEX('POA3'!$A$2:$O$152,_xlfn.AGGREGATE(15,6,ROW('POA3'!$A$2:$A$152)-ROW('POA3'!$A$2)+1/--('POA3'!$A$2:$A$152=$B$40),ROWS($A$46:B47)),4)</f>
        <v>3.4.1 Fortalecer la presencia de la universidad en la sociedad a través de la divulgación del conocimiento y la promoción de la cultura y el deporte.</v>
      </c>
      <c r="C47" s="2" t="str">
        <f>INDEX('POA3'!$A$2:$O$152,_xlfn.AGGREGATE(15,6,ROW('POA3'!$A$2:$A$152)-ROW('POA3'!$A$2)+1/--('POA3'!$A$2:$A$152=$B$40),ROWS($A$46:C47)),5)</f>
        <v>3.4.1.4 Promover el deporte y la adopción de estilos de vida saludable en la comunidad universitaria y la sociedad bajacaliforniana.</v>
      </c>
      <c r="D47" s="2" t="str">
        <f>INDEX('POA3'!$A$2:$O$152,_xlfn.AGGREGATE(15,6,ROW('POA3'!$A$2:$A$152)-ROW('POA3'!$A$2)+1/--('POA3'!$A$2:$A$152=$B$40),ROWS($A$46:D47)),6)</f>
        <v>Impulsar deporte para una formación integral del estudiante</v>
      </c>
      <c r="E47" s="37">
        <f t="shared" si="5"/>
        <v>3</v>
      </c>
      <c r="F47" s="31">
        <f>INDEX('POA3'!$A$2:$O$152,_xlfn.AGGREGATE(15,6,ROW('POA3'!$A$2:$A$152)-ROW('POA3'!$A$2)+1/--('POA3'!$A$2:$A$152=$B$40),ROWS($A$46:E47)),7)</f>
        <v>0</v>
      </c>
      <c r="G47" s="31">
        <f>INDEX('POA3'!$A$2:$O$152,_xlfn.AGGREGATE(15,6,ROW('POA3'!$A$2:$A$152)-ROW('POA3'!$A$2)+1/--('POA3'!$A$2:$A$152=$B$40),ROWS($A$46:F47)),8)</f>
        <v>0</v>
      </c>
      <c r="H47" s="31">
        <f>INDEX('POA3'!$A$2:$O$152,_xlfn.AGGREGATE(15,6,ROW('POA3'!$A$2:$A$152)-ROW('POA3'!$A$2)+1/--('POA3'!$A$2:$A$152=$B$40),ROWS($A$46:G47)),9)</f>
        <v>0</v>
      </c>
      <c r="I47" s="31">
        <f>INDEX('POA3'!$A$2:$O$152,_xlfn.AGGREGATE(15,6,ROW('POA3'!$A$2:$A$152)-ROW('POA3'!$A$2)+1/--('POA3'!$A$2:$A$152=$B$40),ROWS($A$46:H47)),10)</f>
        <v>0</v>
      </c>
      <c r="J47" s="31">
        <f>INDEX('POA3'!$A$2:$O$152,_xlfn.AGGREGATE(15,6,ROW('POA3'!$A$2:$A$152)-ROW('POA3'!$A$2)+1/--('POA3'!$A$2:$A$152=$B$40),ROWS($A$46:I47)),11)</f>
        <v>3</v>
      </c>
      <c r="K47" s="31">
        <f>INDEX('POA3'!$A$2:$O$152,_xlfn.AGGREGATE(15,6,ROW('POA3'!$A$2:$A$152)-ROW('POA3'!$A$2)+1/--('POA3'!$A$2:$A$152=$B$40),ROWS($A$46:J47)),12)</f>
        <v>0</v>
      </c>
      <c r="L47" s="31">
        <f>INDEX('POA3'!$A$2:$O$152,_xlfn.AGGREGATE(15,6,ROW('POA3'!$A$2:$A$152)-ROW('POA3'!$A$2)+1/--('POA3'!$A$2:$A$152=$B$40),ROWS($A$46:K47)),13)</f>
        <v>0</v>
      </c>
      <c r="M47" s="31">
        <f>INDEX('POA3'!$A$2:$O$152,_xlfn.AGGREGATE(15,6,ROW('POA3'!$A$2:$A$152)-ROW('POA3'!$A$2)+1/--('POA3'!$A$2:$A$152=$B$40),ROWS($A$46:L47)),14)</f>
        <v>0</v>
      </c>
      <c r="N47" s="37">
        <f t="shared" si="6"/>
        <v>0</v>
      </c>
      <c r="O47" s="41">
        <f t="shared" si="7"/>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4:O24"/>
    <mergeCell ref="B25:O25"/>
    <mergeCell ref="C28:N28"/>
    <mergeCell ref="C29:N29"/>
    <mergeCell ref="A31:A33"/>
    <mergeCell ref="B31:B33"/>
    <mergeCell ref="C31:C33"/>
    <mergeCell ref="D31:D33"/>
    <mergeCell ref="E31:E33"/>
    <mergeCell ref="F31:M31"/>
    <mergeCell ref="N31:N33"/>
    <mergeCell ref="O31:O33"/>
    <mergeCell ref="F32:G32"/>
    <mergeCell ref="H32:I32"/>
    <mergeCell ref="J32:K32"/>
    <mergeCell ref="L32:M32"/>
    <mergeCell ref="B36:O36"/>
    <mergeCell ref="B37:O37"/>
    <mergeCell ref="C40:N40"/>
    <mergeCell ref="C41:N41"/>
    <mergeCell ref="A43:A45"/>
    <mergeCell ref="B43:B45"/>
    <mergeCell ref="C43:C45"/>
    <mergeCell ref="D43:D45"/>
    <mergeCell ref="E43:E45"/>
    <mergeCell ref="F43:M43"/>
    <mergeCell ref="N43:N45"/>
    <mergeCell ref="O43:O45"/>
    <mergeCell ref="F44:G44"/>
    <mergeCell ref="H44:I44"/>
    <mergeCell ref="J44:K44"/>
    <mergeCell ref="L44:M44"/>
  </mergeCells>
  <pageMargins left="0.7" right="0.7" top="0.75" bottom="0.75" header="0.3" footer="0.3"/>
  <pageSetup scale="3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view="pageBreakPreview" topLeftCell="B1" zoomScale="60" zoomScaleNormal="60" workbookViewId="0">
      <selection activeCell="D15" sqref="D15"/>
    </sheetView>
  </sheetViews>
  <sheetFormatPr baseColWidth="10" defaultColWidth="11.44140625" defaultRowHeight="14.4" x14ac:dyDescent="0.3"/>
  <cols>
    <col min="1" max="2" width="39.44140625" customWidth="1"/>
    <col min="3" max="3" width="65.10937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75" x14ac:dyDescent="0.25">
      <c r="A5" s="6" t="s">
        <v>1</v>
      </c>
      <c r="B5" s="33">
        <v>210</v>
      </c>
      <c r="C5" s="84" t="s">
        <v>77</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39.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1.1.3 Asegurar la pertinencia de la oferta educativa.</v>
      </c>
      <c r="C11" s="2" t="str">
        <f>IF(ROWS($A$11:C11)&gt;COUNTIF(POA!$A:$A,$B$5),"",INDEX(POA!$A$2:$O$856,_xlfn.AGGREGATE(15,6,ROW(POA!$A$2:$A$855)-ROW(POA!$A$2)+1/--(POA!$A$2:$A$855=$B$5),ROWS($A$11:C11)),5))</f>
        <v>1.1.3.1 Modificar y actualizar los planes y programas de estudio de licenciatura y posgrado que respondan a los requerimientos del entorno regional, nacional e internacional.</v>
      </c>
      <c r="D11" s="2" t="str">
        <f>IF(ROWS($A$11:D11)&gt;COUNTIF(POA!$A:$A,$B$5),"",INDEX(POA!$A$2:$O$856,_xlfn.AGGREGATE(15,6,ROW(POA!$A$2:$A$855)-ROW(POA!$A$2)+1/--(POA!$A$2:$A$855=$B$5),ROWS($A$11:D11)),6))</f>
        <v>Actualización y seguimiento del plan de estudio de los programas educativos a nivel licenciatura y posgrado</v>
      </c>
      <c r="E11" s="31">
        <f>+F11+H11+J11+L11</f>
        <v>7</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7</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Evaluación, seguimiento y atención a las recomendaciones por parte de los organismos evaluadores para los seis programas de licenciatura.</v>
      </c>
      <c r="E12" s="31">
        <f t="shared" ref="E12:E19"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9" si="1">+G12+I12+K12+M12</f>
        <v>0</v>
      </c>
      <c r="O12" s="41">
        <f t="shared" ref="O12:O19"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1.2.1.1 Estimular la participación de los estudiantes en las diversas modalidades de aprendizaje consideradas en el modelo educativo.</v>
      </c>
      <c r="D13" s="2" t="str">
        <f>IF(ROWS($A$11:D13)&gt;COUNTIF(POA!$A:$A,$B$5),"",INDEX(POA!$A$2:$O$856,_xlfn.AGGREGATE(15,6,ROW(POA!$A$2:$A$855)-ROW(POA!$A$2)+1/--(POA!$A$2:$A$855=$B$5),ROWS($A$11:D13)),6))</f>
        <v>Ofertar cursos intersemestrales, propedeúticos, e contabilidad, matemáticas e inglés.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1.2.1.3 Impulsar la certificación de competencias profesionales en los estudiantes.</v>
      </c>
      <c r="D14" s="2" t="str">
        <f>IF(ROWS($A$11:D14)&gt;COUNTIF(POA!$A:$A,$B$5),"",INDEX(POA!$A$2:$O$856,_xlfn.AGGREGATE(15,6,ROW(POA!$A$2:$A$855)-ROW(POA!$A$2)+1/--(POA!$A$2:$A$855=$B$5),ROWS($A$11:D14)),6))</f>
        <v>Ofertar programas institucionales para la certificación de competencias profesionales de los alumnos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1.2.1.9 Fomentar los valores universitarios e incidir en la formación ciudadana de los estudiantes.</v>
      </c>
      <c r="D15" s="2" t="str">
        <f>IF(ROWS($A$11:D15)&gt;COUNTIF(POA!$A:$A,$B$5),"",INDEX(POA!$A$2:$O$856,_xlfn.AGGREGATE(15,6,ROW(POA!$A$2:$A$855)-ROW(POA!$A$2)+1/--(POA!$A$2:$A$855=$B$5),ROWS($A$11:D15)),6))</f>
        <v>Llevar a cabo actividades y eventos académicos de formación valoral.</v>
      </c>
      <c r="E15" s="31">
        <f t="shared" si="0"/>
        <v>6</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3</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3</v>
      </c>
      <c r="M15" s="31">
        <f>IF(ROWS($A$11:M15)&gt;COUNTIF(POA!$A:$A,$B$5),"",INDEX(POA!$A$2:$O$856,_xlfn.AGGREGATE(15,6,ROW(POA!$A$2:$A$855)-ROW(POA!$A$2)+1/--(POA!$A$2:$A$855=$B$5),ROWS($A$11:M15)),14))</f>
        <v>0</v>
      </c>
      <c r="N15" s="37">
        <f t="shared" si="1"/>
        <v>0</v>
      </c>
      <c r="O15" s="41">
        <f t="shared" si="2"/>
        <v>0</v>
      </c>
    </row>
    <row r="16" spans="1:16" ht="39.6"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1.2.2 Fortalecer las trayectorias escolares de los alumnos para asegurar la conclusión exitosa de sus estudios.</v>
      </c>
      <c r="C16" s="2" t="str">
        <f>IF(ROWS($A$11:C16)&gt;COUNTIF(POA!$A:$A,$B$5),"",INDEX(POA!$A$2:$O$856,_xlfn.AGGREGATE(15,6,ROW(POA!$A$2:$A$855)-ROW(POA!$A$2)+1/--(POA!$A$2:$A$855=$B$5),ROWS($A$11:C16)),5))</f>
        <v>1.2.2.4 Fortalecer los servicios institucionales de tutoría, orientación psicopedagógica y asesoría académica.</v>
      </c>
      <c r="D16" s="2" t="str">
        <f>IF(ROWS($A$11:D16)&gt;COUNTIF(POA!$A:$A,$B$5),"",INDEX(POA!$A$2:$O$856,_xlfn.AGGREGATE(15,6,ROW(POA!$A$2:$A$855)-ROW(POA!$A$2)+1/--(POA!$A$2:$A$855=$B$5),ROWS($A$11:D16)),6))</f>
        <v>Fomento y difusión al programa de tutorías, movilidad, prácticas profesionales, asesoría académica</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6"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1.2.1.6 Promover la participación de los estudiantes en experiencias de movilidad nacional e internacional.</v>
      </c>
      <c r="D17" s="2" t="str">
        <f>IF(ROWS($A$11:D17)&gt;COUNTIF(POA!$A:$A,$B$5),"",INDEX(POA!$A$2:$O$856,_xlfn.AGGREGATE(15,6,ROW(POA!$A$2:$A$855)-ROW(POA!$A$2)+1/--(POA!$A$2:$A$855=$B$5),ROWS($A$11:D17)),6))</f>
        <v>Fomento de intercambio para licenciatura y pogrado en IES de preferencia habla no hispana</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6" ht="66" x14ac:dyDescent="0.3">
      <c r="A18" s="2" t="str">
        <f>IF(ROWS($A$11:A18)&gt;COUNTIF(POA!$A:$A,$B$5),"",INDEX(POA!$A$2:$O$856,_xlfn.AGGREGATE(15,6,ROW(POA!$A$2:$A$855)-ROW(POA!$A$2)+1/--(POA!$A$2:$A$855=$B$5),ROWS($A$11:A18)),3))</f>
        <v>1.6 Desarrollo académico</v>
      </c>
      <c r="B18" s="2" t="str">
        <f>IF(ROWS($A$11:B18)&gt;COUNTIF(POA!$A:$A,$B$5),"",INDEX(POA!$A$2:$O$856,_xlfn.AGGREGATE(15,6,ROW(POA!$A$2:$A$855)-ROW(POA!$A$2)+1/--(POA!$A$2:$A$855=$B$5),ROWS($A$11:B18)),4))</f>
        <v>1.6.2 Promover esquemas de formación y actualización del personal académico, con base en rutas diferenciadas en función de su experiencia, antigüedad y tipo de contratación.</v>
      </c>
      <c r="C18" s="2" t="str">
        <f>IF(ROWS($A$11:C18)&gt;COUNTIF(POA!$A:$A,$B$5),"",INDEX(POA!$A$2:$O$856,_xlfn.AGGREGATE(15,6,ROW(POA!$A$2:$A$855)-ROW(POA!$A$2)+1/--(POA!$A$2:$A$855=$B$5),ROWS($A$11:C18)),5))</f>
        <v>1.6.2.1 Fortalecer los esquemas de formación y actualización docente para el mejorar las capacidades disciplinarias y didácticas  del personal académico de tiempo completo y  de asignatura.</v>
      </c>
      <c r="D18" s="2" t="str">
        <f>IF(ROWS($A$11:D18)&gt;COUNTIF(POA!$A:$A,$B$5),"",INDEX(POA!$A$2:$O$856,_xlfn.AGGREGATE(15,6,ROW(POA!$A$2:$A$855)-ROW(POA!$A$2)+1/--(POA!$A$2:$A$855=$B$5),ROWS($A$11:D18)),6))</f>
        <v>actualización docente para el mejorar las capacidades disciplinarias y didácticas</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1.9.1.1 Impulsar actividades orientadas a la ampliación, conservación, mejoramiento y modernización de la infraestructura física y equipamiento de que dispone la institución.</v>
      </c>
      <c r="D19" s="2" t="str">
        <f>IF(ROWS($A$11:D19)&gt;COUNTIF(POA!$A:$A,$B$5),"",INDEX(POA!$A$2:$O$856,_xlfn.AGGREGATE(15,6,ROW(POA!$A$2:$A$855)-ROW(POA!$A$2)+1/--(POA!$A$2:$A$855=$B$5),ROWS($A$11:D19)),6))</f>
        <v>Adquisición, mantenimiento y conservación de mobiliario, equipo, instalaciones, diversos materiales, areas verdes  y servicios para la unidad académica.</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3" spans="1:16" ht="15.6" x14ac:dyDescent="0.3">
      <c r="A23" s="4"/>
      <c r="B23" s="82" t="s">
        <v>0</v>
      </c>
      <c r="C23" s="82"/>
      <c r="D23" s="82"/>
      <c r="E23" s="82"/>
      <c r="F23" s="82"/>
      <c r="G23" s="82"/>
      <c r="H23" s="82"/>
      <c r="I23" s="82"/>
      <c r="J23" s="82"/>
      <c r="K23" s="82"/>
      <c r="L23" s="82"/>
      <c r="M23" s="82"/>
      <c r="N23" s="82"/>
      <c r="O23" s="82"/>
    </row>
    <row r="24" spans="1:16" ht="15" x14ac:dyDescent="0.25">
      <c r="A24" s="4"/>
      <c r="B24" s="83" t="s">
        <v>1564</v>
      </c>
      <c r="C24" s="83"/>
      <c r="D24" s="83"/>
      <c r="E24" s="83"/>
      <c r="F24" s="83"/>
      <c r="G24" s="83"/>
      <c r="H24" s="83"/>
      <c r="I24" s="83"/>
      <c r="J24" s="83"/>
      <c r="K24" s="83"/>
      <c r="L24" s="83"/>
      <c r="M24" s="83"/>
      <c r="N24" s="83"/>
      <c r="O24" s="83"/>
    </row>
    <row r="25" spans="1:16" ht="15" x14ac:dyDescent="0.25">
      <c r="A25" s="4"/>
      <c r="B25" s="43"/>
      <c r="C25" s="43"/>
      <c r="D25" s="43"/>
      <c r="E25" s="43"/>
      <c r="F25" s="43"/>
      <c r="G25" s="43"/>
      <c r="H25" s="43"/>
      <c r="I25" s="43"/>
      <c r="J25" s="43"/>
      <c r="K25" s="43"/>
      <c r="L25" s="43"/>
      <c r="M25" s="43"/>
      <c r="N25" s="43"/>
      <c r="O25" s="43"/>
    </row>
    <row r="26" spans="1:16" ht="15.75" x14ac:dyDescent="0.25">
      <c r="A26" s="4"/>
      <c r="B26" s="12"/>
      <c r="C26" s="12"/>
      <c r="D26" s="12"/>
      <c r="E26" s="12"/>
      <c r="F26" s="12"/>
      <c r="G26" s="12"/>
      <c r="H26" s="12"/>
      <c r="I26" s="12"/>
      <c r="J26" s="12"/>
      <c r="K26" s="12"/>
      <c r="L26" s="12"/>
      <c r="M26" s="12"/>
      <c r="N26" s="12"/>
      <c r="O26" s="12"/>
    </row>
    <row r="27" spans="1:16" ht="15.75" x14ac:dyDescent="0.25">
      <c r="A27" s="6" t="s">
        <v>1</v>
      </c>
      <c r="B27" s="33">
        <v>210</v>
      </c>
      <c r="C27" s="84" t="s">
        <v>77</v>
      </c>
      <c r="D27" s="84"/>
      <c r="E27" s="84"/>
      <c r="F27" s="84"/>
      <c r="G27" s="84"/>
      <c r="H27" s="84"/>
      <c r="I27" s="84"/>
      <c r="J27" s="84"/>
      <c r="K27" s="84"/>
      <c r="L27" s="84"/>
      <c r="M27" s="84"/>
      <c r="N27" s="84"/>
      <c r="O27" s="42"/>
    </row>
    <row r="28" spans="1:16" x14ac:dyDescent="0.3">
      <c r="A28" s="6" t="s">
        <v>13</v>
      </c>
      <c r="B28" s="11" t="s">
        <v>2</v>
      </c>
      <c r="C28" s="84" t="s">
        <v>19</v>
      </c>
      <c r="D28" s="84"/>
      <c r="E28" s="84"/>
      <c r="F28" s="84"/>
      <c r="G28" s="84"/>
      <c r="H28" s="84"/>
      <c r="I28" s="84"/>
      <c r="J28" s="84"/>
      <c r="K28" s="84"/>
      <c r="L28" s="84"/>
      <c r="M28" s="84"/>
      <c r="N28" s="84"/>
      <c r="O28" s="8"/>
      <c r="P28" s="4"/>
    </row>
    <row r="29" spans="1:16" x14ac:dyDescent="0.3">
      <c r="B29" s="9"/>
      <c r="C29" s="9"/>
      <c r="D29" s="9"/>
      <c r="E29" s="9"/>
      <c r="F29" s="9"/>
      <c r="G29" s="9"/>
      <c r="H29" s="9"/>
      <c r="I29" s="9"/>
      <c r="J29" s="9"/>
      <c r="K29" s="9"/>
      <c r="L29" s="9"/>
      <c r="M29" s="9"/>
      <c r="N29" s="9"/>
    </row>
    <row r="30" spans="1:16" x14ac:dyDescent="0.3">
      <c r="A30" s="85" t="s">
        <v>21</v>
      </c>
      <c r="B30" s="85" t="s">
        <v>22</v>
      </c>
      <c r="C30" s="85" t="s">
        <v>23</v>
      </c>
      <c r="D30" s="85" t="s">
        <v>24</v>
      </c>
      <c r="E30" s="85" t="s">
        <v>5</v>
      </c>
      <c r="F30" s="86" t="s">
        <v>25</v>
      </c>
      <c r="G30" s="86"/>
      <c r="H30" s="86"/>
      <c r="I30" s="86"/>
      <c r="J30" s="86"/>
      <c r="K30" s="86"/>
      <c r="L30" s="86"/>
      <c r="M30" s="86"/>
      <c r="N30" s="87" t="s">
        <v>16</v>
      </c>
      <c r="O30" s="85" t="s">
        <v>17</v>
      </c>
    </row>
    <row r="31" spans="1:16" x14ac:dyDescent="0.3">
      <c r="A31" s="85"/>
      <c r="B31" s="85"/>
      <c r="C31" s="85"/>
      <c r="D31" s="85"/>
      <c r="E31" s="85"/>
      <c r="F31" s="86" t="s">
        <v>6</v>
      </c>
      <c r="G31" s="86"/>
      <c r="H31" s="86" t="s">
        <v>7</v>
      </c>
      <c r="I31" s="86"/>
      <c r="J31" s="86" t="s">
        <v>8</v>
      </c>
      <c r="K31" s="86"/>
      <c r="L31" s="86" t="s">
        <v>9</v>
      </c>
      <c r="M31" s="86"/>
      <c r="N31" s="87"/>
      <c r="O31" s="85"/>
    </row>
    <row r="32" spans="1:16" x14ac:dyDescent="0.3">
      <c r="A32" s="85"/>
      <c r="B32" s="85"/>
      <c r="C32" s="85"/>
      <c r="D32" s="85"/>
      <c r="E32" s="85"/>
      <c r="F32" s="44" t="s">
        <v>10</v>
      </c>
      <c r="G32" s="44" t="s">
        <v>11</v>
      </c>
      <c r="H32" s="44" t="s">
        <v>10</v>
      </c>
      <c r="I32" s="44" t="s">
        <v>11</v>
      </c>
      <c r="J32" s="44" t="s">
        <v>10</v>
      </c>
      <c r="K32" s="44" t="s">
        <v>12</v>
      </c>
      <c r="L32" s="44" t="s">
        <v>10</v>
      </c>
      <c r="M32" s="44" t="s">
        <v>12</v>
      </c>
      <c r="N32" s="87"/>
      <c r="O32" s="85"/>
    </row>
    <row r="33" spans="1:15" ht="66" x14ac:dyDescent="0.3">
      <c r="A33" s="2" t="str">
        <f>INDEX('POA2'!$A$2:$O$152,_xlfn.AGGREGATE(15,6,ROW('POA2'!$A$2:$A$152)-ROW('POA2'!$A$2)+1/--('POA2'!$A$2:$A$152=$B$27),ROWS($A33:A$33)),3)</f>
        <v>2.3 Investigación, desarrollo tecnológico e Innovación</v>
      </c>
      <c r="B33" s="2" t="str">
        <f>INDEX('POA2'!$A$2:$O$152,_xlfn.AGGREGATE(15,6,ROW('POA2'!$A$2:$A$152)-ROW('POA2'!$A$2)+1/--('POA2'!$A$2:$A$152=$B$27),ROWS($A33:B$33)),4)</f>
        <v>2.3.2 Difundir y divulgar los resultados de la investigación a través de los diferentes formatos y canales que permitan consolidar la capacidad académica de la institución.</v>
      </c>
      <c r="C33" s="2" t="str">
        <f>INDEX('POA2'!$A$2:$O$152,_xlfn.AGGREGATE(15,6,ROW('POA2'!$A$2:$A$152)-ROW('POA2'!$A$2)+1/--('POA2'!$A$2:$A$152=$B$27),ROWS($A33:C$33)),5)</f>
        <v>2.3.2.1 Fortalecer la difusión y divulgación de los resultados de la investigación.</v>
      </c>
      <c r="D33" s="2" t="str">
        <f>INDEX('POA2'!$A$2:$O$152,_xlfn.AGGREGATE(15,6,ROW('POA2'!$A$2:$A$152)-ROW('POA2'!$A$2)+1/--('POA2'!$A$2:$A$152=$B$27),ROWS($A33:D$33)),6)</f>
        <v>Promover la participación y asistencias de docentes en congresos, seminarios, coloquios, simposium encuentros, estancias y diversos eventos científico-académicos para difundir resultados de investigaciones.</v>
      </c>
      <c r="E33" s="37">
        <f t="shared" ref="E33" si="3">+F33+H33+J33+L33</f>
        <v>1</v>
      </c>
      <c r="F33" s="31">
        <f>INDEX('POA2'!$A$2:$O$152,_xlfn.AGGREGATE(15,6,ROW('POA2'!$A$2:$A$152)-ROW('POA2'!$A$2)+1/--('POA2'!$A$2:$A$152=$B$27),ROWS($A33:F$33)),7)</f>
        <v>0</v>
      </c>
      <c r="G33" s="31">
        <f>INDEX('POA2'!$A$2:$O$152,_xlfn.AGGREGATE(15,6,ROW('POA2'!$A$2:$A$152)-ROW('POA2'!$A$2)+1/--('POA2'!$A$2:$A$152=$B$27),ROWS($A33:G$33)),8)</f>
        <v>0</v>
      </c>
      <c r="H33" s="31">
        <f>INDEX('POA2'!$A$2:$O$152,_xlfn.AGGREGATE(15,6,ROW('POA2'!$A$2:$A$152)-ROW('POA2'!$A$2)+1/--('POA2'!$A$2:$A$152=$B$27),ROWS($A33:H$33)),9)</f>
        <v>0</v>
      </c>
      <c r="I33" s="31">
        <f>INDEX('POA2'!$A$2:$O$152,_xlfn.AGGREGATE(15,6,ROW('POA2'!$A$2:$A$152)-ROW('POA2'!$A$2)+1/--('POA2'!$A$2:$A$152=$B$27),ROWS($A33:I$33)),10)</f>
        <v>0</v>
      </c>
      <c r="J33" s="31">
        <f>INDEX('POA2'!$A$2:$O$152,_xlfn.AGGREGATE(15,6,ROW('POA2'!$A$2:$A$152)-ROW('POA2'!$A$2)+1/--('POA2'!$A$2:$A$152=$B$27),ROWS($A33:J$33)),11)</f>
        <v>0</v>
      </c>
      <c r="K33" s="31">
        <f>INDEX('POA2'!$A$2:$O$152,_xlfn.AGGREGATE(15,6,ROW('POA2'!$A$2:$A$152)-ROW('POA2'!$A$2)+1/--('POA2'!$A$2:$A$152=$B$27),ROWS($A33:K$33)),12)</f>
        <v>0</v>
      </c>
      <c r="L33" s="31">
        <f>INDEX('POA2'!$A$2:$O$152,_xlfn.AGGREGATE(15,6,ROW('POA2'!$A$2:$A$152)-ROW('POA2'!$A$2)+1/--('POA2'!$A$2:$A$152=$B$27),ROWS($A33:L$33)),13)</f>
        <v>1</v>
      </c>
      <c r="M33" s="31">
        <f>INDEX('POA2'!$A$2:$O$152,_xlfn.AGGREGATE(15,6,ROW('POA2'!$A$2:$A$152)-ROW('POA2'!$A$2)+1/--('POA2'!$A$2:$A$152=$B$27),ROWS($A33:M$33)),14)</f>
        <v>0</v>
      </c>
      <c r="N33" s="37">
        <f t="shared" ref="N33" si="4">+G33+I33+K33+M33</f>
        <v>0</v>
      </c>
      <c r="O33" s="41">
        <f>IFERROR(N33/E33,0%)</f>
        <v>0</v>
      </c>
    </row>
  </sheetData>
  <mergeCells count="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3:O23"/>
    <mergeCell ref="B24:O24"/>
    <mergeCell ref="C27:N27"/>
    <mergeCell ref="C28:N28"/>
    <mergeCell ref="A30:A32"/>
    <mergeCell ref="B30:B32"/>
    <mergeCell ref="C30:C32"/>
    <mergeCell ref="D30:D32"/>
    <mergeCell ref="E30:E32"/>
    <mergeCell ref="F30:M30"/>
    <mergeCell ref="N30:N32"/>
    <mergeCell ref="O30:O32"/>
    <mergeCell ref="F31:G31"/>
    <mergeCell ref="H31:I31"/>
    <mergeCell ref="J31:K31"/>
    <mergeCell ref="L31:M31"/>
  </mergeCells>
  <pageMargins left="0.7" right="0.7" top="0.75" bottom="0.75" header="0.3" footer="0.3"/>
  <pageSetup scale="3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view="pageBreakPreview" zoomScale="60" zoomScaleNormal="60" workbookViewId="0">
      <selection activeCell="F27" sqref="F27"/>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75" x14ac:dyDescent="0.25">
      <c r="A5" s="6" t="s">
        <v>1</v>
      </c>
      <c r="B5" s="33">
        <v>211</v>
      </c>
      <c r="C5" s="84" t="s">
        <v>78</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1.2.1.2 Promover experiencias de aprendizaje para los estudiantes en entornos reales.</v>
      </c>
      <c r="D11" s="2" t="str">
        <f>IF(ROWS($A$11:D11)&gt;COUNTIF(POA!$A:$A,$B$5),"",INDEX(POA!$A$2:$O$856,_xlfn.AGGREGATE(15,6,ROW(POA!$A$2:$A$855)-ROW(POA!$A$2)+1/--(POA!$A$2:$A$855=$B$5),ROWS($A$11:D11)),6))</f>
        <v>Prestación de servicios permanentes a la comunidad a través del Bufete Jurídico</v>
      </c>
      <c r="E11" s="31">
        <f>+F11+H11+J11+L11</f>
        <v>400</v>
      </c>
      <c r="F11" s="31">
        <f>IF(ROWS($A$11:F11)&gt;COUNTIF(POA!$A:$A,$B$5),"",INDEX(POA!$A$2:$O$856,_xlfn.AGGREGATE(15,6,ROW(POA!$A$2:$A$855)-ROW(POA!$A$2)+1/--(POA!$A$2:$A$855=$B$5),ROWS($A$11:F11)),7))</f>
        <v>100</v>
      </c>
      <c r="G11" s="31">
        <f>IF(ROWS($A$11:G11)&gt;COUNTIF(POA!$A:$A,$B$5),"",INDEX(POA!$A$2:$O$856,_xlfn.AGGREGATE(15,6,ROW(POA!$A$2:$A$855)-ROW(POA!$A$2)+1/--(POA!$A$2:$A$855=$B$5),ROWS($A$11:G11)),8))</f>
        <v>198</v>
      </c>
      <c r="H11" s="31">
        <f>IF(ROWS($A$11:H11)&gt;COUNTIF(POA!$A:$A,$B$5),"",INDEX(POA!$A$2:$O$856,_xlfn.AGGREGATE(15,6,ROW(POA!$A$2:$A$855)-ROW(POA!$A$2)+1/--(POA!$A$2:$A$855=$B$5),ROWS($A$11:H11)),9))</f>
        <v>100</v>
      </c>
      <c r="I11" s="31">
        <f>IF(ROWS($A$11:I11)&gt;COUNTIF(POA!$A:$A,$B$5),"",INDEX(POA!$A$2:$O$856,_xlfn.AGGREGATE(15,6,ROW(POA!$A$2:$A$855)-ROW(POA!$A$2)+1/--(POA!$A$2:$A$855=$B$5),ROWS($A$11:I11)),10))</f>
        <v>0</v>
      </c>
      <c r="J11" s="31">
        <f>IF(ROWS($A$11:J11)&gt;COUNTIF(POA!$A:$A,$B$5),"",INDEX(POA!$A$2:$O$856,_xlfn.AGGREGATE(15,6,ROW(POA!$A$2:$A$855)-ROW(POA!$A$2)+1/--(POA!$A$2:$A$855=$B$5),ROWS($A$11:J11)),11))</f>
        <v>100</v>
      </c>
      <c r="K11" s="31">
        <f>IF(ROWS($A$11:K11)&gt;COUNTIF(POA!$A:$A,$B$5),"",INDEX(POA!$A$2:$O$856,_xlfn.AGGREGATE(15,6,ROW(POA!$A$2:$A$855)-ROW(POA!$A$2)+1/--(POA!$A$2:$A$855=$B$5),ROWS($A$11:K11)),12))</f>
        <v>0</v>
      </c>
      <c r="L11" s="31">
        <f>IF(ROWS($A$11:L11)&gt;COUNTIF(POA!$A:$A,$B$5),"",INDEX(POA!$A$2:$O$856,_xlfn.AGGREGATE(15,6,ROW(POA!$A$2:$A$855)-ROW(POA!$A$2)+1/--(POA!$A$2:$A$855=$B$5),ROWS($A$11:L11)),13))</f>
        <v>100</v>
      </c>
      <c r="M11" s="31">
        <f>IF(ROWS($A$11:M11)&gt;COUNTIF(POA!$A:$A,$B$5),"",INDEX(POA!$A$2:$O$856,_xlfn.AGGREGATE(15,6,ROW(POA!$A$2:$A$855)-ROW(POA!$A$2)+1/--(POA!$A$2:$A$855=$B$5),ROWS($A$11:M11)),14))</f>
        <v>0</v>
      </c>
      <c r="N11" s="37">
        <f>+G11+I11+K11+M11</f>
        <v>198</v>
      </c>
      <c r="O11" s="41">
        <f>IFERROR(N11/E11,0%)</f>
        <v>0.495</v>
      </c>
    </row>
    <row r="12" spans="1:16" ht="66"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1.9.1.3 Atender los requerimientos institucionales específicos asociados con el mantenimiento de edificios, aulas, espacios comunes, laboratorios, instalaciones deportivas y recintos culturales.</v>
      </c>
      <c r="D12" s="2" t="str">
        <f>IF(ROWS($A$11:D12)&gt;COUNTIF(POA!$A:$A,$B$5),"",INDEX(POA!$A$2:$O$856,_xlfn.AGGREGATE(15,6,ROW(POA!$A$2:$A$855)-ROW(POA!$A$2)+1/--(POA!$A$2:$A$855=$B$5),ROWS($A$11:D12)),6))</f>
        <v>Llevar a cabo el mantenimiento de los edificios de la Facultad de Derecho</v>
      </c>
      <c r="E12" s="31">
        <f t="shared" ref="E12:E14"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4" si="1">+G12+I12+K12+M12</f>
        <v>0</v>
      </c>
      <c r="O12" s="41">
        <f t="shared" ref="O12:O14"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1.1.2.1 Propiciar las condiciones institucionales para la adecuada operación de los programas educativos y el mejoramiento de su calidad.</v>
      </c>
      <c r="D13" s="2" t="str">
        <f>IF(ROWS($A$11:D13)&gt;COUNTIF(POA!$A:$A,$B$5),"",INDEX(POA!$A$2:$O$856,_xlfn.AGGREGATE(15,6,ROW(POA!$A$2:$A$855)-ROW(POA!$A$2)+1/--(POA!$A$2:$A$855=$B$5),ROWS($A$11:D13)),6))</f>
        <v>Operación de los programas educativos</v>
      </c>
      <c r="E13" s="31">
        <f t="shared" si="0"/>
        <v>16</v>
      </c>
      <c r="F13" s="31">
        <f>IF(ROWS($A$11:F13)&gt;COUNTIF(POA!$A:$A,$B$5),"",INDEX(POA!$A$2:$O$856,_xlfn.AGGREGATE(15,6,ROW(POA!$A$2:$A$855)-ROW(POA!$A$2)+1/--(POA!$A$2:$A$855=$B$5),ROWS($A$11:F13)),7))</f>
        <v>4</v>
      </c>
      <c r="G13" s="31">
        <f>IF(ROWS($A$11:G13)&gt;COUNTIF(POA!$A:$A,$B$5),"",INDEX(POA!$A$2:$O$856,_xlfn.AGGREGATE(15,6,ROW(POA!$A$2:$A$855)-ROW(POA!$A$2)+1/--(POA!$A$2:$A$855=$B$5),ROWS($A$11:G13)),8))</f>
        <v>4</v>
      </c>
      <c r="H13" s="31">
        <f>IF(ROWS($A$11:H13)&gt;COUNTIF(POA!$A:$A,$B$5),"",INDEX(POA!$A$2:$O$856,_xlfn.AGGREGATE(15,6,ROW(POA!$A$2:$A$855)-ROW(POA!$A$2)+1/--(POA!$A$2:$A$855=$B$5),ROWS($A$11:H13)),9))</f>
        <v>4</v>
      </c>
      <c r="I13" s="31">
        <f>IF(ROWS($A$11:I13)&gt;COUNTIF(POA!$A:$A,$B$5),"",INDEX(POA!$A$2:$O$856,_xlfn.AGGREGATE(15,6,ROW(POA!$A$2:$A$855)-ROW(POA!$A$2)+1/--(POA!$A$2:$A$855=$B$5),ROWS($A$11:I13)),10))</f>
        <v>0</v>
      </c>
      <c r="J13" s="31">
        <f>IF(ROWS($A$11:J13)&gt;COUNTIF(POA!$A:$A,$B$5),"",INDEX(POA!$A$2:$O$856,_xlfn.AGGREGATE(15,6,ROW(POA!$A$2:$A$855)-ROW(POA!$A$2)+1/--(POA!$A$2:$A$855=$B$5),ROWS($A$11:J13)),11))</f>
        <v>4</v>
      </c>
      <c r="K13" s="31">
        <f>IF(ROWS($A$11:K13)&gt;COUNTIF(POA!$A:$A,$B$5),"",INDEX(POA!$A$2:$O$856,_xlfn.AGGREGATE(15,6,ROW(POA!$A$2:$A$855)-ROW(POA!$A$2)+1/--(POA!$A$2:$A$855=$B$5),ROWS($A$11:K13)),12))</f>
        <v>0</v>
      </c>
      <c r="L13" s="31">
        <f>IF(ROWS($A$11:L13)&gt;COUNTIF(POA!$A:$A,$B$5),"",INDEX(POA!$A$2:$O$856,_xlfn.AGGREGATE(15,6,ROW(POA!$A$2:$A$855)-ROW(POA!$A$2)+1/--(POA!$A$2:$A$855=$B$5),ROWS($A$11:L13)),13))</f>
        <v>4</v>
      </c>
      <c r="M13" s="31">
        <f>IF(ROWS($A$11:M13)&gt;COUNTIF(POA!$A:$A,$B$5),"",INDEX(POA!$A$2:$O$856,_xlfn.AGGREGATE(15,6,ROW(POA!$A$2:$A$855)-ROW(POA!$A$2)+1/--(POA!$A$2:$A$855=$B$5),ROWS($A$11:M13)),14))</f>
        <v>0</v>
      </c>
      <c r="N13" s="37">
        <f t="shared" si="1"/>
        <v>4</v>
      </c>
      <c r="O13" s="41">
        <f t="shared" si="2"/>
        <v>0.25</v>
      </c>
    </row>
    <row r="14" spans="1:16" ht="66" x14ac:dyDescent="0.3">
      <c r="A14" s="2" t="str">
        <f>IF(ROWS($A$11:A14)&gt;COUNTIF(POA!$A:$A,$B$5),"",INDEX(POA!$A$2:$O$856,_xlfn.AGGREGATE(15,6,ROW(POA!$A$2:$A$855)-ROW(POA!$A$2)+1/--(POA!$A$2:$A$855=$B$5),ROWS($A$11:A14)),3))</f>
        <v>1.6 Desarrollo académico</v>
      </c>
      <c r="B14" s="2" t="str">
        <f>IF(ROWS($A$11:B14)&gt;COUNTIF(POA!$A:$A,$B$5),"",INDEX(POA!$A$2:$O$856,_xlfn.AGGREGATE(15,6,ROW(POA!$A$2:$A$855)-ROW(POA!$A$2)+1/--(POA!$A$2:$A$855=$B$5),ROWS($A$11:B14)),4))</f>
        <v>1.6.2 Promover esquemas de formación y actualización del personal académico, con base en rutas diferenciadas en función de su experiencia, antigüedad y tipo de contratación.</v>
      </c>
      <c r="C14" s="2" t="str">
        <f>IF(ROWS($A$11:C14)&gt;COUNTIF(POA!$A:$A,$B$5),"",INDEX(POA!$A$2:$O$856,_xlfn.AGGREGATE(15,6,ROW(POA!$A$2:$A$855)-ROW(POA!$A$2)+1/--(POA!$A$2:$A$855=$B$5),ROWS($A$11:C14)),5))</f>
        <v>1.6.2.1 Fortalecer los esquemas de formación y actualización docente para el mejorar las capacidades disciplinarias y didácticas  del personal académico de tiempo completo y  de asignatura.</v>
      </c>
      <c r="D14" s="2" t="str">
        <f>IF(ROWS($A$11:D14)&gt;COUNTIF(POA!$A:$A,$B$5),"",INDEX(POA!$A$2:$O$856,_xlfn.AGGREGATE(15,6,ROW(POA!$A$2:$A$855)-ROW(POA!$A$2)+1/--(POA!$A$2:$A$855=$B$5),ROWS($A$11:D14)),6))</f>
        <v xml:space="preserve"> Impulsar la actualización de la planta docente para mejorar sus capacidades disciplinarias y didácticas</v>
      </c>
      <c r="E14" s="31">
        <f t="shared" si="0"/>
        <v>3</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topLeftCell="A13"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212</v>
      </c>
      <c r="C5" s="84" t="s">
        <v>82</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Adquisición de equipos para atender debidamente a los alumnos, en el proceso de enseñanza aprendizaje.</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6"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1.9.1.3 Atender los requerimientos institucionales específicos asociados con el mantenimiento de edificios, aulas, espacios comunes, laboratorios, instalaciones deportivas y recintos culturales.</v>
      </c>
      <c r="D12" s="2" t="str">
        <f>IF(ROWS($A$11:D12)&gt;COUNTIF(POA!$A:$A,$B$5),"",INDEX(POA!$A$2:$O$856,_xlfn.AGGREGATE(15,6,ROW(POA!$A$2:$A$855)-ROW(POA!$A$2)+1/--(POA!$A$2:$A$855=$B$5),ROWS($A$11:D12)),6))</f>
        <v>Mantenimiento a edificios, aulas y laboratorios.</v>
      </c>
      <c r="E12" s="31">
        <f t="shared" ref="E12:E16"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6" si="1">+G12+I12+K12+M12</f>
        <v>0</v>
      </c>
      <c r="O12" s="41">
        <f t="shared" ref="O12:O16"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1.1.2.1 Propiciar las condiciones institucionales para la adecuada operación de los programas educativos y el mejoramiento de su calidad.</v>
      </c>
      <c r="D13" s="2" t="str">
        <f>IF(ROWS($A$11:D13)&gt;COUNTIF(POA!$A:$A,$B$5),"",INDEX(POA!$A$2:$O$856,_xlfn.AGGREGATE(15,6,ROW(POA!$A$2:$A$855)-ROW(POA!$A$2)+1/--(POA!$A$2:$A$855=$B$5),ROWS($A$11:D13)),6))</f>
        <v>Suministrar el material necesario para la impartición  de cursos curriculares en los programas educativos.</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1.1.2.2 Participar en los procesos de evaluación y acreditación nacional e internacional que contribuyan al mejoramiento de la calidad de oferta educativa.</v>
      </c>
      <c r="D14" s="2" t="str">
        <f>IF(ROWS($A$11:D14)&gt;COUNTIF(POA!$A:$A,$B$5),"",INDEX(POA!$A$2:$O$856,_xlfn.AGGREGATE(15,6,ROW(POA!$A$2:$A$855)-ROW(POA!$A$2)+1/--(POA!$A$2:$A$855=$B$5),ROWS($A$11:D14)),6))</f>
        <v>Dar seguimiento a las recomendaciones emitidas por organismos acreeditadores externos.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1.2.1.6 Promover la participación de los estudiantes en experiencias de movilidad nacional e internacional.</v>
      </c>
      <c r="D15" s="2" t="str">
        <f>IF(ROWS($A$11:D15)&gt;COUNTIF(POA!$A:$A,$B$5),"",INDEX(POA!$A$2:$O$856,_xlfn.AGGREGATE(15,6,ROW(POA!$A$2:$A$855)-ROW(POA!$A$2)+1/--(POA!$A$2:$A$855=$B$5),ROWS($A$11:D15)),6))</f>
        <v>Impulsar la movilidad estudiantil para fortalecer su formación integral.</v>
      </c>
      <c r="E15" s="31">
        <f t="shared" si="0"/>
        <v>15</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8</v>
      </c>
      <c r="I15" s="31">
        <f>IF(ROWS($A$11:I15)&gt;COUNTIF(POA!$A:$A,$B$5),"",INDEX(POA!$A$2:$O$856,_xlfn.AGGREGATE(15,6,ROW(POA!$A$2:$A$855)-ROW(POA!$A$2)+1/--(POA!$A$2:$A$855=$B$5),ROWS($A$11:I15)),10))</f>
        <v>0</v>
      </c>
      <c r="J15" s="31">
        <f>IF(ROWS($A$11:J15)&gt;COUNTIF(POA!$A:$A,$B$5),"",INDEX(POA!$A$2:$O$856,_xlfn.AGGREGATE(15,6,ROW(POA!$A$2:$A$855)-ROW(POA!$A$2)+1/--(POA!$A$2:$A$855=$B$5),ROWS($A$11:J15)),11))</f>
        <v>2</v>
      </c>
      <c r="K15" s="31">
        <f>IF(ROWS($A$11:K15)&gt;COUNTIF(POA!$A:$A,$B$5),"",INDEX(POA!$A$2:$O$856,_xlfn.AGGREGATE(15,6,ROW(POA!$A$2:$A$855)-ROW(POA!$A$2)+1/--(POA!$A$2:$A$855=$B$5),ROWS($A$11:K15)),12))</f>
        <v>0</v>
      </c>
      <c r="L15" s="31">
        <f>IF(ROWS($A$11:L15)&gt;COUNTIF(POA!$A:$A,$B$5),"",INDEX(POA!$A$2:$O$856,_xlfn.AGGREGATE(15,6,ROW(POA!$A$2:$A$855)-ROW(POA!$A$2)+1/--(POA!$A$2:$A$855=$B$5),ROWS($A$11:L15)),13))</f>
        <v>5</v>
      </c>
      <c r="M15" s="31">
        <f>IF(ROWS($A$11:M15)&gt;COUNTIF(POA!$A:$A,$B$5),"",INDEX(POA!$A$2:$O$856,_xlfn.AGGREGATE(15,6,ROW(POA!$A$2:$A$855)-ROW(POA!$A$2)+1/--(POA!$A$2:$A$855=$B$5),ROWS($A$11:M15)),14))</f>
        <v>0</v>
      </c>
      <c r="N15" s="37">
        <f t="shared" si="1"/>
        <v>0</v>
      </c>
      <c r="O15" s="41">
        <f t="shared" si="2"/>
        <v>0</v>
      </c>
    </row>
    <row r="16" spans="1:16" ht="63.75" x14ac:dyDescent="0.25">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1.2.1.2 Promover experiencias de aprendizaje para los estudiantes en entornos reales.</v>
      </c>
      <c r="D16" s="2" t="str">
        <f>IF(ROWS($A$11:D16)&gt;COUNTIF(POA!$A:$A,$B$5),"",INDEX(POA!$A$2:$O$856,_xlfn.AGGREGATE(15,6,ROW(POA!$A$2:$A$855)-ROW(POA!$A$2)+1/--(POA!$A$2:$A$855=$B$5),ROWS($A$11:D16)),6))</f>
        <v>Fomentar la estancia de aprendizaje de los alumnos en los sectores productivos.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20" spans="1:16" ht="15.6" x14ac:dyDescent="0.3">
      <c r="A20" s="4"/>
      <c r="B20" s="82" t="s">
        <v>0</v>
      </c>
      <c r="C20" s="82"/>
      <c r="D20" s="82"/>
      <c r="E20" s="82"/>
      <c r="F20" s="82"/>
      <c r="G20" s="82"/>
      <c r="H20" s="82"/>
      <c r="I20" s="82"/>
      <c r="J20" s="82"/>
      <c r="K20" s="82"/>
      <c r="L20" s="82"/>
      <c r="M20" s="82"/>
      <c r="N20" s="82"/>
      <c r="O20" s="82"/>
    </row>
    <row r="21" spans="1:16" ht="15" x14ac:dyDescent="0.25">
      <c r="A21" s="4"/>
      <c r="B21" s="83" t="s">
        <v>1564</v>
      </c>
      <c r="C21" s="83"/>
      <c r="D21" s="83"/>
      <c r="E21" s="83"/>
      <c r="F21" s="83"/>
      <c r="G21" s="83"/>
      <c r="H21" s="83"/>
      <c r="I21" s="83"/>
      <c r="J21" s="83"/>
      <c r="K21" s="83"/>
      <c r="L21" s="83"/>
      <c r="M21" s="83"/>
      <c r="N21" s="83"/>
      <c r="O21" s="83"/>
    </row>
    <row r="22" spans="1:16" ht="15" x14ac:dyDescent="0.25">
      <c r="A22" s="4"/>
      <c r="B22" s="43"/>
      <c r="C22" s="43"/>
      <c r="D22" s="43"/>
      <c r="E22" s="43"/>
      <c r="F22" s="43"/>
      <c r="G22" s="43"/>
      <c r="H22" s="43"/>
      <c r="I22" s="43"/>
      <c r="J22" s="43"/>
      <c r="K22" s="43"/>
      <c r="L22" s="43"/>
      <c r="M22" s="43"/>
      <c r="N22" s="43"/>
      <c r="O22" s="43"/>
    </row>
    <row r="23" spans="1:16" ht="15.75" x14ac:dyDescent="0.25">
      <c r="A23" s="4"/>
      <c r="B23" s="12"/>
      <c r="C23" s="12"/>
      <c r="D23" s="12"/>
      <c r="E23" s="12"/>
      <c r="F23" s="12"/>
      <c r="G23" s="12"/>
      <c r="H23" s="12"/>
      <c r="I23" s="12"/>
      <c r="J23" s="12"/>
      <c r="K23" s="12"/>
      <c r="L23" s="12"/>
      <c r="M23" s="12"/>
      <c r="N23" s="12"/>
      <c r="O23" s="12"/>
    </row>
    <row r="24" spans="1:16" ht="15.6" x14ac:dyDescent="0.3">
      <c r="A24" s="6" t="s">
        <v>1</v>
      </c>
      <c r="B24" s="33">
        <v>212</v>
      </c>
      <c r="C24" s="84" t="s">
        <v>82</v>
      </c>
      <c r="D24" s="84"/>
      <c r="E24" s="84"/>
      <c r="F24" s="84"/>
      <c r="G24" s="84"/>
      <c r="H24" s="84"/>
      <c r="I24" s="84"/>
      <c r="J24" s="84"/>
      <c r="K24" s="84"/>
      <c r="L24" s="84"/>
      <c r="M24" s="84"/>
      <c r="N24" s="84"/>
      <c r="O24" s="42"/>
    </row>
    <row r="25" spans="1:16" x14ac:dyDescent="0.3">
      <c r="A25" s="6" t="s">
        <v>13</v>
      </c>
      <c r="B25" s="11" t="s">
        <v>2</v>
      </c>
      <c r="C25" s="84" t="s">
        <v>19</v>
      </c>
      <c r="D25" s="84"/>
      <c r="E25" s="84"/>
      <c r="F25" s="84"/>
      <c r="G25" s="84"/>
      <c r="H25" s="84"/>
      <c r="I25" s="84"/>
      <c r="J25" s="84"/>
      <c r="K25" s="84"/>
      <c r="L25" s="84"/>
      <c r="M25" s="84"/>
      <c r="N25" s="84"/>
      <c r="O25" s="8"/>
      <c r="P25" s="4"/>
    </row>
    <row r="26" spans="1:16" ht="15" x14ac:dyDescent="0.25">
      <c r="B26" s="9"/>
      <c r="C26" s="9"/>
      <c r="D26" s="9"/>
      <c r="E26" s="9"/>
      <c r="F26" s="9"/>
      <c r="G26" s="9"/>
      <c r="H26" s="9"/>
      <c r="I26" s="9"/>
      <c r="J26" s="9"/>
      <c r="K26" s="9"/>
      <c r="L26" s="9"/>
      <c r="M26" s="9"/>
      <c r="N26" s="9"/>
    </row>
    <row r="27" spans="1:16" x14ac:dyDescent="0.3">
      <c r="A27" s="85" t="s">
        <v>21</v>
      </c>
      <c r="B27" s="85" t="s">
        <v>22</v>
      </c>
      <c r="C27" s="85" t="s">
        <v>23</v>
      </c>
      <c r="D27" s="85" t="s">
        <v>24</v>
      </c>
      <c r="E27" s="85" t="s">
        <v>5</v>
      </c>
      <c r="F27" s="86" t="s">
        <v>25</v>
      </c>
      <c r="G27" s="86"/>
      <c r="H27" s="86"/>
      <c r="I27" s="86"/>
      <c r="J27" s="86"/>
      <c r="K27" s="86"/>
      <c r="L27" s="86"/>
      <c r="M27" s="86"/>
      <c r="N27" s="87" t="s">
        <v>16</v>
      </c>
      <c r="O27" s="85" t="s">
        <v>17</v>
      </c>
    </row>
    <row r="28" spans="1:16" x14ac:dyDescent="0.3">
      <c r="A28" s="85"/>
      <c r="B28" s="85"/>
      <c r="C28" s="85"/>
      <c r="D28" s="85"/>
      <c r="E28" s="85"/>
      <c r="F28" s="86" t="s">
        <v>6</v>
      </c>
      <c r="G28" s="86"/>
      <c r="H28" s="86" t="s">
        <v>7</v>
      </c>
      <c r="I28" s="86"/>
      <c r="J28" s="86" t="s">
        <v>8</v>
      </c>
      <c r="K28" s="86"/>
      <c r="L28" s="86" t="s">
        <v>9</v>
      </c>
      <c r="M28" s="86"/>
      <c r="N28" s="87"/>
      <c r="O28" s="85"/>
    </row>
    <row r="29" spans="1:16" x14ac:dyDescent="0.3">
      <c r="A29" s="85"/>
      <c r="B29" s="85"/>
      <c r="C29" s="85"/>
      <c r="D29" s="85"/>
      <c r="E29" s="85"/>
      <c r="F29" s="44" t="s">
        <v>10</v>
      </c>
      <c r="G29" s="44" t="s">
        <v>11</v>
      </c>
      <c r="H29" s="44" t="s">
        <v>10</v>
      </c>
      <c r="I29" s="44" t="s">
        <v>11</v>
      </c>
      <c r="J29" s="44" t="s">
        <v>10</v>
      </c>
      <c r="K29" s="44" t="s">
        <v>12</v>
      </c>
      <c r="L29" s="44" t="s">
        <v>10</v>
      </c>
      <c r="M29" s="44" t="s">
        <v>12</v>
      </c>
      <c r="N29" s="87"/>
      <c r="O29" s="85"/>
    </row>
    <row r="30" spans="1:16" ht="52.8" x14ac:dyDescent="0.3">
      <c r="A30" s="2" t="str">
        <f>INDEX('POA2'!$A$2:$O$152,_xlfn.AGGREGATE(15,6,ROW('POA2'!$A$2:$A$152)-ROW('POA2'!$A$2)+1/--('POA2'!$A$2:$A$152=$B$24),ROWS($A30:A$30)),3)</f>
        <v>2.3 Investigación, desarrollo tecnológico e Innovación</v>
      </c>
      <c r="B30" s="2" t="str">
        <f>INDEX('POA2'!$A$2:$O$152,_xlfn.AGGREGATE(15,6,ROW('POA2'!$A$2:$A$152)-ROW('POA2'!$A$2)+1/--('POA2'!$A$2:$A$152=$B$24),ROWS($A30:B$30)),4)</f>
        <v>2.3.2 Difundir y divulgar los resultados de la investigación a través de los diferentes formatos y canales que permitan consolidar la capacidad académica de la institución.</v>
      </c>
      <c r="C30" s="2" t="str">
        <f>INDEX('POA2'!$A$2:$O$152,_xlfn.AGGREGATE(15,6,ROW('POA2'!$A$2:$A$152)-ROW('POA2'!$A$2)+1/--('POA2'!$A$2:$A$152=$B$24),ROWS($A30:C$30)),5)</f>
        <v>2.3.2.1 Fortalecer la difusión y divulgación de los resultados de la investigación.</v>
      </c>
      <c r="D30" s="2" t="str">
        <f>INDEX('POA2'!$A$2:$O$152,_xlfn.AGGREGATE(15,6,ROW('POA2'!$A$2:$A$152)-ROW('POA2'!$A$2)+1/--('POA2'!$A$2:$A$152=$B$24),ROWS($A30:D$30)),6)</f>
        <v>Difundir los resultados de la investigación y propiciar su divulgación a efecto de que dichos resultados sean aprovechados en el proceso de enseñanza aprendizaje.</v>
      </c>
      <c r="E30" s="40">
        <f t="shared" ref="E30" si="3">+F30+H30+J30+L30</f>
        <v>1</v>
      </c>
      <c r="F30" s="2">
        <f>INDEX('POA2'!$A$2:$O$152,_xlfn.AGGREGATE(15,6,ROW('POA2'!$A$2:$A$152)-ROW('POA2'!$A$2)+1/--('POA2'!$A$2:$A$152=$B$24),ROWS($A30:F$30)),7)</f>
        <v>0</v>
      </c>
      <c r="G30" s="2">
        <f>INDEX('POA2'!$A$2:$O$152,_xlfn.AGGREGATE(15,6,ROW('POA2'!$A$2:$A$152)-ROW('POA2'!$A$2)+1/--('POA2'!$A$2:$A$152=$B$24),ROWS($A30:G$30)),8)</f>
        <v>0</v>
      </c>
      <c r="H30" s="2">
        <f>INDEX('POA2'!$A$2:$O$152,_xlfn.AGGREGATE(15,6,ROW('POA2'!$A$2:$A$152)-ROW('POA2'!$A$2)+1/--('POA2'!$A$2:$A$152=$B$24),ROWS($A30:H$30)),9)</f>
        <v>0</v>
      </c>
      <c r="I30" s="2">
        <f>INDEX('POA2'!$A$2:$O$152,_xlfn.AGGREGATE(15,6,ROW('POA2'!$A$2:$A$152)-ROW('POA2'!$A$2)+1/--('POA2'!$A$2:$A$152=$B$24),ROWS($A30:I$30)),10)</f>
        <v>0</v>
      </c>
      <c r="J30" s="2">
        <f>INDEX('POA2'!$A$2:$O$152,_xlfn.AGGREGATE(15,6,ROW('POA2'!$A$2:$A$152)-ROW('POA2'!$A$2)+1/--('POA2'!$A$2:$A$152=$B$24),ROWS($A30:J$30)),11)</f>
        <v>0</v>
      </c>
      <c r="K30" s="2">
        <f>INDEX('POA2'!$A$2:$O$152,_xlfn.AGGREGATE(15,6,ROW('POA2'!$A$2:$A$152)-ROW('POA2'!$A$2)+1/--('POA2'!$A$2:$A$152=$B$24),ROWS($A30:K$30)),12)</f>
        <v>0</v>
      </c>
      <c r="L30" s="2">
        <f>INDEX('POA2'!$A$2:$O$152,_xlfn.AGGREGATE(15,6,ROW('POA2'!$A$2:$A$152)-ROW('POA2'!$A$2)+1/--('POA2'!$A$2:$A$152=$B$24),ROWS($A30:L$30)),13)</f>
        <v>1</v>
      </c>
      <c r="M30" s="2">
        <f>INDEX('POA2'!$A$2:$O$152,_xlfn.AGGREGATE(15,6,ROW('POA2'!$A$2:$A$152)-ROW('POA2'!$A$2)+1/--('POA2'!$A$2:$A$152=$B$24),ROWS($A30:M$30)),14)</f>
        <v>0</v>
      </c>
      <c r="N30" s="40">
        <f t="shared" ref="N30" si="4">+G30+I30+K30+M30</f>
        <v>0</v>
      </c>
      <c r="O30" s="49">
        <f>IFERROR(N30/E30,0%)</f>
        <v>0</v>
      </c>
    </row>
    <row r="32" spans="1:16" ht="15" x14ac:dyDescent="0.25">
      <c r="A32" s="4"/>
      <c r="B32" s="43"/>
      <c r="C32" s="43"/>
      <c r="D32" s="43"/>
      <c r="E32" s="43"/>
      <c r="F32" s="43"/>
      <c r="G32" s="43"/>
      <c r="H32" s="43"/>
      <c r="I32" s="43"/>
      <c r="J32" s="43"/>
      <c r="K32" s="43"/>
      <c r="L32" s="43"/>
      <c r="M32" s="43"/>
      <c r="N32" s="43"/>
      <c r="O32" s="43"/>
    </row>
  </sheetData>
  <mergeCells count="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0:O20"/>
    <mergeCell ref="B21:O21"/>
    <mergeCell ref="C24:N24"/>
    <mergeCell ref="C25:N25"/>
    <mergeCell ref="A27:A29"/>
    <mergeCell ref="B27:B29"/>
    <mergeCell ref="C27:C29"/>
    <mergeCell ref="D27:D29"/>
    <mergeCell ref="E27:E29"/>
    <mergeCell ref="F27:M27"/>
    <mergeCell ref="N27:N29"/>
    <mergeCell ref="O27:O29"/>
    <mergeCell ref="F28:G28"/>
    <mergeCell ref="H28:I28"/>
    <mergeCell ref="J28:K28"/>
    <mergeCell ref="L28:M28"/>
  </mergeCells>
  <pageMargins left="0.7" right="0.7" top="0.75" bottom="0.75" header="0.3" footer="0.3"/>
  <pageSetup scale="3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view="pageBreakPreview" topLeftCell="A25"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75" x14ac:dyDescent="0.25">
      <c r="A5" s="6" t="s">
        <v>1</v>
      </c>
      <c r="B5" s="33">
        <v>213</v>
      </c>
      <c r="C5" s="84" t="s">
        <v>1574</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66" x14ac:dyDescent="0.3">
      <c r="A11" s="2" t="str">
        <f>IF(ROWS($A$11:A11)&gt;COUNTIF(POA!$A:$A,$B$5),"",INDEX(POA!$A$2:$O$856,_xlfn.AGGREGATE(15,6,ROW(POA!$A$2:$A$855)-ROW(POA!$A$2)+1/--(POA!$A$2:$A$855=$B$5),ROWS($A$11:A11)),3))</f>
        <v>1.11 Cuidado al medio ambiente</v>
      </c>
      <c r="B11" s="2" t="str">
        <f>IF(ROWS($A$11:B11)&gt;COUNTIF(POA!$A:$A,$B$5),"",INDEX(POA!$A$2:$O$856,_xlfn.AGGREGATE(15,6,ROW(POA!$A$2:$A$855)-ROW(POA!$A$2)+1/--(POA!$A$2:$A$855=$B$5),ROWS($A$11:B11)),4))</f>
        <v>1.11.1 Fortalecer las medidas institucionales que promuevan la protección del medio ambiente y de desarrollo sostenible.</v>
      </c>
      <c r="C11" s="2" t="str">
        <f>IF(ROWS($A$11:C11)&gt;COUNTIF(POA!$A:$A,$B$5),"",INDEX(POA!$A$2:$O$856,_xlfn.AGGREGATE(15,6,ROW(POA!$A$2:$A$855)-ROW(POA!$A$2)+1/--(POA!$A$2:$A$855=$B$5),ROWS($A$11:C11)),5))</f>
        <v>1.11.1.1 Promover una agenda institucional en materia ambiental acorde a los objetivos del desarrollo sostenible (ods), que favorezca procesos y enfoques trans e interdisciplinarios para la solución de problemas ambientales.</v>
      </c>
      <c r="D11" s="2" t="str">
        <f>IF(ROWS($A$11:D11)&gt;COUNTIF(POA!$A:$A,$B$5),"",INDEX(POA!$A$2:$O$856,_xlfn.AGGREGATE(15,6,ROW(POA!$A$2:$A$855)-ROW(POA!$A$2)+1/--(POA!$A$2:$A$855=$B$5),ROWS($A$11:D11)),6))</f>
        <v>Continuar con el programa de gestion ambiental de la universidad y obtener la recertificación de PROFEPA</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1.9.1.1 Impulsar actividades orientadas a la ampliación, conservación, mejoramiento y modernización de la infraestructura física y equipamiento de que dispone la institución.</v>
      </c>
      <c r="D12" s="2" t="str">
        <f>IF(ROWS($A$11:D12)&gt;COUNTIF(POA!$A:$A,$B$5),"",INDEX(POA!$A$2:$O$856,_xlfn.AGGREGATE(15,6,ROW(POA!$A$2:$A$855)-ROW(POA!$A$2)+1/--(POA!$A$2:$A$855=$B$5),ROWS($A$11:D12)),6))</f>
        <v>Adquirir material y equipo para las prácticas de los PE</v>
      </c>
      <c r="E12" s="31">
        <f t="shared" ref="E12:E19"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9" si="1">+G12+I12+K12+M12</f>
        <v>0</v>
      </c>
      <c r="O12" s="41">
        <f t="shared" ref="O12:O19"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1.2.2 Fortalecer las trayectorias escolares de los alumnos para asegurar la conclusión exitosa de sus estudios.</v>
      </c>
      <c r="C13" s="2" t="str">
        <f>IF(ROWS($A$11:C13)&gt;COUNTIF(POA!$A:$A,$B$5),"",INDEX(POA!$A$2:$O$856,_xlfn.AGGREGATE(15,6,ROW(POA!$A$2:$A$855)-ROW(POA!$A$2)+1/--(POA!$A$2:$A$855=$B$5),ROWS($A$11:C13)),5))</f>
        <v>1.2.2.1 Establecer condiciones institucionales para que todos los estudiantes tengan las mismas oportunidades de ingreso, permanencia y egreso.</v>
      </c>
      <c r="D13" s="2" t="str">
        <f>IF(ROWS($A$11:D13)&gt;COUNTIF(POA!$A:$A,$B$5),"",INDEX(POA!$A$2:$O$856,_xlfn.AGGREGATE(15,6,ROW(POA!$A$2:$A$855)-ROW(POA!$A$2)+1/--(POA!$A$2:$A$855=$B$5),ROWS($A$11:D13)),6))</f>
        <v>Creación y fortalecimiento del programa de asesorias académicas.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1.2.1.6 Promover la participación de los estudiantes en experiencias de movilidad nacional e internacional.</v>
      </c>
      <c r="D14" s="2" t="str">
        <f>IF(ROWS($A$11:D14)&gt;COUNTIF(POA!$A:$A,$B$5),"",INDEX(POA!$A$2:$O$856,_xlfn.AGGREGATE(15,6,ROW(POA!$A$2:$A$855)-ROW(POA!$A$2)+1/--(POA!$A$2:$A$855=$B$5),ROWS($A$11:D14)),6))</f>
        <v>Apoyar a los alumnos en estancias de investigación y de movilidad académica nacional e internacional.</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1.9.2 Modernizar la infraestructura tecnológica de la universidad acorde con los requerimientos de las funciones sustantivas y de gestión.</v>
      </c>
      <c r="C15" s="2" t="str">
        <f>IF(ROWS($A$11:C15)&gt;COUNTIF(POA!$A:$A,$B$5),"",INDEX(POA!$A$2:$O$856,_xlfn.AGGREGATE(15,6,ROW(POA!$A$2:$A$855)-ROW(POA!$A$2)+1/--(POA!$A$2:$A$855=$B$5),ROWS($A$11:C15)),5))</f>
        <v>1.9.2.1 Gestionar la modernización, optimización y uso del equipamiento tecnológico de que dispone la universidad.</v>
      </c>
      <c r="D15" s="2" t="str">
        <f>IF(ROWS($A$11:D15)&gt;COUNTIF(POA!$A:$A,$B$5),"",INDEX(POA!$A$2:$O$856,_xlfn.AGGREGATE(15,6,ROW(POA!$A$2:$A$855)-ROW(POA!$A$2)+1/--(POA!$A$2:$A$855=$B$5),ROWS($A$11:D15)),6))</f>
        <v>Mantenimiento preventivo y correctivo al equipo audiovisual de la facultad.</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1.1.1 Fortalecer la oferta educativa de licenciatura y posgrado.</v>
      </c>
      <c r="C16" s="2" t="str">
        <f>IF(ROWS($A$11:C16)&gt;COUNTIF(POA!$A:$A,$B$5),"",INDEX(POA!$A$2:$O$856,_xlfn.AGGREGATE(15,6,ROW(POA!$A$2:$A$855)-ROW(POA!$A$2)+1/--(POA!$A$2:$A$855=$B$5),ROWS($A$11:C16)),5))</f>
        <v>1.1.1.2 Diversificar la oferta de programas de posgrado con orientación profesionalizante en distintas modalidades para atender la demanda de los sectores público, privado y social.</v>
      </c>
      <c r="D16" s="2" t="str">
        <f>IF(ROWS($A$11:D16)&gt;COUNTIF(POA!$A:$A,$B$5),"",INDEX(POA!$A$2:$O$856,_xlfn.AGGREGATE(15,6,ROW(POA!$A$2:$A$855)-ROW(POA!$A$2)+1/--(POA!$A$2:$A$855=$B$5),ROWS($A$11:D16)),6))</f>
        <v>Iniciar operaciones del programa de maestría y doctorado en ciencias en biomedicina</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6" ht="52.8" x14ac:dyDescent="0.3">
      <c r="A17" s="2" t="str">
        <f>IF(ROWS($A$11:A17)&gt;COUNTIF(POA!$A:$A,$B$5),"",INDEX(POA!$A$2:$O$856,_xlfn.AGGREGATE(15,6,ROW(POA!$A$2:$A$855)-ROW(POA!$A$2)+1/--(POA!$A$2:$A$855=$B$5),ROWS($A$11:A17)),3))</f>
        <v>1.9 Infraestructura, equipamiento y seguridad</v>
      </c>
      <c r="B17" s="2" t="str">
        <f>IF(ROWS($A$11:B17)&gt;COUNTIF(POA!$A:$A,$B$5),"",INDEX(POA!$A$2:$O$856,_xlfn.AGGREGATE(15,6,ROW(POA!$A$2:$A$855)-ROW(POA!$A$2)+1/--(POA!$A$2:$A$855=$B$5),ROWS($A$11:B17)),4))</f>
        <v>1.9.1 Propiciar que la institución cuente con la infraestructura y equipamiento requeridos para el cumplimiento de sus funciones sustantivas y de gestión.</v>
      </c>
      <c r="C17" s="2" t="str">
        <f>IF(ROWS($A$11:C17)&gt;COUNTIF(POA!$A:$A,$B$5),"",INDEX(POA!$A$2:$O$856,_xlfn.AGGREGATE(15,6,ROW(POA!$A$2:$A$855)-ROW(POA!$A$2)+1/--(POA!$A$2:$A$855=$B$5),ROWS($A$11:C17)),5))</f>
        <v>1.9.1.1 Impulsar actividades orientadas a la ampliación, conservación, mejoramiento y modernización de la infraestructura física y equipamiento de que dispone la institución.</v>
      </c>
      <c r="D17" s="2" t="str">
        <f>IF(ROWS($A$11:D17)&gt;COUNTIF(POA!$A:$A,$B$5),"",INDEX(POA!$A$2:$O$856,_xlfn.AGGREGATE(15,6,ROW(POA!$A$2:$A$855)-ROW(POA!$A$2)+1/--(POA!$A$2:$A$855=$B$5),ROWS($A$11:D17)),6))</f>
        <v>Apertura del Hospital de Simulación.</v>
      </c>
      <c r="E17" s="31">
        <f t="shared" si="0"/>
        <v>1</v>
      </c>
      <c r="F17" s="31">
        <f>IF(ROWS($A$11:F17)&gt;COUNTIF(POA!$A:$A,$B$5),"",INDEX(POA!$A$2:$O$856,_xlfn.AGGREGATE(15,6,ROW(POA!$A$2:$A$855)-ROW(POA!$A$2)+1/--(POA!$A$2:$A$855=$B$5),ROWS($A$11:F17)),7))</f>
        <v>1</v>
      </c>
      <c r="G17" s="31">
        <f>IF(ROWS($A$11:G17)&gt;COUNTIF(POA!$A:$A,$B$5),"",INDEX(POA!$A$2:$O$856,_xlfn.AGGREGATE(15,6,ROW(POA!$A$2:$A$855)-ROW(POA!$A$2)+1/--(POA!$A$2:$A$855=$B$5),ROWS($A$11:G17)),8))</f>
        <v>1</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v>
      </c>
      <c r="O17" s="41">
        <f t="shared" si="2"/>
        <v>1</v>
      </c>
    </row>
    <row r="18" spans="1:16" ht="52.8" x14ac:dyDescent="0.3">
      <c r="A18" s="2" t="str">
        <f>IF(ROWS($A$11:A18)&gt;COUNTIF(POA!$A:$A,$B$5),"",INDEX(POA!$A$2:$O$856,_xlfn.AGGREGATE(15,6,ROW(POA!$A$2:$A$855)-ROW(POA!$A$2)+1/--(POA!$A$2:$A$855=$B$5),ROWS($A$11:A18)),3))</f>
        <v>1.1 Calidad y pertinencia de la oferta  educativa</v>
      </c>
      <c r="B18" s="2" t="str">
        <f>IF(ROWS($A$11:B18)&gt;COUNTIF(POA!$A:$A,$B$5),"",INDEX(POA!$A$2:$O$856,_xlfn.AGGREGATE(15,6,ROW(POA!$A$2:$A$855)-ROW(POA!$A$2)+1/--(POA!$A$2:$A$855=$B$5),ROWS($A$11:B18)),4))</f>
        <v>1.1.3 Asegurar la pertinencia de la oferta educativa.</v>
      </c>
      <c r="C18" s="2" t="str">
        <f>IF(ROWS($A$11:C18)&gt;COUNTIF(POA!$A:$A,$B$5),"",INDEX(POA!$A$2:$O$856,_xlfn.AGGREGATE(15,6,ROW(POA!$A$2:$A$855)-ROW(POA!$A$2)+1/--(POA!$A$2:$A$855=$B$5),ROWS($A$11:C18)),5))</f>
        <v>1.1.3.1 Modificar y actualizar los planes y programas de estudio de licenciatura y posgrado que respondan a los requerimientos del entorno regional, nacional e internacional.</v>
      </c>
      <c r="D18" s="2" t="str">
        <f>IF(ROWS($A$11:D18)&gt;COUNTIF(POA!$A:$A,$B$5),"",INDEX(POA!$A$2:$O$856,_xlfn.AGGREGATE(15,6,ROW(POA!$A$2:$A$855)-ROW(POA!$A$2)+1/--(POA!$A$2:$A$855=$B$5),ROWS($A$11:D18)),6))</f>
        <v>Iniciar los trabajos de Actualización o Modificación del plan de estudios del PE de Médico.</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66" x14ac:dyDescent="0.3">
      <c r="A19" s="2" t="str">
        <f>IF(ROWS($A$11:A19)&gt;COUNTIF(POA!$A:$A,$B$5),"",INDEX(POA!$A$2:$O$856,_xlfn.AGGREGATE(15,6,ROW(POA!$A$2:$A$855)-ROW(POA!$A$2)+1/--(POA!$A$2:$A$855=$B$5),ROWS($A$11:A19)),3))</f>
        <v>1.6 Desarrollo académico</v>
      </c>
      <c r="B19" s="2" t="str">
        <f>IF(ROWS($A$11:B19)&gt;COUNTIF(POA!$A:$A,$B$5),"",INDEX(POA!$A$2:$O$856,_xlfn.AGGREGATE(15,6,ROW(POA!$A$2:$A$855)-ROW(POA!$A$2)+1/--(POA!$A$2:$A$855=$B$5),ROWS($A$11:B19)),4))</f>
        <v>1.6.2 Promover esquemas de formación y actualización del personal académico, con base en rutas diferenciadas en función de su experiencia, antigüedad y tipo de contratación.</v>
      </c>
      <c r="C19" s="2" t="str">
        <f>IF(ROWS($A$11:C19)&gt;COUNTIF(POA!$A:$A,$B$5),"",INDEX(POA!$A$2:$O$856,_xlfn.AGGREGATE(15,6,ROW(POA!$A$2:$A$855)-ROW(POA!$A$2)+1/--(POA!$A$2:$A$855=$B$5),ROWS($A$11:C19)),5))</f>
        <v>1.6.2.1 Fortalecer los esquemas de formación y actualización docente para el mejorar las capacidades disciplinarias y didácticas  del personal académico de tiempo completo y  de asignatura.</v>
      </c>
      <c r="D19" s="2" t="str">
        <f>IF(ROWS($A$11:D19)&gt;COUNTIF(POA!$A:$A,$B$5),"",INDEX(POA!$A$2:$O$856,_xlfn.AGGREGATE(15,6,ROW(POA!$A$2:$A$855)-ROW(POA!$A$2)+1/--(POA!$A$2:$A$855=$B$5),ROWS($A$11:D19)),6))</f>
        <v>Apoyar el desarollo y la actualización docente.</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3" spans="1:16" ht="15.6" x14ac:dyDescent="0.3">
      <c r="A23" s="4"/>
      <c r="B23" s="82" t="s">
        <v>0</v>
      </c>
      <c r="C23" s="82"/>
      <c r="D23" s="82"/>
      <c r="E23" s="82"/>
      <c r="F23" s="82"/>
      <c r="G23" s="82"/>
      <c r="H23" s="82"/>
      <c r="I23" s="82"/>
      <c r="J23" s="82"/>
      <c r="K23" s="82"/>
      <c r="L23" s="82"/>
      <c r="M23" s="82"/>
      <c r="N23" s="82"/>
      <c r="O23" s="82"/>
    </row>
    <row r="24" spans="1:16" ht="15" x14ac:dyDescent="0.25">
      <c r="A24" s="4"/>
      <c r="B24" s="83" t="s">
        <v>1564</v>
      </c>
      <c r="C24" s="83"/>
      <c r="D24" s="83"/>
      <c r="E24" s="83"/>
      <c r="F24" s="83"/>
      <c r="G24" s="83"/>
      <c r="H24" s="83"/>
      <c r="I24" s="83"/>
      <c r="J24" s="83"/>
      <c r="K24" s="83"/>
      <c r="L24" s="83"/>
      <c r="M24" s="83"/>
      <c r="N24" s="83"/>
      <c r="O24" s="83"/>
    </row>
    <row r="25" spans="1:16" ht="15" x14ac:dyDescent="0.25">
      <c r="A25" s="4"/>
      <c r="B25" s="43"/>
      <c r="C25" s="43"/>
      <c r="D25" s="43"/>
      <c r="E25" s="43"/>
      <c r="F25" s="43"/>
      <c r="G25" s="43"/>
      <c r="H25" s="43"/>
      <c r="I25" s="43"/>
      <c r="J25" s="43"/>
      <c r="K25" s="43"/>
      <c r="L25" s="43"/>
      <c r="M25" s="43"/>
      <c r="N25" s="43"/>
      <c r="O25" s="43"/>
    </row>
    <row r="26" spans="1:16" ht="15.6" x14ac:dyDescent="0.3">
      <c r="A26" s="4"/>
      <c r="B26" s="12"/>
      <c r="C26" s="12"/>
      <c r="D26" s="12"/>
      <c r="E26" s="12"/>
      <c r="F26" s="12"/>
      <c r="G26" s="12"/>
      <c r="H26" s="12"/>
      <c r="I26" s="12"/>
      <c r="J26" s="12"/>
      <c r="K26" s="12"/>
      <c r="L26" s="12"/>
      <c r="M26" s="12"/>
      <c r="N26" s="12"/>
      <c r="O26" s="12"/>
    </row>
    <row r="27" spans="1:16" ht="15.6" x14ac:dyDescent="0.3">
      <c r="A27" s="6" t="s">
        <v>1</v>
      </c>
      <c r="B27" s="33">
        <v>213</v>
      </c>
      <c r="C27" s="84" t="s">
        <v>1574</v>
      </c>
      <c r="D27" s="84"/>
      <c r="E27" s="84"/>
      <c r="F27" s="84"/>
      <c r="G27" s="84"/>
      <c r="H27" s="84"/>
      <c r="I27" s="84"/>
      <c r="J27" s="84"/>
      <c r="K27" s="84"/>
      <c r="L27" s="84"/>
      <c r="M27" s="84"/>
      <c r="N27" s="84"/>
      <c r="O27" s="42"/>
    </row>
    <row r="28" spans="1:16" x14ac:dyDescent="0.3">
      <c r="A28" s="6" t="s">
        <v>13</v>
      </c>
      <c r="B28" s="11" t="s">
        <v>2</v>
      </c>
      <c r="C28" s="84" t="s">
        <v>19</v>
      </c>
      <c r="D28" s="84"/>
      <c r="E28" s="84"/>
      <c r="F28" s="84"/>
      <c r="G28" s="84"/>
      <c r="H28" s="84"/>
      <c r="I28" s="84"/>
      <c r="J28" s="84"/>
      <c r="K28" s="84"/>
      <c r="L28" s="84"/>
      <c r="M28" s="84"/>
      <c r="N28" s="84"/>
      <c r="O28" s="8"/>
      <c r="P28" s="4"/>
    </row>
    <row r="29" spans="1:16" x14ac:dyDescent="0.3">
      <c r="B29" s="9"/>
      <c r="C29" s="9"/>
      <c r="D29" s="9"/>
      <c r="E29" s="9"/>
      <c r="F29" s="9"/>
      <c r="G29" s="9"/>
      <c r="H29" s="9"/>
      <c r="I29" s="9"/>
      <c r="J29" s="9"/>
      <c r="K29" s="9"/>
      <c r="L29" s="9"/>
      <c r="M29" s="9"/>
      <c r="N29" s="9"/>
    </row>
    <row r="30" spans="1:16" x14ac:dyDescent="0.3">
      <c r="A30" s="85" t="s">
        <v>21</v>
      </c>
      <c r="B30" s="85" t="s">
        <v>22</v>
      </c>
      <c r="C30" s="85" t="s">
        <v>23</v>
      </c>
      <c r="D30" s="85" t="s">
        <v>24</v>
      </c>
      <c r="E30" s="85" t="s">
        <v>5</v>
      </c>
      <c r="F30" s="86" t="s">
        <v>25</v>
      </c>
      <c r="G30" s="86"/>
      <c r="H30" s="86"/>
      <c r="I30" s="86"/>
      <c r="J30" s="86"/>
      <c r="K30" s="86"/>
      <c r="L30" s="86"/>
      <c r="M30" s="86"/>
      <c r="N30" s="87" t="s">
        <v>16</v>
      </c>
      <c r="O30" s="85" t="s">
        <v>17</v>
      </c>
    </row>
    <row r="31" spans="1:16" x14ac:dyDescent="0.3">
      <c r="A31" s="85"/>
      <c r="B31" s="85"/>
      <c r="C31" s="85"/>
      <c r="D31" s="85"/>
      <c r="E31" s="85"/>
      <c r="F31" s="86" t="s">
        <v>6</v>
      </c>
      <c r="G31" s="86"/>
      <c r="H31" s="86" t="s">
        <v>7</v>
      </c>
      <c r="I31" s="86"/>
      <c r="J31" s="86" t="s">
        <v>8</v>
      </c>
      <c r="K31" s="86"/>
      <c r="L31" s="86" t="s">
        <v>9</v>
      </c>
      <c r="M31" s="86"/>
      <c r="N31" s="87"/>
      <c r="O31" s="85"/>
    </row>
    <row r="32" spans="1:16" x14ac:dyDescent="0.3">
      <c r="A32" s="85"/>
      <c r="B32" s="85"/>
      <c r="C32" s="85"/>
      <c r="D32" s="85"/>
      <c r="E32" s="85"/>
      <c r="F32" s="44" t="s">
        <v>10</v>
      </c>
      <c r="G32" s="44" t="s">
        <v>11</v>
      </c>
      <c r="H32" s="44" t="s">
        <v>10</v>
      </c>
      <c r="I32" s="44" t="s">
        <v>11</v>
      </c>
      <c r="J32" s="44" t="s">
        <v>10</v>
      </c>
      <c r="K32" s="44" t="s">
        <v>12</v>
      </c>
      <c r="L32" s="44" t="s">
        <v>10</v>
      </c>
      <c r="M32" s="44" t="s">
        <v>12</v>
      </c>
      <c r="N32" s="87"/>
      <c r="O32" s="85"/>
    </row>
    <row r="33" spans="1:16" ht="52.8" x14ac:dyDescent="0.3">
      <c r="A33" s="2" t="str">
        <f>INDEX('POA2'!$A$2:$O$152,_xlfn.AGGREGATE(15,6,ROW('POA2'!$A$2:$A$152)-ROW('POA2'!$A$2)+1/--('POA2'!$A$2:$A$152=$B$27),ROWS($A33:A$33)),3)</f>
        <v>2.3 Investigación, desarrollo tecnológico e Innovación</v>
      </c>
      <c r="B33" s="2" t="str">
        <f>INDEX('POA2'!$A$2:$O$152,_xlfn.AGGREGATE(15,6,ROW('POA2'!$A$2:$A$152)-ROW('POA2'!$A$2)+1/--('POA2'!$A$2:$A$152=$B$27),ROWS($A33:B$33)),4)</f>
        <v>2.3.2 Difundir y divulgar los resultados de la investigación a través de los diferentes formatos y canales que permitan consolidar la capacidad académica de la institución.</v>
      </c>
      <c r="C33" s="2" t="str">
        <f>INDEX('POA2'!$A$2:$O$152,_xlfn.AGGREGATE(15,6,ROW('POA2'!$A$2:$A$152)-ROW('POA2'!$A$2)+1/--('POA2'!$A$2:$A$152=$B$27),ROWS($A33:C$33)),5)</f>
        <v>2.3.2.2 Generar condiciones para que los académicos publiquen en revistas que se caractericen por su rigor científico.</v>
      </c>
      <c r="D33" s="2" t="str">
        <f>INDEX('POA2'!$A$2:$O$152,_xlfn.AGGREGATE(15,6,ROW('POA2'!$A$2:$A$152)-ROW('POA2'!$A$2)+1/--('POA2'!$A$2:$A$152=$B$27),ROWS($A33:D$33)),6)</f>
        <v>Apoyo para la publicación de artículos científicos.</v>
      </c>
      <c r="E33" s="40">
        <f t="shared" ref="E33" si="3">+F33+H33+J33+L33</f>
        <v>1</v>
      </c>
      <c r="F33" s="2">
        <f>INDEX('POA2'!$A$2:$O$152,_xlfn.AGGREGATE(15,6,ROW('POA2'!$A$2:$A$152)-ROW('POA2'!$A$2)+1/--('POA2'!$A$2:$A$152=$B$27),ROWS($A33:F$33)),7)</f>
        <v>0</v>
      </c>
      <c r="G33" s="2">
        <f>INDEX('POA2'!$A$2:$O$152,_xlfn.AGGREGATE(15,6,ROW('POA2'!$A$2:$A$152)-ROW('POA2'!$A$2)+1/--('POA2'!$A$2:$A$152=$B$27),ROWS($A33:G$33)),8)</f>
        <v>0</v>
      </c>
      <c r="H33" s="2">
        <f>INDEX('POA2'!$A$2:$O$152,_xlfn.AGGREGATE(15,6,ROW('POA2'!$A$2:$A$152)-ROW('POA2'!$A$2)+1/--('POA2'!$A$2:$A$152=$B$27),ROWS($A33:H$33)),9)</f>
        <v>0</v>
      </c>
      <c r="I33" s="2">
        <f>INDEX('POA2'!$A$2:$O$152,_xlfn.AGGREGATE(15,6,ROW('POA2'!$A$2:$A$152)-ROW('POA2'!$A$2)+1/--('POA2'!$A$2:$A$152=$B$27),ROWS($A33:I$33)),10)</f>
        <v>0</v>
      </c>
      <c r="J33" s="2">
        <f>INDEX('POA2'!$A$2:$O$152,_xlfn.AGGREGATE(15,6,ROW('POA2'!$A$2:$A$152)-ROW('POA2'!$A$2)+1/--('POA2'!$A$2:$A$152=$B$27),ROWS($A33:J$33)),11)</f>
        <v>0</v>
      </c>
      <c r="K33" s="2">
        <f>INDEX('POA2'!$A$2:$O$152,_xlfn.AGGREGATE(15,6,ROW('POA2'!$A$2:$A$152)-ROW('POA2'!$A$2)+1/--('POA2'!$A$2:$A$152=$B$27),ROWS($A33:K$33)),12)</f>
        <v>0</v>
      </c>
      <c r="L33" s="2">
        <f>INDEX('POA2'!$A$2:$O$152,_xlfn.AGGREGATE(15,6,ROW('POA2'!$A$2:$A$152)-ROW('POA2'!$A$2)+1/--('POA2'!$A$2:$A$152=$B$27),ROWS($A33:L$33)),13)</f>
        <v>1</v>
      </c>
      <c r="M33" s="2">
        <f>INDEX('POA2'!$A$2:$O$152,_xlfn.AGGREGATE(15,6,ROW('POA2'!$A$2:$A$152)-ROW('POA2'!$A$2)+1/--('POA2'!$A$2:$A$152=$B$27),ROWS($A33:M$33)),14)</f>
        <v>0</v>
      </c>
      <c r="N33" s="40">
        <f t="shared" ref="N33" si="4">+G33+I33+K33+M33</f>
        <v>0</v>
      </c>
      <c r="O33" s="49">
        <f>IFERROR(N33/E33,0%)</f>
        <v>0</v>
      </c>
    </row>
    <row r="35" spans="1:16" ht="15.6" x14ac:dyDescent="0.3">
      <c r="A35" s="4"/>
      <c r="B35" s="82" t="s">
        <v>0</v>
      </c>
      <c r="C35" s="82"/>
      <c r="D35" s="82"/>
      <c r="E35" s="82"/>
      <c r="F35" s="82"/>
      <c r="G35" s="82"/>
      <c r="H35" s="82"/>
      <c r="I35" s="82"/>
      <c r="J35" s="82"/>
      <c r="K35" s="82"/>
      <c r="L35" s="82"/>
      <c r="M35" s="82"/>
      <c r="N35" s="82"/>
      <c r="O35" s="82"/>
    </row>
    <row r="36" spans="1:16" x14ac:dyDescent="0.3">
      <c r="A36" s="4"/>
      <c r="B36" s="83" t="s">
        <v>1564</v>
      </c>
      <c r="C36" s="83"/>
      <c r="D36" s="83"/>
      <c r="E36" s="83"/>
      <c r="F36" s="83"/>
      <c r="G36" s="83"/>
      <c r="H36" s="83"/>
      <c r="I36" s="83"/>
      <c r="J36" s="83"/>
      <c r="K36" s="83"/>
      <c r="L36" s="83"/>
      <c r="M36" s="83"/>
      <c r="N36" s="83"/>
      <c r="O36" s="83"/>
    </row>
    <row r="37" spans="1:16" x14ac:dyDescent="0.3">
      <c r="A37" s="4"/>
      <c r="B37" s="43"/>
      <c r="C37" s="43"/>
      <c r="D37" s="43"/>
      <c r="E37" s="43"/>
      <c r="F37" s="43"/>
      <c r="G37" s="43"/>
      <c r="H37" s="43"/>
      <c r="I37" s="43"/>
      <c r="J37" s="43"/>
      <c r="K37" s="43"/>
      <c r="L37" s="43"/>
      <c r="M37" s="43"/>
      <c r="N37" s="43"/>
      <c r="O37" s="43"/>
    </row>
    <row r="38" spans="1:16" ht="15.6" x14ac:dyDescent="0.3">
      <c r="A38" s="4"/>
      <c r="B38" s="12"/>
      <c r="C38" s="12"/>
      <c r="D38" s="12"/>
      <c r="E38" s="12"/>
      <c r="F38" s="12"/>
      <c r="G38" s="12"/>
      <c r="H38" s="12"/>
      <c r="I38" s="12"/>
      <c r="J38" s="12"/>
      <c r="K38" s="12"/>
      <c r="L38" s="12"/>
      <c r="M38" s="12"/>
      <c r="N38" s="12"/>
      <c r="O38" s="12"/>
    </row>
    <row r="39" spans="1:16" ht="15.6" x14ac:dyDescent="0.3">
      <c r="A39" s="6" t="s">
        <v>1</v>
      </c>
      <c r="B39" s="33">
        <v>213</v>
      </c>
      <c r="C39" s="84" t="s">
        <v>1574</v>
      </c>
      <c r="D39" s="84"/>
      <c r="E39" s="84"/>
      <c r="F39" s="84"/>
      <c r="G39" s="84"/>
      <c r="H39" s="84"/>
      <c r="I39" s="84"/>
      <c r="J39" s="84"/>
      <c r="K39" s="84"/>
      <c r="L39" s="84"/>
      <c r="M39" s="84"/>
      <c r="N39" s="84"/>
      <c r="O39" s="42"/>
    </row>
    <row r="40" spans="1:16" x14ac:dyDescent="0.3">
      <c r="A40" s="6" t="s">
        <v>13</v>
      </c>
      <c r="B40" s="11" t="s">
        <v>3</v>
      </c>
      <c r="C40" s="84" t="s">
        <v>26</v>
      </c>
      <c r="D40" s="84"/>
      <c r="E40" s="84"/>
      <c r="F40" s="84"/>
      <c r="G40" s="84"/>
      <c r="H40" s="84"/>
      <c r="I40" s="84"/>
      <c r="J40" s="84"/>
      <c r="K40" s="84"/>
      <c r="L40" s="84"/>
      <c r="M40" s="84"/>
      <c r="N40" s="84"/>
      <c r="O40" s="8"/>
      <c r="P40" s="4"/>
    </row>
    <row r="41" spans="1:16" x14ac:dyDescent="0.3">
      <c r="B41" s="9"/>
      <c r="C41" s="9"/>
      <c r="D41" s="9"/>
      <c r="E41" s="9"/>
      <c r="F41" s="9"/>
      <c r="G41" s="9"/>
      <c r="H41" s="9"/>
      <c r="I41" s="9"/>
      <c r="J41" s="9"/>
      <c r="K41" s="9"/>
      <c r="L41" s="9"/>
      <c r="M41" s="9"/>
      <c r="N41" s="9"/>
    </row>
    <row r="42" spans="1:16" x14ac:dyDescent="0.3">
      <c r="A42" s="85" t="s">
        <v>21</v>
      </c>
      <c r="B42" s="85" t="s">
        <v>22</v>
      </c>
      <c r="C42" s="85" t="s">
        <v>23</v>
      </c>
      <c r="D42" s="85" t="s">
        <v>24</v>
      </c>
      <c r="E42" s="85" t="s">
        <v>5</v>
      </c>
      <c r="F42" s="86" t="s">
        <v>25</v>
      </c>
      <c r="G42" s="86"/>
      <c r="H42" s="86"/>
      <c r="I42" s="86"/>
      <c r="J42" s="86"/>
      <c r="K42" s="86"/>
      <c r="L42" s="86"/>
      <c r="M42" s="86"/>
      <c r="N42" s="87" t="s">
        <v>16</v>
      </c>
      <c r="O42" s="85" t="s">
        <v>17</v>
      </c>
    </row>
    <row r="43" spans="1:16" x14ac:dyDescent="0.3">
      <c r="A43" s="85"/>
      <c r="B43" s="85"/>
      <c r="C43" s="85"/>
      <c r="D43" s="85"/>
      <c r="E43" s="85"/>
      <c r="F43" s="86" t="s">
        <v>6</v>
      </c>
      <c r="G43" s="86"/>
      <c r="H43" s="86" t="s">
        <v>7</v>
      </c>
      <c r="I43" s="86"/>
      <c r="J43" s="86" t="s">
        <v>8</v>
      </c>
      <c r="K43" s="86"/>
      <c r="L43" s="86" t="s">
        <v>9</v>
      </c>
      <c r="M43" s="86"/>
      <c r="N43" s="87"/>
      <c r="O43" s="85"/>
    </row>
    <row r="44" spans="1:16" x14ac:dyDescent="0.3">
      <c r="A44" s="85"/>
      <c r="B44" s="85"/>
      <c r="C44" s="85"/>
      <c r="D44" s="85"/>
      <c r="E44" s="85"/>
      <c r="F44" s="44" t="s">
        <v>10</v>
      </c>
      <c r="G44" s="44" t="s">
        <v>11</v>
      </c>
      <c r="H44" s="44" t="s">
        <v>10</v>
      </c>
      <c r="I44" s="44" t="s">
        <v>11</v>
      </c>
      <c r="J44" s="44" t="s">
        <v>10</v>
      </c>
      <c r="K44" s="44" t="s">
        <v>12</v>
      </c>
      <c r="L44" s="44" t="s">
        <v>10</v>
      </c>
      <c r="M44" s="44" t="s">
        <v>12</v>
      </c>
      <c r="N44" s="87"/>
      <c r="O44" s="85"/>
    </row>
    <row r="45" spans="1:16" ht="52.8" x14ac:dyDescent="0.3">
      <c r="A45" s="2" t="str">
        <f>INDEX('POA3'!$A$2:$O$152,_xlfn.AGGREGATE(15,6,ROW('POA3'!$A$2:$A$152)-ROW('POA3'!$A$2)+1/--('POA3'!$A$2:$A$152=$B$39),ROWS($A$45:A45)),3)</f>
        <v>3.4 Extensión y vinculación</v>
      </c>
      <c r="B45" s="2" t="str">
        <f>INDEX('POA3'!$A$2:$O$152,_xlfn.AGGREGATE(15,6,ROW('POA3'!$A$2:$A$152)-ROW('POA3'!$A$2)+1/--('POA3'!$A$2:$A$152=$B$39),ROWS($A$45:B45)),4)</f>
        <v>3.4.2 Consolidar los esquemas de vinculación institucional con los sectores público, privado y social.</v>
      </c>
      <c r="C45" s="2" t="str">
        <f>INDEX('POA3'!$A$2:$O$152,_xlfn.AGGREGATE(15,6,ROW('POA3'!$A$2:$A$152)-ROW('POA3'!$A$2)+1/--('POA3'!$A$2:$A$152=$B$39),ROWS($A$45:C45)),5)</f>
        <v>3.4.2.4 Promover el desarrollo de esquemas eficaces para el diálogo y la vinculación con agentes y representantes de los diversos sectores de la sociedad.</v>
      </c>
      <c r="D45" s="2" t="str">
        <f>INDEX('POA3'!$A$2:$O$152,_xlfn.AGGREGATE(15,6,ROW('POA3'!$A$2:$A$152)-ROW('POA3'!$A$2)+1/--('POA3'!$A$2:$A$152=$B$39),ROWS($A$45:D45)),6)</f>
        <v>Consolidar el trabajo del consejo de vinculación.</v>
      </c>
      <c r="E45" s="37">
        <f t="shared" ref="E45" si="5">+F45+H45+J45+L45</f>
        <v>1</v>
      </c>
      <c r="F45" s="31">
        <f>INDEX('POA3'!$A$2:$O$152,_xlfn.AGGREGATE(15,6,ROW('POA3'!$A$2:$A$152)-ROW('POA3'!$A$2)+1/--('POA3'!$A$2:$A$152=$B$39),ROWS($A$45:E45)),7)</f>
        <v>0</v>
      </c>
      <c r="G45" s="31">
        <f>INDEX('POA3'!$A$2:$O$152,_xlfn.AGGREGATE(15,6,ROW('POA3'!$A$2:$A$152)-ROW('POA3'!$A$2)+1/--('POA3'!$A$2:$A$152=$B$39),ROWS($A$45:F45)),8)</f>
        <v>0</v>
      </c>
      <c r="H45" s="31">
        <f>INDEX('POA3'!$A$2:$O$152,_xlfn.AGGREGATE(15,6,ROW('POA3'!$A$2:$A$152)-ROW('POA3'!$A$2)+1/--('POA3'!$A$2:$A$152=$B$39),ROWS($A$45:G45)),9)</f>
        <v>0</v>
      </c>
      <c r="I45" s="31">
        <f>INDEX('POA3'!$A$2:$O$152,_xlfn.AGGREGATE(15,6,ROW('POA3'!$A$2:$A$152)-ROW('POA3'!$A$2)+1/--('POA3'!$A$2:$A$152=$B$39),ROWS($A$45:H45)),10)</f>
        <v>0</v>
      </c>
      <c r="J45" s="31">
        <f>INDEX('POA3'!$A$2:$O$152,_xlfn.AGGREGATE(15,6,ROW('POA3'!$A$2:$A$152)-ROW('POA3'!$A$2)+1/--('POA3'!$A$2:$A$152=$B$39),ROWS($A$45:I45)),11)</f>
        <v>0</v>
      </c>
      <c r="K45" s="31">
        <f>INDEX('POA3'!$A$2:$O$152,_xlfn.AGGREGATE(15,6,ROW('POA3'!$A$2:$A$152)-ROW('POA3'!$A$2)+1/--('POA3'!$A$2:$A$152=$B$39),ROWS($A$45:J45)),12)</f>
        <v>0</v>
      </c>
      <c r="L45" s="31">
        <f>INDEX('POA3'!$A$2:$O$152,_xlfn.AGGREGATE(15,6,ROW('POA3'!$A$2:$A$152)-ROW('POA3'!$A$2)+1/--('POA3'!$A$2:$A$152=$B$39),ROWS($A$45:K45)),13)</f>
        <v>1</v>
      </c>
      <c r="M45" s="31">
        <f>INDEX('POA3'!$A$2:$O$152,_xlfn.AGGREGATE(15,6,ROW('POA3'!$A$2:$A$152)-ROW('POA3'!$A$2)+1/--('POA3'!$A$2:$A$152=$B$39),ROWS($A$45:L45)),14)</f>
        <v>0</v>
      </c>
      <c r="N45" s="37">
        <f t="shared" ref="N45" si="6">+G45+I45+K45+M45</f>
        <v>0</v>
      </c>
      <c r="O45" s="41">
        <f t="shared" ref="O45" si="7">IFERROR(N45/E45,0%)</f>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3:O23"/>
    <mergeCell ref="B24:O24"/>
    <mergeCell ref="C27:N27"/>
    <mergeCell ref="C28:N28"/>
    <mergeCell ref="A30:A32"/>
    <mergeCell ref="B30:B32"/>
    <mergeCell ref="C30:C32"/>
    <mergeCell ref="D30:D32"/>
    <mergeCell ref="E30:E32"/>
    <mergeCell ref="F30:M30"/>
    <mergeCell ref="N30:N32"/>
    <mergeCell ref="O30:O32"/>
    <mergeCell ref="F31:G31"/>
    <mergeCell ref="H31:I31"/>
    <mergeCell ref="J31:K31"/>
    <mergeCell ref="L31:M31"/>
    <mergeCell ref="B35:O35"/>
    <mergeCell ref="B36:O36"/>
    <mergeCell ref="C39:N39"/>
    <mergeCell ref="C40:N40"/>
    <mergeCell ref="A42:A44"/>
    <mergeCell ref="B42:B44"/>
    <mergeCell ref="C42:C44"/>
    <mergeCell ref="D42:D44"/>
    <mergeCell ref="E42:E44"/>
    <mergeCell ref="F42:M42"/>
    <mergeCell ref="N42:N44"/>
    <mergeCell ref="O42:O44"/>
    <mergeCell ref="F43:G43"/>
    <mergeCell ref="H43:I43"/>
    <mergeCell ref="J43:K43"/>
    <mergeCell ref="L43:M43"/>
  </mergeCells>
  <pageMargins left="0.7" right="0.7" top="0.75" bottom="0.75" header="0.3" footer="0.3"/>
  <pageSetup scale="3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view="pageBreakPreview" topLeftCell="B22" zoomScale="60" zoomScaleNormal="60" workbookViewId="0">
      <selection activeCell="D15" sqref="D15"/>
    </sheetView>
  </sheetViews>
  <sheetFormatPr baseColWidth="10" defaultColWidth="11.44140625" defaultRowHeight="14.4" x14ac:dyDescent="0.3"/>
  <cols>
    <col min="1" max="2" width="39.44140625" customWidth="1"/>
    <col min="3" max="3" width="65.554687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3"/>
      <c r="C3" s="43"/>
      <c r="D3" s="43"/>
      <c r="E3" s="43"/>
      <c r="F3" s="43"/>
      <c r="G3" s="43"/>
      <c r="H3" s="43"/>
      <c r="I3" s="43"/>
      <c r="J3" s="43"/>
      <c r="K3" s="43"/>
      <c r="L3" s="43"/>
      <c r="M3" s="43"/>
      <c r="N3" s="43"/>
      <c r="O3" s="43"/>
    </row>
    <row r="4" spans="1:16" ht="15.75" x14ac:dyDescent="0.25">
      <c r="A4" s="4"/>
      <c r="B4" s="12"/>
      <c r="C4" s="12"/>
      <c r="D4" s="12"/>
      <c r="E4" s="12"/>
      <c r="F4" s="12"/>
      <c r="G4" s="12"/>
      <c r="H4" s="12"/>
      <c r="I4" s="12"/>
      <c r="J4" s="12"/>
      <c r="K4" s="12"/>
      <c r="L4" s="12"/>
      <c r="M4" s="12"/>
      <c r="N4" s="12"/>
      <c r="O4" s="12"/>
    </row>
    <row r="5" spans="1:16" ht="15.6" x14ac:dyDescent="0.3">
      <c r="A5" s="6" t="s">
        <v>1</v>
      </c>
      <c r="B5" s="33">
        <v>214</v>
      </c>
      <c r="C5" s="84" t="s">
        <v>83</v>
      </c>
      <c r="D5" s="84"/>
      <c r="E5" s="84"/>
      <c r="F5" s="84"/>
      <c r="G5" s="84"/>
      <c r="H5" s="84"/>
      <c r="I5" s="84"/>
      <c r="J5" s="84"/>
      <c r="K5" s="84"/>
      <c r="L5" s="84"/>
      <c r="M5" s="84"/>
      <c r="N5" s="84"/>
      <c r="O5" s="42"/>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4" t="s">
        <v>10</v>
      </c>
      <c r="G10" s="44" t="s">
        <v>11</v>
      </c>
      <c r="H10" s="44" t="s">
        <v>10</v>
      </c>
      <c r="I10" s="44" t="s">
        <v>11</v>
      </c>
      <c r="J10" s="44" t="s">
        <v>10</v>
      </c>
      <c r="K10" s="44" t="s">
        <v>12</v>
      </c>
      <c r="L10" s="44" t="s">
        <v>10</v>
      </c>
      <c r="M10" s="44" t="s">
        <v>12</v>
      </c>
      <c r="N10" s="87"/>
      <c r="O10" s="85"/>
    </row>
    <row r="11" spans="1:16" ht="39.6" x14ac:dyDescent="0.3">
      <c r="A11" s="2" t="str">
        <f>IF(ROWS($A$11:A11)&gt;COUNTIF(POA!$A:$A,$B$5),"",INDEX(POA!$A$2:$O$856,_xlfn.AGGREGATE(15,6,ROW(POA!$A$2:$A$855)-ROW(POA!$A$2)+1/--(POA!$A$2:$A$855=$B$5),ROWS($A$11:A11)),3))</f>
        <v>1.7 Cultura digital</v>
      </c>
      <c r="B11" s="2" t="str">
        <f>IF(ROWS($A$11:B11)&gt;COUNTIF(POA!$A:$A,$B$5),"",INDEX(POA!$A$2:$O$856,_xlfn.AGGREGATE(15,6,ROW(POA!$A$2:$A$855)-ROW(POA!$A$2)+1/--(POA!$A$2:$A$855=$B$5),ROWS($A$11:B11)),4))</f>
        <v>1.7.2 Propiciar la formación y actualización de la comunidad universitaria en el uso de las tecnologías digitales.</v>
      </c>
      <c r="C11" s="2" t="str">
        <f>IF(ROWS($A$11:C11)&gt;COUNTIF(POA!$A:$A,$B$5),"",INDEX(POA!$A$2:$O$856,_xlfn.AGGREGATE(15,6,ROW(POA!$A$2:$A$855)-ROW(POA!$A$2)+1/--(POA!$A$2:$A$855=$B$5),ROWS($A$11:C11)),5))</f>
        <v>1.7.2.2 Fortalecer los programas de formación y actualización dirigidos al personal académico, administrativo y de servicios en materia de cultura digital.</v>
      </c>
      <c r="D11" s="2" t="str">
        <f>IF(ROWS($A$11:D11)&gt;COUNTIF(POA!$A:$A,$B$5),"",INDEX(POA!$A$2:$O$856,_xlfn.AGGREGATE(15,6,ROW(POA!$A$2:$A$855)-ROW(POA!$A$2)+1/--(POA!$A$2:$A$855=$B$5),ROWS($A$11:D11)),6))</f>
        <v>Asistencia en actividades de capacitación y actualización en materia de cultura digital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6" x14ac:dyDescent="0.3">
      <c r="A12" s="2" t="str">
        <f>IF(ROWS($A$11:A12)&gt;COUNTIF(POA!$A:$A,$B$5),"",INDEX(POA!$A$2:$O$856,_xlfn.AGGREGATE(15,6,ROW(POA!$A$2:$A$855)-ROW(POA!$A$2)+1/--(POA!$A$2:$A$855=$B$5),ROWS($A$11:A12)),3))</f>
        <v>1.6 Desarrollo académico</v>
      </c>
      <c r="B12" s="2" t="str">
        <f>IF(ROWS($A$11:B12)&gt;COUNTIF(POA!$A:$A,$B$5),"",INDEX(POA!$A$2:$O$856,_xlfn.AGGREGATE(15,6,ROW(POA!$A$2:$A$855)-ROW(POA!$A$2)+1/--(POA!$A$2:$A$855=$B$5),ROWS($A$11:B12)),4))</f>
        <v>1.6.2 Promover esquemas de formación y actualización del personal académico, con base en rutas diferenciadas en función de su experiencia, antigüedad y tipo de contratación.</v>
      </c>
      <c r="C12" s="2" t="str">
        <f>IF(ROWS($A$11:C12)&gt;COUNTIF(POA!$A:$A,$B$5),"",INDEX(POA!$A$2:$O$856,_xlfn.AGGREGATE(15,6,ROW(POA!$A$2:$A$855)-ROW(POA!$A$2)+1/--(POA!$A$2:$A$855=$B$5),ROWS($A$11:C12)),5))</f>
        <v>1.6.2.1 Fortalecer los esquemas de formación y actualización docente para el mejorar las capacidades disciplinarias y didácticas  del personal académico de tiempo completo y  de asignatura.</v>
      </c>
      <c r="D12" s="2" t="str">
        <f>IF(ROWS($A$11:D12)&gt;COUNTIF(POA!$A:$A,$B$5),"",INDEX(POA!$A$2:$O$856,_xlfn.AGGREGATE(15,6,ROW(POA!$A$2:$A$855)-ROW(POA!$A$2)+1/--(POA!$A$2:$A$855=$B$5),ROWS($A$11:D12)),6))</f>
        <v>Asistencia a cursos sobre estrategias y desarrollo de habilidades pedagógicas de la planta docente para la mejora continua en el proceso de enseñanza.</v>
      </c>
      <c r="E12" s="31">
        <f t="shared" ref="E12:E19" si="0">+F12+H12+J12+L12</f>
        <v>0</v>
      </c>
      <c r="F12" s="31">
        <f>IF(ROWS($A$11:F12)&gt;COUNTIF(POA!$A:$A,$B$5),"",INDEX(POA!$A$2:$O$856,_xlfn.AGGREGATE(15,6,ROW(POA!$A$2:$A$855)-ROW(POA!$A$2)+1/--(POA!$A$2:$A$855=$B$5),ROWS($A$11:F12)),7))</f>
        <v>0</v>
      </c>
      <c r="G12" s="31">
        <f>IF(ROWS($A$11:G12)&gt;COUNTIF(POA!$A:$A,$B$5),"",INDEX(POA!$A$2:$O$856,_xlfn.AGGREGATE(15,6,ROW(POA!$A$2:$A$855)-ROW(POA!$A$2)+1/--(POA!$A$2:$A$855=$B$5),ROWS($A$11:G12)),8))</f>
        <v>6</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9" si="1">+G12+I12+K12+M12</f>
        <v>6</v>
      </c>
      <c r="O12" s="41">
        <f t="shared" ref="O12:O19"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1.1.3.1 Modificar y actualizar los planes y programas de estudio de licenciatura y posgrado que respondan a los requerimientos del entorno regional, nacional e internacional.</v>
      </c>
      <c r="D13" s="2" t="str">
        <f>IF(ROWS($A$11:D13)&gt;COUNTIF(POA!$A:$A,$B$5),"",INDEX(POA!$A$2:$O$856,_xlfn.AGGREGATE(15,6,ROW(POA!$A$2:$A$855)-ROW(POA!$A$2)+1/--(POA!$A$2:$A$855=$B$5),ROWS($A$11:D13)),6))</f>
        <v>Actualización del Plan de estudios del PE de Cirujano Dentista tomando en cuenta las tendencias internacionales y las necesidades de desarrollo de la entidad</v>
      </c>
      <c r="E13" s="31">
        <f t="shared" si="0"/>
        <v>1</v>
      </c>
      <c r="F13" s="31">
        <f>IF(ROWS($A$11:F13)&gt;COUNTIF(POA!$A:$A,$B$5),"",INDEX(POA!$A$2:$O$856,_xlfn.AGGREGATE(15,6,ROW(POA!$A$2:$A$855)-ROW(POA!$A$2)+1/--(POA!$A$2:$A$855=$B$5),ROWS($A$11:F13)),7))</f>
        <v>0</v>
      </c>
      <c r="G13" s="31">
        <f>IF(ROWS($A$11:G13)&gt;COUNTIF(POA!$A:$A,$B$5),"",INDEX(POA!$A$2:$O$856,_xlfn.AGGREGATE(15,6,ROW(POA!$A$2:$A$855)-ROW(POA!$A$2)+1/--(POA!$A$2:$A$855=$B$5),ROWS($A$11:G13)),8))</f>
        <v>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1</v>
      </c>
      <c r="O13" s="41">
        <f t="shared" si="2"/>
        <v>1</v>
      </c>
    </row>
    <row r="14" spans="1:16" ht="52.8"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1.5.1.1 Promover actividades en materia de intercambio y cooperación académica propiciando la colaboración con pares y redes académicas de otras instituciones educativas del país y del extranjero.</v>
      </c>
      <c r="D14" s="2" t="str">
        <f>IF(ROWS($A$11:D14)&gt;COUNTIF(POA!$A:$A,$B$5),"",INDEX(POA!$A$2:$O$856,_xlfn.AGGREGATE(15,6,ROW(POA!$A$2:$A$855)-ROW(POA!$A$2)+1/--(POA!$A$2:$A$855=$B$5),ROWS($A$11:D14)),6))</f>
        <v>Apoyar a personal académico para la asistencia a congresos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1.2.2 Fortalecer las trayectorias escolares de los alumnos para asegurar la conclusión exitosa de sus estudios.</v>
      </c>
      <c r="C15" s="2" t="str">
        <f>IF(ROWS($A$11:C15)&gt;COUNTIF(POA!$A:$A,$B$5),"",INDEX(POA!$A$2:$O$856,_xlfn.AGGREGATE(15,6,ROW(POA!$A$2:$A$855)-ROW(POA!$A$2)+1/--(POA!$A$2:$A$855=$B$5),ROWS($A$11:C15)),5))</f>
        <v>1.2.2.4 Fortalecer los servicios institucionales de tutoría, orientación psicopedagógica y asesoría académica.</v>
      </c>
      <c r="D15" s="2" t="str">
        <f>IF(ROWS($A$11:D15)&gt;COUNTIF(POA!$A:$A,$B$5),"",INDEX(POA!$A$2:$O$856,_xlfn.AGGREGATE(15,6,ROW(POA!$A$2:$A$855)-ROW(POA!$A$2)+1/--(POA!$A$2:$A$855=$B$5),ROWS($A$11:D15)),6))</f>
        <v>Brindar tutorias, orientacion psicopedagógica  y asesrías académicas para fortalecer la tryectoria escolar de los alumnos</v>
      </c>
      <c r="E15" s="31">
        <f t="shared" si="0"/>
        <v>1</v>
      </c>
      <c r="F15" s="31">
        <f>IF(ROWS($A$11:F15)&gt;COUNTIF(POA!$A:$A,$B$5),"",INDEX(POA!$A$2:$O$856,_xlfn.AGGREGATE(15,6,ROW(POA!$A$2:$A$855)-ROW(POA!$A$2)+1/--(POA!$A$2:$A$855=$B$5),ROWS($A$11:F15)),7))</f>
        <v>0</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1</v>
      </c>
      <c r="O15" s="41">
        <f t="shared" si="2"/>
        <v>1</v>
      </c>
    </row>
    <row r="16" spans="1:16" ht="66"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1.2.1.1 Estimular la participación de los estudiantes en las diversas modalidades de aprendizaje consideradas en el modelo educativo.</v>
      </c>
      <c r="D16" s="2" t="str">
        <f>IF(ROWS($A$11:D16)&gt;COUNTIF(POA!$A:$A,$B$5),"",INDEX(POA!$A$2:$O$856,_xlfn.AGGREGATE(15,6,ROW(POA!$A$2:$A$855)-ROW(POA!$A$2)+1/--(POA!$A$2:$A$855=$B$5),ROWS($A$11:D16)),6))</f>
        <v>Realizar la semana de aniversario de la FOM con el fin de promover la participación de los alumnos en actividades culturales, artísticas, deportivas y de investigación que fortalezca su formación integral.</v>
      </c>
      <c r="E16" s="31">
        <f t="shared" si="0"/>
        <v>1</v>
      </c>
      <c r="F16" s="31">
        <f>IF(ROWS($A$11:F16)&gt;COUNTIF(POA!$A:$A,$B$5),"",INDEX(POA!$A$2:$O$856,_xlfn.AGGREGATE(15,6,ROW(POA!$A$2:$A$855)-ROW(POA!$A$2)+1/--(POA!$A$2:$A$855=$B$5),ROWS($A$11:F16)),7))</f>
        <v>0</v>
      </c>
      <c r="G16" s="31">
        <f>IF(ROWS($A$11:G16)&gt;COUNTIF(POA!$A:$A,$B$5),"",INDEX(POA!$A$2:$O$856,_xlfn.AGGREGATE(15,6,ROW(POA!$A$2:$A$855)-ROW(POA!$A$2)+1/--(POA!$A$2:$A$855=$B$5),ROWS($A$11:G16)),8))</f>
        <v>1</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1</v>
      </c>
      <c r="O16" s="41">
        <f t="shared" si="2"/>
        <v>1</v>
      </c>
    </row>
    <row r="17" spans="1:16" ht="52.8" x14ac:dyDescent="0.3">
      <c r="A17" s="2" t="str">
        <f>IF(ROWS($A$11:A17)&gt;COUNTIF(POA!$A:$A,$B$5),"",INDEX(POA!$A$2:$O$856,_xlfn.AGGREGATE(15,6,ROW(POA!$A$2:$A$855)-ROW(POA!$A$2)+1/--(POA!$A$2:$A$855=$B$5),ROWS($A$11:A17)),3))</f>
        <v>1.5 Internacionalización</v>
      </c>
      <c r="B17" s="2" t="str">
        <f>IF(ROWS($A$11:B17)&gt;COUNTIF(POA!$A:$A,$B$5),"",INDEX(POA!$A$2:$O$856,_xlfn.AGGREGATE(15,6,ROW(POA!$A$2:$A$855)-ROW(POA!$A$2)+1/--(POA!$A$2:$A$855=$B$5),ROWS($A$11:B17)),4))</f>
        <v>1.5.1 Fortalecer la internacionalización de la universidad mediante una mayor vinculación y cooperación académica con instituciones de educación superior de reconocido prestigio.</v>
      </c>
      <c r="C17" s="2" t="str">
        <f>IF(ROWS($A$11:C17)&gt;COUNTIF(POA!$A:$A,$B$5),"",INDEX(POA!$A$2:$O$856,_xlfn.AGGREGATE(15,6,ROW(POA!$A$2:$A$855)-ROW(POA!$A$2)+1/--(POA!$A$2:$A$855=$B$5),ROWS($A$11:C17)),5))</f>
        <v>1.5.1.1 Promover actividades en materia de intercambio y cooperación académica propiciando la colaboración con pares y redes académicas de otras instituciones educativas del país y del extranjero.</v>
      </c>
      <c r="D17" s="2" t="str">
        <f>IF(ROWS($A$11:D17)&gt;COUNTIF(POA!$A:$A,$B$5),"",INDEX(POA!$A$2:$O$856,_xlfn.AGGREGATE(15,6,ROW(POA!$A$2:$A$855)-ROW(POA!$A$2)+1/--(POA!$A$2:$A$855=$B$5),ROWS($A$11:D17)),6))</f>
        <v>Reforzar el programa de movilidad estudiantil apoyando a los alumnos de posgrado en asistencia a congresos nacionales e internacionales</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6" ht="66" x14ac:dyDescent="0.3">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1.5.1.1 Promover actividades en materia de intercambio y cooperación académica propiciando la colaboración con pares y redes académicas de otras instituciones educativas del país y del extranjero.</v>
      </c>
      <c r="D18" s="2" t="str">
        <f>IF(ROWS($A$11:D18)&gt;COUNTIF(POA!$A:$A,$B$5),"",INDEX(POA!$A$2:$O$856,_xlfn.AGGREGATE(15,6,ROW(POA!$A$2:$A$855)-ROW(POA!$A$2)+1/--(POA!$A$2:$A$855=$B$5),ROWS($A$11:D18)),6))</f>
        <v>Reforzar el programa de movilidad estudiantil de alumnos de licenciatura para su participación en diversas actividades académicas que contribuyan a su formación integral y buen desempeño académico</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1.9.1.1 Impulsar actividades orientadas a la ampliación, conservación, mejoramiento y modernización de la infraestructura física y equipamiento de que dispone la institución.</v>
      </c>
      <c r="D19" s="2" t="str">
        <f>IF(ROWS($A$11:D19)&gt;COUNTIF(POA!$A:$A,$B$5),"",INDEX(POA!$A$2:$O$856,_xlfn.AGGREGATE(15,6,ROW(POA!$A$2:$A$855)-ROW(POA!$A$2)+1/--(POA!$A$2:$A$855=$B$5),ROWS($A$11:D19)),6))</f>
        <v>Realizar mantenimiento preventivo y correctivo de instalaciones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3" spans="1:16" ht="15.6" x14ac:dyDescent="0.3">
      <c r="A23" s="4"/>
      <c r="B23" s="82" t="s">
        <v>0</v>
      </c>
      <c r="C23" s="82"/>
      <c r="D23" s="82"/>
      <c r="E23" s="82"/>
      <c r="F23" s="82"/>
      <c r="G23" s="82"/>
      <c r="H23" s="82"/>
      <c r="I23" s="82"/>
      <c r="J23" s="82"/>
      <c r="K23" s="82"/>
      <c r="L23" s="82"/>
      <c r="M23" s="82"/>
      <c r="N23" s="82"/>
      <c r="O23" s="82"/>
    </row>
    <row r="24" spans="1:16" ht="15" x14ac:dyDescent="0.25">
      <c r="A24" s="4"/>
      <c r="B24" s="83" t="s">
        <v>1564</v>
      </c>
      <c r="C24" s="83"/>
      <c r="D24" s="83"/>
      <c r="E24" s="83"/>
      <c r="F24" s="83"/>
      <c r="G24" s="83"/>
      <c r="H24" s="83"/>
      <c r="I24" s="83"/>
      <c r="J24" s="83"/>
      <c r="K24" s="83"/>
      <c r="L24" s="83"/>
      <c r="M24" s="83"/>
      <c r="N24" s="83"/>
      <c r="O24" s="83"/>
    </row>
    <row r="25" spans="1:16" ht="15" x14ac:dyDescent="0.25">
      <c r="A25" s="4"/>
      <c r="B25" s="43"/>
      <c r="C25" s="43"/>
      <c r="D25" s="43"/>
      <c r="E25" s="43"/>
      <c r="F25" s="43"/>
      <c r="G25" s="43"/>
      <c r="H25" s="43"/>
      <c r="I25" s="43"/>
      <c r="J25" s="43"/>
      <c r="K25" s="43"/>
      <c r="L25" s="43"/>
      <c r="M25" s="43"/>
      <c r="N25" s="43"/>
      <c r="O25" s="43"/>
    </row>
    <row r="26" spans="1:16" ht="15.75" x14ac:dyDescent="0.25">
      <c r="A26" s="4"/>
      <c r="B26" s="12"/>
      <c r="C26" s="12"/>
      <c r="D26" s="12"/>
      <c r="E26" s="12"/>
      <c r="F26" s="12"/>
      <c r="G26" s="12"/>
      <c r="H26" s="12"/>
      <c r="I26" s="12"/>
      <c r="J26" s="12"/>
      <c r="K26" s="12"/>
      <c r="L26" s="12"/>
      <c r="M26" s="12"/>
      <c r="N26" s="12"/>
      <c r="O26" s="12"/>
    </row>
    <row r="27" spans="1:16" ht="15.6" x14ac:dyDescent="0.3">
      <c r="A27" s="6" t="s">
        <v>1</v>
      </c>
      <c r="B27" s="33">
        <v>214</v>
      </c>
      <c r="C27" s="84" t="s">
        <v>83</v>
      </c>
      <c r="D27" s="84"/>
      <c r="E27" s="84"/>
      <c r="F27" s="84"/>
      <c r="G27" s="84"/>
      <c r="H27" s="84"/>
      <c r="I27" s="84"/>
      <c r="J27" s="84"/>
      <c r="K27" s="84"/>
      <c r="L27" s="84"/>
      <c r="M27" s="84"/>
      <c r="N27" s="84"/>
      <c r="O27" s="42"/>
    </row>
    <row r="28" spans="1:16" x14ac:dyDescent="0.3">
      <c r="A28" s="6" t="s">
        <v>13</v>
      </c>
      <c r="B28" s="11" t="s">
        <v>2</v>
      </c>
      <c r="C28" s="84" t="s">
        <v>19</v>
      </c>
      <c r="D28" s="84"/>
      <c r="E28" s="84"/>
      <c r="F28" s="84"/>
      <c r="G28" s="84"/>
      <c r="H28" s="84"/>
      <c r="I28" s="84"/>
      <c r="J28" s="84"/>
      <c r="K28" s="84"/>
      <c r="L28" s="84"/>
      <c r="M28" s="84"/>
      <c r="N28" s="84"/>
      <c r="O28" s="8"/>
      <c r="P28" s="4"/>
    </row>
    <row r="29" spans="1:16" ht="15" x14ac:dyDescent="0.25">
      <c r="B29" s="9"/>
      <c r="C29" s="9"/>
      <c r="D29" s="9"/>
      <c r="E29" s="9"/>
      <c r="F29" s="9"/>
      <c r="G29" s="9"/>
      <c r="H29" s="9"/>
      <c r="I29" s="9"/>
      <c r="J29" s="9"/>
      <c r="K29" s="9"/>
      <c r="L29" s="9"/>
      <c r="M29" s="9"/>
      <c r="N29" s="9"/>
    </row>
    <row r="30" spans="1:16" x14ac:dyDescent="0.3">
      <c r="A30" s="85" t="s">
        <v>21</v>
      </c>
      <c r="B30" s="85" t="s">
        <v>22</v>
      </c>
      <c r="C30" s="85" t="s">
        <v>23</v>
      </c>
      <c r="D30" s="85" t="s">
        <v>24</v>
      </c>
      <c r="E30" s="85" t="s">
        <v>5</v>
      </c>
      <c r="F30" s="86" t="s">
        <v>25</v>
      </c>
      <c r="G30" s="86"/>
      <c r="H30" s="86"/>
      <c r="I30" s="86"/>
      <c r="J30" s="86"/>
      <c r="K30" s="86"/>
      <c r="L30" s="86"/>
      <c r="M30" s="86"/>
      <c r="N30" s="87" t="s">
        <v>16</v>
      </c>
      <c r="O30" s="85" t="s">
        <v>17</v>
      </c>
    </row>
    <row r="31" spans="1:16" x14ac:dyDescent="0.3">
      <c r="A31" s="85"/>
      <c r="B31" s="85"/>
      <c r="C31" s="85"/>
      <c r="D31" s="85"/>
      <c r="E31" s="85"/>
      <c r="F31" s="86" t="s">
        <v>6</v>
      </c>
      <c r="G31" s="86"/>
      <c r="H31" s="86" t="s">
        <v>7</v>
      </c>
      <c r="I31" s="86"/>
      <c r="J31" s="86" t="s">
        <v>8</v>
      </c>
      <c r="K31" s="86"/>
      <c r="L31" s="86" t="s">
        <v>9</v>
      </c>
      <c r="M31" s="86"/>
      <c r="N31" s="87"/>
      <c r="O31" s="85"/>
    </row>
    <row r="32" spans="1:16" x14ac:dyDescent="0.3">
      <c r="A32" s="85"/>
      <c r="B32" s="85"/>
      <c r="C32" s="85"/>
      <c r="D32" s="85"/>
      <c r="E32" s="85"/>
      <c r="F32" s="44" t="s">
        <v>10</v>
      </c>
      <c r="G32" s="44" t="s">
        <v>11</v>
      </c>
      <c r="H32" s="44" t="s">
        <v>10</v>
      </c>
      <c r="I32" s="44" t="s">
        <v>11</v>
      </c>
      <c r="J32" s="44" t="s">
        <v>10</v>
      </c>
      <c r="K32" s="44" t="s">
        <v>12</v>
      </c>
      <c r="L32" s="44" t="s">
        <v>10</v>
      </c>
      <c r="M32" s="44" t="s">
        <v>12</v>
      </c>
      <c r="N32" s="87"/>
      <c r="O32" s="85"/>
    </row>
    <row r="33" spans="1:16" ht="39.6" x14ac:dyDescent="0.3">
      <c r="A33" s="2" t="str">
        <f>INDEX('POA2'!$A$2:$O$152,_xlfn.AGGREGATE(15,6,ROW('POA2'!$A$2:$A$152)-ROW('POA2'!$A$2)+1/--('POA2'!$A$2:$A$152=$B$27),ROWS($A33:A$33)),3)</f>
        <v>2.3 Investigación, desarrollo tecnológico e Innovación</v>
      </c>
      <c r="B33" s="2" t="str">
        <f>INDEX('POA2'!$A$2:$O$152,_xlfn.AGGREGATE(15,6,ROW('POA2'!$A$2:$A$152)-ROW('POA2'!$A$2)+1/--('POA2'!$A$2:$A$152=$B$27),ROWS($A33:B$33)),4)</f>
        <v>2.3.1 Fortalecer la investigación, el desarrollo tecnológico y la innovación para contribuir al desarrollo regional, nacional e internacional.</v>
      </c>
      <c r="C33" s="2" t="str">
        <f>INDEX('POA2'!$A$2:$O$152,_xlfn.AGGREGATE(15,6,ROW('POA2'!$A$2:$A$152)-ROW('POA2'!$A$2)+1/--('POA2'!$A$2:$A$152=$B$27),ROWS($A33:C$33)),5)</f>
        <v>2.3.1.1 Asegurar la pertinencia de la investigación, el desarrollo tecnológico y la innovación que se realiza en la institución, a fin de contribuir a la resolución de problemas y al mejoramiento de la calidad de vida de la población.</v>
      </c>
      <c r="D33" s="2" t="str">
        <f>INDEX('POA2'!$A$2:$O$152,_xlfn.AGGREGATE(15,6,ROW('POA2'!$A$2:$A$152)-ROW('POA2'!$A$2)+1/--('POA2'!$A$2:$A$152=$B$27),ROWS($A33:D$33)),6)</f>
        <v>Desarrollar proyectos cuyas lineas de investigación impacten en la salud bucal</v>
      </c>
      <c r="E33" s="37">
        <f t="shared" ref="E33:E35" si="3">+F33+H33+J33+L33</f>
        <v>1</v>
      </c>
      <c r="F33" s="31">
        <f>INDEX('POA2'!$A$2:$O$152,_xlfn.AGGREGATE(15,6,ROW('POA2'!$A$2:$A$152)-ROW('POA2'!$A$2)+1/--('POA2'!$A$2:$A$152=$B$27),ROWS($A33:F$33)),7)</f>
        <v>0</v>
      </c>
      <c r="G33" s="31">
        <f>INDEX('POA2'!$A$2:$O$152,_xlfn.AGGREGATE(15,6,ROW('POA2'!$A$2:$A$152)-ROW('POA2'!$A$2)+1/--('POA2'!$A$2:$A$152=$B$27),ROWS($A33:G$33)),8)</f>
        <v>0</v>
      </c>
      <c r="H33" s="31">
        <f>INDEX('POA2'!$A$2:$O$152,_xlfn.AGGREGATE(15,6,ROW('POA2'!$A$2:$A$152)-ROW('POA2'!$A$2)+1/--('POA2'!$A$2:$A$152=$B$27),ROWS($A33:H$33)),9)</f>
        <v>0</v>
      </c>
      <c r="I33" s="31">
        <f>INDEX('POA2'!$A$2:$O$152,_xlfn.AGGREGATE(15,6,ROW('POA2'!$A$2:$A$152)-ROW('POA2'!$A$2)+1/--('POA2'!$A$2:$A$152=$B$27),ROWS($A33:I$33)),10)</f>
        <v>0</v>
      </c>
      <c r="J33" s="31">
        <f>INDEX('POA2'!$A$2:$O$152,_xlfn.AGGREGATE(15,6,ROW('POA2'!$A$2:$A$152)-ROW('POA2'!$A$2)+1/--('POA2'!$A$2:$A$152=$B$27),ROWS($A33:J$33)),11)</f>
        <v>0</v>
      </c>
      <c r="K33" s="31">
        <f>INDEX('POA2'!$A$2:$O$152,_xlfn.AGGREGATE(15,6,ROW('POA2'!$A$2:$A$152)-ROW('POA2'!$A$2)+1/--('POA2'!$A$2:$A$152=$B$27),ROWS($A33:K$33)),12)</f>
        <v>0</v>
      </c>
      <c r="L33" s="31">
        <f>INDEX('POA2'!$A$2:$O$152,_xlfn.AGGREGATE(15,6,ROW('POA2'!$A$2:$A$152)-ROW('POA2'!$A$2)+1/--('POA2'!$A$2:$A$152=$B$27),ROWS($A33:L$33)),13)</f>
        <v>1</v>
      </c>
      <c r="M33" s="31">
        <f>INDEX('POA2'!$A$2:$O$152,_xlfn.AGGREGATE(15,6,ROW('POA2'!$A$2:$A$152)-ROW('POA2'!$A$2)+1/--('POA2'!$A$2:$A$152=$B$27),ROWS($A33:M$33)),14)</f>
        <v>0</v>
      </c>
      <c r="N33" s="37">
        <f t="shared" ref="N33:N35" si="4">+G33+I33+K33+M33</f>
        <v>0</v>
      </c>
      <c r="O33" s="41">
        <f>IFERROR(N33/E33,0%)</f>
        <v>0</v>
      </c>
    </row>
    <row r="34" spans="1:16" ht="52.8" x14ac:dyDescent="0.3">
      <c r="A34" s="2" t="str">
        <f>INDEX('POA2'!$A$2:$O$152,_xlfn.AGGREGATE(15,6,ROW('POA2'!$A$2:$A$152)-ROW('POA2'!$A$2)+1/--('POA2'!$A$2:$A$152=$B$27),ROWS($A$33:A34)),3)</f>
        <v>2.3 Investigación, desarrollo tecnológico e Innovación</v>
      </c>
      <c r="B34" s="2" t="str">
        <f>INDEX('POA2'!$A$2:$O$152,_xlfn.AGGREGATE(15,6,ROW('POA2'!$A$2:$A$152)-ROW('POA2'!$A$2)+1/--('POA2'!$A$2:$A$152=$B$27),ROWS($A$33:B34)),4)</f>
        <v>2.3.1 Fortalecer la investigación, el desarrollo tecnológico y la innovación para contribuir al desarrollo regional, nacional e internacional.</v>
      </c>
      <c r="C34" s="2" t="str">
        <f>INDEX('POA2'!$A$2:$O$152,_xlfn.AGGREGATE(15,6,ROW('POA2'!$A$2:$A$152)-ROW('POA2'!$A$2)+1/--('POA2'!$A$2:$A$152=$B$27),ROWS($A$33:C34)),5)</f>
        <v>2.3.1.5 Consolidar el vínculo entre la investigación y la docencia mediante estrategias diferenciadas que incidan en las distintas etapas del proceso formativo de los estudiantes.</v>
      </c>
      <c r="D34" s="2" t="str">
        <f>INDEX('POA2'!$A$2:$O$152,_xlfn.AGGREGATE(15,6,ROW('POA2'!$A$2:$A$152)-ROW('POA2'!$A$2)+1/--('POA2'!$A$2:$A$152=$B$27),ROWS($A$33:D34)),6)</f>
        <v>Realizar seminario de investigación con la participación de profesores invitados para la mejora continua de la práctica docente y de investigación</v>
      </c>
      <c r="E34" s="37">
        <f t="shared" si="3"/>
        <v>1</v>
      </c>
      <c r="F34" s="31">
        <f>INDEX('POA2'!$A$2:$O$152,_xlfn.AGGREGATE(15,6,ROW('POA2'!$A$2:$A$152)-ROW('POA2'!$A$2)+1/--('POA2'!$A$2:$A$152=$B$27),ROWS($A$33:F34)),7)</f>
        <v>0</v>
      </c>
      <c r="G34" s="31">
        <f>INDEX('POA2'!$A$2:$O$152,_xlfn.AGGREGATE(15,6,ROW('POA2'!$A$2:$A$152)-ROW('POA2'!$A$2)+1/--('POA2'!$A$2:$A$152=$B$27),ROWS($A$33:G34)),8)</f>
        <v>0</v>
      </c>
      <c r="H34" s="31">
        <f>INDEX('POA2'!$A$2:$O$152,_xlfn.AGGREGATE(15,6,ROW('POA2'!$A$2:$A$152)-ROW('POA2'!$A$2)+1/--('POA2'!$A$2:$A$152=$B$27),ROWS($A$33:H34)),9)</f>
        <v>0</v>
      </c>
      <c r="I34" s="31">
        <f>INDEX('POA2'!$A$2:$O$152,_xlfn.AGGREGATE(15,6,ROW('POA2'!$A$2:$A$152)-ROW('POA2'!$A$2)+1/--('POA2'!$A$2:$A$152=$B$27),ROWS($A$33:I34)),10)</f>
        <v>0</v>
      </c>
      <c r="J34" s="31">
        <f>INDEX('POA2'!$A$2:$O$152,_xlfn.AGGREGATE(15,6,ROW('POA2'!$A$2:$A$152)-ROW('POA2'!$A$2)+1/--('POA2'!$A$2:$A$152=$B$27),ROWS($A$33:J34)),11)</f>
        <v>0</v>
      </c>
      <c r="K34" s="31">
        <f>INDEX('POA2'!$A$2:$O$152,_xlfn.AGGREGATE(15,6,ROW('POA2'!$A$2:$A$152)-ROW('POA2'!$A$2)+1/--('POA2'!$A$2:$A$152=$B$27),ROWS($A$33:K34)),12)</f>
        <v>0</v>
      </c>
      <c r="L34" s="31">
        <f>INDEX('POA2'!$A$2:$O$152,_xlfn.AGGREGATE(15,6,ROW('POA2'!$A$2:$A$152)-ROW('POA2'!$A$2)+1/--('POA2'!$A$2:$A$152=$B$27),ROWS($A$33:L34)),13)</f>
        <v>1</v>
      </c>
      <c r="M34" s="31">
        <f>INDEX('POA2'!$A$2:$O$152,_xlfn.AGGREGATE(15,6,ROW('POA2'!$A$2:$A$152)-ROW('POA2'!$A$2)+1/--('POA2'!$A$2:$A$152=$B$27),ROWS($A$33:M34)),14)</f>
        <v>0</v>
      </c>
      <c r="N34" s="37">
        <f t="shared" si="4"/>
        <v>0</v>
      </c>
      <c r="O34" s="41">
        <f t="shared" ref="O34:O35" si="5">IFERROR(N34/E34,0%)</f>
        <v>0</v>
      </c>
    </row>
    <row r="35" spans="1:16" ht="52.8" x14ac:dyDescent="0.3">
      <c r="A35" s="2" t="str">
        <f>INDEX('POA2'!$A$2:$O$152,_xlfn.AGGREGATE(15,6,ROW('POA2'!$A$2:$A$152)-ROW('POA2'!$A$2)+1/--('POA2'!$A$2:$A$152=$B$27),ROWS($A$33:A35)),3)</f>
        <v>2.3 Investigación, desarrollo tecnológico e Innovación</v>
      </c>
      <c r="B35" s="2" t="str">
        <f>INDEX('POA2'!$A$2:$O$152,_xlfn.AGGREGATE(15,6,ROW('POA2'!$A$2:$A$152)-ROW('POA2'!$A$2)+1/--('POA2'!$A$2:$A$152=$B$27),ROWS($A$33:B35)),4)</f>
        <v>2.3.2 Difundir y divulgar los resultados de la investigación a través de los diferentes formatos y canales que permitan consolidar la capacidad académica de la institución.</v>
      </c>
      <c r="C35" s="2" t="str">
        <f>INDEX('POA2'!$A$2:$O$152,_xlfn.AGGREGATE(15,6,ROW('POA2'!$A$2:$A$152)-ROW('POA2'!$A$2)+1/--('POA2'!$A$2:$A$152=$B$27),ROWS($A$33:C35)),5)</f>
        <v>2.3.2.1 Fortalecer la difusión y divulgación de los resultados de la investigación.</v>
      </c>
      <c r="D35" s="2" t="str">
        <f>INDEX('POA2'!$A$2:$O$152,_xlfn.AGGREGATE(15,6,ROW('POA2'!$A$2:$A$152)-ROW('POA2'!$A$2)+1/--('POA2'!$A$2:$A$152=$B$27),ROWS($A$33:D35)),6)</f>
        <v>Publicación de resultados de los proyectos de investigación</v>
      </c>
      <c r="E35" s="37">
        <f t="shared" si="3"/>
        <v>1</v>
      </c>
      <c r="F35" s="31">
        <f>INDEX('POA2'!$A$2:$O$152,_xlfn.AGGREGATE(15,6,ROW('POA2'!$A$2:$A$152)-ROW('POA2'!$A$2)+1/--('POA2'!$A$2:$A$152=$B$27),ROWS($A$33:F35)),7)</f>
        <v>0</v>
      </c>
      <c r="G35" s="31">
        <f>INDEX('POA2'!$A$2:$O$152,_xlfn.AGGREGATE(15,6,ROW('POA2'!$A$2:$A$152)-ROW('POA2'!$A$2)+1/--('POA2'!$A$2:$A$152=$B$27),ROWS($A$33:G35)),8)</f>
        <v>0</v>
      </c>
      <c r="H35" s="31">
        <f>INDEX('POA2'!$A$2:$O$152,_xlfn.AGGREGATE(15,6,ROW('POA2'!$A$2:$A$152)-ROW('POA2'!$A$2)+1/--('POA2'!$A$2:$A$152=$B$27),ROWS($A$33:H35)),9)</f>
        <v>0</v>
      </c>
      <c r="I35" s="31">
        <f>INDEX('POA2'!$A$2:$O$152,_xlfn.AGGREGATE(15,6,ROW('POA2'!$A$2:$A$152)-ROW('POA2'!$A$2)+1/--('POA2'!$A$2:$A$152=$B$27),ROWS($A$33:I35)),10)</f>
        <v>0</v>
      </c>
      <c r="J35" s="31">
        <f>INDEX('POA2'!$A$2:$O$152,_xlfn.AGGREGATE(15,6,ROW('POA2'!$A$2:$A$152)-ROW('POA2'!$A$2)+1/--('POA2'!$A$2:$A$152=$B$27),ROWS($A$33:J35)),11)</f>
        <v>0</v>
      </c>
      <c r="K35" s="31">
        <f>INDEX('POA2'!$A$2:$O$152,_xlfn.AGGREGATE(15,6,ROW('POA2'!$A$2:$A$152)-ROW('POA2'!$A$2)+1/--('POA2'!$A$2:$A$152=$B$27),ROWS($A$33:K35)),12)</f>
        <v>0</v>
      </c>
      <c r="L35" s="31">
        <f>INDEX('POA2'!$A$2:$O$152,_xlfn.AGGREGATE(15,6,ROW('POA2'!$A$2:$A$152)-ROW('POA2'!$A$2)+1/--('POA2'!$A$2:$A$152=$B$27),ROWS($A$33:L35)),13)</f>
        <v>1</v>
      </c>
      <c r="M35" s="31">
        <f>INDEX('POA2'!$A$2:$O$152,_xlfn.AGGREGATE(15,6,ROW('POA2'!$A$2:$A$152)-ROW('POA2'!$A$2)+1/--('POA2'!$A$2:$A$152=$B$27),ROWS($A$33:M35)),14)</f>
        <v>0</v>
      </c>
      <c r="N35" s="37">
        <f t="shared" si="4"/>
        <v>0</v>
      </c>
      <c r="O35" s="41">
        <f t="shared" si="5"/>
        <v>0</v>
      </c>
    </row>
    <row r="37" spans="1:16" ht="15.6" x14ac:dyDescent="0.3">
      <c r="A37" s="4"/>
      <c r="B37" s="82" t="s">
        <v>0</v>
      </c>
      <c r="C37" s="82"/>
      <c r="D37" s="82"/>
      <c r="E37" s="82"/>
      <c r="F37" s="82"/>
      <c r="G37" s="82"/>
      <c r="H37" s="82"/>
      <c r="I37" s="82"/>
      <c r="J37" s="82"/>
      <c r="K37" s="82"/>
      <c r="L37" s="82"/>
      <c r="M37" s="82"/>
      <c r="N37" s="82"/>
      <c r="O37" s="82"/>
    </row>
    <row r="38" spans="1:16" x14ac:dyDescent="0.3">
      <c r="A38" s="4"/>
      <c r="B38" s="83" t="s">
        <v>1564</v>
      </c>
      <c r="C38" s="83"/>
      <c r="D38" s="83"/>
      <c r="E38" s="83"/>
      <c r="F38" s="83"/>
      <c r="G38" s="83"/>
      <c r="H38" s="83"/>
      <c r="I38" s="83"/>
      <c r="J38" s="83"/>
      <c r="K38" s="83"/>
      <c r="L38" s="83"/>
      <c r="M38" s="83"/>
      <c r="N38" s="83"/>
      <c r="O38" s="83"/>
    </row>
    <row r="39" spans="1:16" x14ac:dyDescent="0.3">
      <c r="A39" s="4"/>
      <c r="B39" s="43"/>
      <c r="C39" s="43"/>
      <c r="D39" s="43"/>
      <c r="E39" s="43"/>
      <c r="F39" s="43"/>
      <c r="G39" s="43"/>
      <c r="H39" s="43"/>
      <c r="I39" s="43"/>
      <c r="J39" s="43"/>
      <c r="K39" s="43"/>
      <c r="L39" s="43"/>
      <c r="M39" s="43"/>
      <c r="N39" s="43"/>
      <c r="O39" s="43"/>
    </row>
    <row r="40" spans="1:16" ht="15.6" x14ac:dyDescent="0.3">
      <c r="A40" s="4"/>
      <c r="B40" s="12"/>
      <c r="C40" s="12"/>
      <c r="D40" s="12"/>
      <c r="E40" s="12"/>
      <c r="F40" s="12"/>
      <c r="G40" s="12"/>
      <c r="H40" s="12"/>
      <c r="I40" s="12"/>
      <c r="J40" s="12"/>
      <c r="K40" s="12"/>
      <c r="L40" s="12"/>
      <c r="M40" s="12"/>
      <c r="N40" s="12"/>
      <c r="O40" s="12"/>
    </row>
    <row r="41" spans="1:16" ht="15.6" x14ac:dyDescent="0.3">
      <c r="A41" s="6" t="s">
        <v>1</v>
      </c>
      <c r="B41" s="33">
        <v>214</v>
      </c>
      <c r="C41" s="84" t="s">
        <v>83</v>
      </c>
      <c r="D41" s="84"/>
      <c r="E41" s="84"/>
      <c r="F41" s="84"/>
      <c r="G41" s="84"/>
      <c r="H41" s="84"/>
      <c r="I41" s="84"/>
      <c r="J41" s="84"/>
      <c r="K41" s="84"/>
      <c r="L41" s="84"/>
      <c r="M41" s="84"/>
      <c r="N41" s="84"/>
      <c r="O41" s="42"/>
    </row>
    <row r="42" spans="1:16" x14ac:dyDescent="0.3">
      <c r="A42" s="6" t="s">
        <v>13</v>
      </c>
      <c r="B42" s="11" t="s">
        <v>3</v>
      </c>
      <c r="C42" s="84" t="s">
        <v>26</v>
      </c>
      <c r="D42" s="84"/>
      <c r="E42" s="84"/>
      <c r="F42" s="84"/>
      <c r="G42" s="84"/>
      <c r="H42" s="84"/>
      <c r="I42" s="84"/>
      <c r="J42" s="84"/>
      <c r="K42" s="84"/>
      <c r="L42" s="84"/>
      <c r="M42" s="84"/>
      <c r="N42" s="84"/>
      <c r="O42" s="8"/>
      <c r="P42" s="4"/>
    </row>
    <row r="43" spans="1:16" x14ac:dyDescent="0.3">
      <c r="B43" s="9"/>
      <c r="C43" s="9"/>
      <c r="D43" s="9"/>
      <c r="E43" s="9"/>
      <c r="F43" s="9"/>
      <c r="G43" s="9"/>
      <c r="H43" s="9"/>
      <c r="I43" s="9"/>
      <c r="J43" s="9"/>
      <c r="K43" s="9"/>
      <c r="L43" s="9"/>
      <c r="M43" s="9"/>
      <c r="N43" s="9"/>
    </row>
    <row r="44" spans="1:16" x14ac:dyDescent="0.3">
      <c r="A44" s="85" t="s">
        <v>21</v>
      </c>
      <c r="B44" s="85" t="s">
        <v>22</v>
      </c>
      <c r="C44" s="85" t="s">
        <v>23</v>
      </c>
      <c r="D44" s="85" t="s">
        <v>24</v>
      </c>
      <c r="E44" s="85" t="s">
        <v>5</v>
      </c>
      <c r="F44" s="86" t="s">
        <v>25</v>
      </c>
      <c r="G44" s="86"/>
      <c r="H44" s="86"/>
      <c r="I44" s="86"/>
      <c r="J44" s="86"/>
      <c r="K44" s="86"/>
      <c r="L44" s="86"/>
      <c r="M44" s="86"/>
      <c r="N44" s="87" t="s">
        <v>16</v>
      </c>
      <c r="O44" s="85" t="s">
        <v>17</v>
      </c>
    </row>
    <row r="45" spans="1:16" x14ac:dyDescent="0.3">
      <c r="A45" s="85"/>
      <c r="B45" s="85"/>
      <c r="C45" s="85"/>
      <c r="D45" s="85"/>
      <c r="E45" s="85"/>
      <c r="F45" s="86" t="s">
        <v>6</v>
      </c>
      <c r="G45" s="86"/>
      <c r="H45" s="86" t="s">
        <v>7</v>
      </c>
      <c r="I45" s="86"/>
      <c r="J45" s="86" t="s">
        <v>8</v>
      </c>
      <c r="K45" s="86"/>
      <c r="L45" s="86" t="s">
        <v>9</v>
      </c>
      <c r="M45" s="86"/>
      <c r="N45" s="87"/>
      <c r="O45" s="85"/>
    </row>
    <row r="46" spans="1:16" x14ac:dyDescent="0.3">
      <c r="A46" s="85"/>
      <c r="B46" s="85"/>
      <c r="C46" s="85"/>
      <c r="D46" s="85"/>
      <c r="E46" s="85"/>
      <c r="F46" s="44" t="s">
        <v>10</v>
      </c>
      <c r="G46" s="44" t="s">
        <v>11</v>
      </c>
      <c r="H46" s="44" t="s">
        <v>10</v>
      </c>
      <c r="I46" s="44" t="s">
        <v>11</v>
      </c>
      <c r="J46" s="44" t="s">
        <v>10</v>
      </c>
      <c r="K46" s="44" t="s">
        <v>12</v>
      </c>
      <c r="L46" s="44" t="s">
        <v>10</v>
      </c>
      <c r="M46" s="44" t="s">
        <v>12</v>
      </c>
      <c r="N46" s="87"/>
      <c r="O46" s="85"/>
    </row>
    <row r="47" spans="1:16" ht="52.8" x14ac:dyDescent="0.3">
      <c r="A47" s="2" t="str">
        <f>INDEX('POA3'!$A$2:$O$152,_xlfn.AGGREGATE(15,6,ROW('POA3'!$A$2:$A$152)-ROW('POA3'!$A$2)+1/--('POA3'!$A$2:$A$152=$B$41),ROWS($A$47:A47)),3)</f>
        <v>3.4 Extensión y vinculación</v>
      </c>
      <c r="B47" s="2" t="str">
        <f>INDEX('POA3'!$A$2:$O$152,_xlfn.AGGREGATE(15,6,ROW('POA3'!$A$2:$A$152)-ROW('POA3'!$A$2)+1/--('POA3'!$A$2:$A$152=$B$41),ROWS($A$47:B47)),4)</f>
        <v>3.4.1 Fortalecer la presencia de la universidad en la sociedad a través de la divulgación del conocimiento y la promoción de la cultura y el deporte.</v>
      </c>
      <c r="C47" s="2" t="str">
        <f>INDEX('POA3'!$A$2:$O$152,_xlfn.AGGREGATE(15,6,ROW('POA3'!$A$2:$A$152)-ROW('POA3'!$A$2)+1/--('POA3'!$A$2:$A$152=$B$41),ROWS($A$47:C47)),5)</f>
        <v>3.4.1.7 Promover la participación de los universitarios en actividades de extensión de los servicios que brinda la uabc, y de intervención comunitaria orientadas a sectores sociales en condiciones de vulnerabilidad.</v>
      </c>
      <c r="D47" s="2" t="str">
        <f>INDEX('POA3'!$A$2:$O$152,_xlfn.AGGREGATE(15,6,ROW('POA3'!$A$2:$A$152)-ROW('POA3'!$A$2)+1/--('POA3'!$A$2:$A$152=$B$41),ROWS($A$47:D47)),6)</f>
        <v>Realizar campañas de salud bucal en comunidades marginadas, fortaleciendo la vinculación de la facultad de odontología con el sector social</v>
      </c>
      <c r="E47" s="37">
        <f t="shared" ref="E47" si="6">+F47+H47+J47+L47</f>
        <v>1</v>
      </c>
      <c r="F47" s="31">
        <f>INDEX('POA3'!$A$2:$O$152,_xlfn.AGGREGATE(15,6,ROW('POA3'!$A$2:$A$152)-ROW('POA3'!$A$2)+1/--('POA3'!$A$2:$A$152=$B$41),ROWS($A$47:E47)),7)</f>
        <v>0</v>
      </c>
      <c r="G47" s="31">
        <f>INDEX('POA3'!$A$2:$O$152,_xlfn.AGGREGATE(15,6,ROW('POA3'!$A$2:$A$152)-ROW('POA3'!$A$2)+1/--('POA3'!$A$2:$A$152=$B$41),ROWS($A$47:F47)),8)</f>
        <v>0</v>
      </c>
      <c r="H47" s="31">
        <f>INDEX('POA3'!$A$2:$O$152,_xlfn.AGGREGATE(15,6,ROW('POA3'!$A$2:$A$152)-ROW('POA3'!$A$2)+1/--('POA3'!$A$2:$A$152=$B$41),ROWS($A$47:G47)),9)</f>
        <v>0</v>
      </c>
      <c r="I47" s="31">
        <f>INDEX('POA3'!$A$2:$O$152,_xlfn.AGGREGATE(15,6,ROW('POA3'!$A$2:$A$152)-ROW('POA3'!$A$2)+1/--('POA3'!$A$2:$A$152=$B$41),ROWS($A$47:H47)),10)</f>
        <v>0</v>
      </c>
      <c r="J47" s="31">
        <f>INDEX('POA3'!$A$2:$O$152,_xlfn.AGGREGATE(15,6,ROW('POA3'!$A$2:$A$152)-ROW('POA3'!$A$2)+1/--('POA3'!$A$2:$A$152=$B$41),ROWS($A$47:I47)),11)</f>
        <v>0</v>
      </c>
      <c r="K47" s="31">
        <f>INDEX('POA3'!$A$2:$O$152,_xlfn.AGGREGATE(15,6,ROW('POA3'!$A$2:$A$152)-ROW('POA3'!$A$2)+1/--('POA3'!$A$2:$A$152=$B$41),ROWS($A$47:J47)),12)</f>
        <v>0</v>
      </c>
      <c r="L47" s="31">
        <f>INDEX('POA3'!$A$2:$O$152,_xlfn.AGGREGATE(15,6,ROW('POA3'!$A$2:$A$152)-ROW('POA3'!$A$2)+1/--('POA3'!$A$2:$A$152=$B$41),ROWS($A$47:K47)),13)</f>
        <v>1</v>
      </c>
      <c r="M47" s="31">
        <f>INDEX('POA3'!$A$2:$O$152,_xlfn.AGGREGATE(15,6,ROW('POA3'!$A$2:$A$152)-ROW('POA3'!$A$2)+1/--('POA3'!$A$2:$A$152=$B$41),ROWS($A$47:L47)),14)</f>
        <v>0</v>
      </c>
      <c r="N47" s="37">
        <f t="shared" ref="N47" si="7">+G47+I47+K47+M47</f>
        <v>0</v>
      </c>
      <c r="O47" s="41">
        <f t="shared" ref="O47" si="8">IFERROR(N47/E47,0%)</f>
        <v>0</v>
      </c>
    </row>
    <row r="48" spans="1:16" ht="52.8" x14ac:dyDescent="0.3">
      <c r="A48" s="2" t="str">
        <f>INDEX('POA3'!$A$2:$O$152,_xlfn.AGGREGATE(15,6,ROW('POA3'!$A$2:$A$152)-ROW('POA3'!$A$2)+1/--('POA3'!$A$2:$A$152=$B$41),ROWS($A$47:A48)),3)</f>
        <v>3.4 Extensión y vinculación</v>
      </c>
      <c r="B48" s="2" t="str">
        <f>INDEX('POA3'!$A$2:$O$152,_xlfn.AGGREGATE(15,6,ROW('POA3'!$A$2:$A$152)-ROW('POA3'!$A$2)+1/--('POA3'!$A$2:$A$152=$B$41),ROWS($A$47:B48)),4)</f>
        <v>3.4.1 Fortalecer la presencia de la universidad en la sociedad a través de la divulgación del conocimiento y la promoción de la cultura y el deporte.</v>
      </c>
      <c r="C48" s="2" t="str">
        <f>INDEX('POA3'!$A$2:$O$152,_xlfn.AGGREGATE(15,6,ROW('POA3'!$A$2:$A$152)-ROW('POA3'!$A$2)+1/--('POA3'!$A$2:$A$152=$B$41),ROWS($A$47:C48)),5)</f>
        <v>3.4.1.7 Promover la participación de los universitarios en actividades de extensión de los servicios que brinda la uabc, y de intervención comunitaria orientadas a sectores sociales en condiciones de vulnerabilidad.</v>
      </c>
      <c r="D48" s="2" t="str">
        <f>INDEX('POA3'!$A$2:$O$152,_xlfn.AGGREGATE(15,6,ROW('POA3'!$A$2:$A$152)-ROW('POA3'!$A$2)+1/--('POA3'!$A$2:$A$152=$B$41),ROWS($A$47:D48)),6)</f>
        <v>Realizar brigadas comunitarias fortaleciendo la vinculación de la Facultad de Odontología con el sector social</v>
      </c>
      <c r="E48" s="37">
        <f t="shared" ref="E48:E49" si="9">+F48+H48+J48+L48</f>
        <v>1</v>
      </c>
      <c r="F48" s="31">
        <f>INDEX('POA3'!$A$2:$O$152,_xlfn.AGGREGATE(15,6,ROW('POA3'!$A$2:$A$152)-ROW('POA3'!$A$2)+1/--('POA3'!$A$2:$A$152=$B$41),ROWS($A$47:E48)),7)</f>
        <v>0</v>
      </c>
      <c r="G48" s="31">
        <f>INDEX('POA3'!$A$2:$O$152,_xlfn.AGGREGATE(15,6,ROW('POA3'!$A$2:$A$152)-ROW('POA3'!$A$2)+1/--('POA3'!$A$2:$A$152=$B$41),ROWS($A$47:F48)),8)</f>
        <v>0</v>
      </c>
      <c r="H48" s="31">
        <f>INDEX('POA3'!$A$2:$O$152,_xlfn.AGGREGATE(15,6,ROW('POA3'!$A$2:$A$152)-ROW('POA3'!$A$2)+1/--('POA3'!$A$2:$A$152=$B$41),ROWS($A$47:G48)),9)</f>
        <v>0</v>
      </c>
      <c r="I48" s="31">
        <f>INDEX('POA3'!$A$2:$O$152,_xlfn.AGGREGATE(15,6,ROW('POA3'!$A$2:$A$152)-ROW('POA3'!$A$2)+1/--('POA3'!$A$2:$A$152=$B$41),ROWS($A$47:H48)),10)</f>
        <v>0</v>
      </c>
      <c r="J48" s="31">
        <f>INDEX('POA3'!$A$2:$O$152,_xlfn.AGGREGATE(15,6,ROW('POA3'!$A$2:$A$152)-ROW('POA3'!$A$2)+1/--('POA3'!$A$2:$A$152=$B$41),ROWS($A$47:I48)),11)</f>
        <v>0</v>
      </c>
      <c r="K48" s="31">
        <f>INDEX('POA3'!$A$2:$O$152,_xlfn.AGGREGATE(15,6,ROW('POA3'!$A$2:$A$152)-ROW('POA3'!$A$2)+1/--('POA3'!$A$2:$A$152=$B$41),ROWS($A$47:J48)),12)</f>
        <v>0</v>
      </c>
      <c r="L48" s="31">
        <f>INDEX('POA3'!$A$2:$O$152,_xlfn.AGGREGATE(15,6,ROW('POA3'!$A$2:$A$152)-ROW('POA3'!$A$2)+1/--('POA3'!$A$2:$A$152=$B$41),ROWS($A$47:K48)),13)</f>
        <v>1</v>
      </c>
      <c r="M48" s="31">
        <f>INDEX('POA3'!$A$2:$O$152,_xlfn.AGGREGATE(15,6,ROW('POA3'!$A$2:$A$152)-ROW('POA3'!$A$2)+1/--('POA3'!$A$2:$A$152=$B$41),ROWS($A$47:L48)),14)</f>
        <v>0</v>
      </c>
      <c r="N48" s="37">
        <f t="shared" ref="N48:N49" si="10">+G48+I48+K48+M48</f>
        <v>0</v>
      </c>
      <c r="O48" s="41">
        <f t="shared" ref="O48:O49" si="11">IFERROR(N48/E48,0%)</f>
        <v>0</v>
      </c>
    </row>
    <row r="49" spans="1:15" ht="52.8" x14ac:dyDescent="0.3">
      <c r="A49" s="2" t="str">
        <f>INDEX('POA3'!$A$2:$O$152,_xlfn.AGGREGATE(15,6,ROW('POA3'!$A$2:$A$152)-ROW('POA3'!$A$2)+1/--('POA3'!$A$2:$A$152=$B$41),ROWS($A$47:A49)),3)</f>
        <v>3.4 Extensión y vinculación</v>
      </c>
      <c r="B49" s="2" t="str">
        <f>INDEX('POA3'!$A$2:$O$152,_xlfn.AGGREGATE(15,6,ROW('POA3'!$A$2:$A$152)-ROW('POA3'!$A$2)+1/--('POA3'!$A$2:$A$152=$B$41),ROWS($A$47:B49)),4)</f>
        <v>3.4.1 Fortalecer la presencia de la universidad en la sociedad a través de la divulgación del conocimiento y la promoción de la cultura y el deporte.</v>
      </c>
      <c r="C49" s="2" t="str">
        <f>INDEX('POA3'!$A$2:$O$152,_xlfn.AGGREGATE(15,6,ROW('POA3'!$A$2:$A$152)-ROW('POA3'!$A$2)+1/--('POA3'!$A$2:$A$152=$B$41),ROWS($A$47:C49)),5)</f>
        <v>3.4.1.7 Promover la participación de los universitarios en actividades de extensión de los servicios que brinda la uabc, y de intervención comunitaria orientadas a sectores sociales en condiciones de vulnerabilidad.</v>
      </c>
      <c r="D49" s="2" t="str">
        <f>INDEX('POA3'!$A$2:$O$152,_xlfn.AGGREGATE(15,6,ROW('POA3'!$A$2:$A$152)-ROW('POA3'!$A$2)+1/--('POA3'!$A$2:$A$152=$B$41),ROWS($A$47:D49)),6)</f>
        <v>Brindar atención a la población en general en las clínicas odontológicas, fortaleciendo la vinculación de la facultad de odontología con el sector social</v>
      </c>
      <c r="E49" s="37">
        <f t="shared" si="9"/>
        <v>0</v>
      </c>
      <c r="F49" s="31">
        <f>INDEX('POA3'!$A$2:$O$152,_xlfn.AGGREGATE(15,6,ROW('POA3'!$A$2:$A$152)-ROW('POA3'!$A$2)+1/--('POA3'!$A$2:$A$152=$B$41),ROWS($A$47:E49)),7)</f>
        <v>0</v>
      </c>
      <c r="G49" s="31">
        <f>INDEX('POA3'!$A$2:$O$152,_xlfn.AGGREGATE(15,6,ROW('POA3'!$A$2:$A$152)-ROW('POA3'!$A$2)+1/--('POA3'!$A$2:$A$152=$B$41),ROWS($A$47:F49)),8)</f>
        <v>0</v>
      </c>
      <c r="H49" s="31">
        <f>INDEX('POA3'!$A$2:$O$152,_xlfn.AGGREGATE(15,6,ROW('POA3'!$A$2:$A$152)-ROW('POA3'!$A$2)+1/--('POA3'!$A$2:$A$152=$B$41),ROWS($A$47:G49)),9)</f>
        <v>0</v>
      </c>
      <c r="I49" s="31">
        <f>INDEX('POA3'!$A$2:$O$152,_xlfn.AGGREGATE(15,6,ROW('POA3'!$A$2:$A$152)-ROW('POA3'!$A$2)+1/--('POA3'!$A$2:$A$152=$B$41),ROWS($A$47:H49)),10)</f>
        <v>0</v>
      </c>
      <c r="J49" s="31">
        <f>INDEX('POA3'!$A$2:$O$152,_xlfn.AGGREGATE(15,6,ROW('POA3'!$A$2:$A$152)-ROW('POA3'!$A$2)+1/--('POA3'!$A$2:$A$152=$B$41),ROWS($A$47:I49)),11)</f>
        <v>0</v>
      </c>
      <c r="K49" s="31">
        <f>INDEX('POA3'!$A$2:$O$152,_xlfn.AGGREGATE(15,6,ROW('POA3'!$A$2:$A$152)-ROW('POA3'!$A$2)+1/--('POA3'!$A$2:$A$152=$B$41),ROWS($A$47:J49)),12)</f>
        <v>0</v>
      </c>
      <c r="L49" s="31">
        <f>INDEX('POA3'!$A$2:$O$152,_xlfn.AGGREGATE(15,6,ROW('POA3'!$A$2:$A$152)-ROW('POA3'!$A$2)+1/--('POA3'!$A$2:$A$152=$B$41),ROWS($A$47:K49)),13)</f>
        <v>0</v>
      </c>
      <c r="M49" s="31">
        <f>INDEX('POA3'!$A$2:$O$152,_xlfn.AGGREGATE(15,6,ROW('POA3'!$A$2:$A$152)-ROW('POA3'!$A$2)+1/--('POA3'!$A$2:$A$152=$B$41),ROWS($A$47:L49)),14)</f>
        <v>0</v>
      </c>
      <c r="N49" s="37">
        <f t="shared" si="10"/>
        <v>0</v>
      </c>
      <c r="O49" s="41">
        <f t="shared" si="11"/>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3:O23"/>
    <mergeCell ref="B24:O24"/>
    <mergeCell ref="C27:N27"/>
    <mergeCell ref="C28:N28"/>
    <mergeCell ref="A30:A32"/>
    <mergeCell ref="B30:B32"/>
    <mergeCell ref="C30:C32"/>
    <mergeCell ref="D30:D32"/>
    <mergeCell ref="E30:E32"/>
    <mergeCell ref="F30:M30"/>
    <mergeCell ref="N30:N32"/>
    <mergeCell ref="O30:O32"/>
    <mergeCell ref="F31:G31"/>
    <mergeCell ref="H31:I31"/>
    <mergeCell ref="J31:K31"/>
    <mergeCell ref="L31:M31"/>
    <mergeCell ref="B37:O37"/>
    <mergeCell ref="B38:O38"/>
    <mergeCell ref="C41:N41"/>
    <mergeCell ref="C42:N42"/>
    <mergeCell ref="A44:A46"/>
    <mergeCell ref="B44:B46"/>
    <mergeCell ref="C44:C46"/>
    <mergeCell ref="D44:D46"/>
    <mergeCell ref="E44:E46"/>
    <mergeCell ref="F44:M44"/>
    <mergeCell ref="N44:N46"/>
    <mergeCell ref="O44:O46"/>
    <mergeCell ref="F45:G45"/>
    <mergeCell ref="H45:I45"/>
    <mergeCell ref="J45:K45"/>
    <mergeCell ref="L45:M45"/>
  </mergeCells>
  <pageMargins left="0.7" right="0.7" top="0.75" bottom="0.75" header="0.3" footer="0.3"/>
  <pageSetup scale="3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topLeftCell="A133" zoomScale="70" zoomScaleNormal="70" workbookViewId="0">
      <selection activeCell="A152" sqref="A152:XFD152"/>
    </sheetView>
  </sheetViews>
  <sheetFormatPr baseColWidth="10" defaultColWidth="11.44140625" defaultRowHeight="14.4" x14ac:dyDescent="0.3"/>
  <cols>
    <col min="1" max="1" width="8.88671875" style="34" bestFit="1" customWidth="1"/>
    <col min="2" max="2" width="31" bestFit="1" customWidth="1"/>
    <col min="3" max="3" width="53.109375" bestFit="1" customWidth="1"/>
    <col min="4" max="4" width="139.44140625" bestFit="1" customWidth="1"/>
    <col min="5" max="5" width="187.44140625" bestFit="1" customWidth="1"/>
    <col min="6" max="6" width="196.109375" bestFit="1" customWidth="1"/>
    <col min="7" max="7" width="11.6640625" bestFit="1" customWidth="1"/>
    <col min="8" max="8" width="10.44140625" bestFit="1" customWidth="1"/>
    <col min="9" max="9" width="12.109375" bestFit="1" customWidth="1"/>
    <col min="10" max="10" width="11" bestFit="1" customWidth="1"/>
    <col min="11" max="11" width="11.6640625" bestFit="1" customWidth="1"/>
    <col min="12" max="12" width="10.44140625" bestFit="1" customWidth="1"/>
    <col min="13" max="13" width="11.88671875" bestFit="1" customWidth="1"/>
    <col min="14" max="14" width="10.6640625" bestFit="1" customWidth="1"/>
    <col min="15" max="15" width="12.109375" bestFit="1" customWidth="1"/>
  </cols>
  <sheetData>
    <row r="1" spans="1:15" x14ac:dyDescent="0.3">
      <c r="A1" s="34" t="s">
        <v>1562</v>
      </c>
      <c r="B1" t="s">
        <v>1561</v>
      </c>
      <c r="C1" t="s">
        <v>1560</v>
      </c>
      <c r="D1" t="s">
        <v>1559</v>
      </c>
      <c r="E1" t="s">
        <v>23</v>
      </c>
      <c r="F1" t="s">
        <v>24</v>
      </c>
      <c r="G1" t="s">
        <v>1558</v>
      </c>
      <c r="H1" t="s">
        <v>1557</v>
      </c>
      <c r="I1" t="s">
        <v>1556</v>
      </c>
      <c r="J1" t="s">
        <v>1555</v>
      </c>
      <c r="K1" t="s">
        <v>1554</v>
      </c>
      <c r="L1" t="s">
        <v>1553</v>
      </c>
      <c r="M1" t="s">
        <v>1552</v>
      </c>
      <c r="N1" t="s">
        <v>1551</v>
      </c>
      <c r="O1" t="s">
        <v>1563</v>
      </c>
    </row>
    <row r="2" spans="1:15" x14ac:dyDescent="0.3">
      <c r="A2" s="38">
        <v>101</v>
      </c>
      <c r="B2" t="s">
        <v>197</v>
      </c>
      <c r="C2" t="s">
        <v>196</v>
      </c>
      <c r="D2" t="s">
        <v>265</v>
      </c>
      <c r="E2" t="s">
        <v>362</v>
      </c>
      <c r="F2" t="s">
        <v>1533</v>
      </c>
      <c r="G2">
        <v>0</v>
      </c>
      <c r="H2">
        <v>0</v>
      </c>
      <c r="I2">
        <v>0</v>
      </c>
      <c r="J2">
        <v>0</v>
      </c>
      <c r="K2">
        <v>1</v>
      </c>
      <c r="L2">
        <v>0</v>
      </c>
      <c r="M2">
        <v>0</v>
      </c>
      <c r="N2">
        <v>0</v>
      </c>
      <c r="O2" t="s">
        <v>1550</v>
      </c>
    </row>
    <row r="3" spans="1:15" s="32" customFormat="1" x14ac:dyDescent="0.3">
      <c r="A3" s="38">
        <v>101</v>
      </c>
      <c r="B3" t="s">
        <v>197</v>
      </c>
      <c r="C3" t="s">
        <v>196</v>
      </c>
      <c r="D3" t="s">
        <v>195</v>
      </c>
      <c r="E3" t="s">
        <v>302</v>
      </c>
      <c r="F3" t="s">
        <v>1532</v>
      </c>
      <c r="G3">
        <v>0</v>
      </c>
      <c r="H3">
        <v>0</v>
      </c>
      <c r="I3">
        <v>0</v>
      </c>
      <c r="J3">
        <v>0</v>
      </c>
      <c r="K3">
        <v>0</v>
      </c>
      <c r="L3">
        <v>0</v>
      </c>
      <c r="M3">
        <v>0</v>
      </c>
      <c r="N3">
        <v>0</v>
      </c>
      <c r="O3">
        <v>0</v>
      </c>
    </row>
    <row r="4" spans="1:15" s="32" customFormat="1" x14ac:dyDescent="0.3">
      <c r="A4" s="38">
        <v>102</v>
      </c>
      <c r="B4" t="s">
        <v>197</v>
      </c>
      <c r="C4" t="s">
        <v>196</v>
      </c>
      <c r="D4" t="s">
        <v>265</v>
      </c>
      <c r="E4" t="s">
        <v>360</v>
      </c>
      <c r="F4" t="s">
        <v>1527</v>
      </c>
      <c r="G4">
        <v>0</v>
      </c>
      <c r="H4">
        <v>0</v>
      </c>
      <c r="I4">
        <v>2</v>
      </c>
      <c r="J4">
        <v>0</v>
      </c>
      <c r="K4">
        <v>3</v>
      </c>
      <c r="L4">
        <v>0</v>
      </c>
      <c r="M4">
        <v>3</v>
      </c>
      <c r="N4">
        <v>0</v>
      </c>
      <c r="O4">
        <v>0</v>
      </c>
    </row>
    <row r="5" spans="1:15" s="32" customFormat="1" x14ac:dyDescent="0.3">
      <c r="A5" s="38">
        <v>102</v>
      </c>
      <c r="B5" t="s">
        <v>197</v>
      </c>
      <c r="C5" t="s">
        <v>196</v>
      </c>
      <c r="D5" t="s">
        <v>265</v>
      </c>
      <c r="E5" t="s">
        <v>264</v>
      </c>
      <c r="F5" t="s">
        <v>1523</v>
      </c>
      <c r="G5">
        <v>0</v>
      </c>
      <c r="H5">
        <v>0</v>
      </c>
      <c r="I5">
        <v>0</v>
      </c>
      <c r="J5">
        <v>0</v>
      </c>
      <c r="K5">
        <v>1</v>
      </c>
      <c r="L5">
        <v>0</v>
      </c>
      <c r="M5">
        <v>0</v>
      </c>
      <c r="N5">
        <v>0</v>
      </c>
      <c r="O5">
        <v>0</v>
      </c>
    </row>
    <row r="6" spans="1:15" s="32" customFormat="1" x14ac:dyDescent="0.3">
      <c r="A6" s="38">
        <v>102</v>
      </c>
      <c r="B6" t="s">
        <v>197</v>
      </c>
      <c r="C6" t="s">
        <v>196</v>
      </c>
      <c r="D6" t="s">
        <v>205</v>
      </c>
      <c r="E6" t="s">
        <v>318</v>
      </c>
      <c r="F6" t="s">
        <v>1511</v>
      </c>
      <c r="G6">
        <v>0</v>
      </c>
      <c r="H6">
        <v>0</v>
      </c>
      <c r="I6">
        <v>1</v>
      </c>
      <c r="J6">
        <v>0</v>
      </c>
      <c r="K6">
        <v>0</v>
      </c>
      <c r="L6">
        <v>0</v>
      </c>
      <c r="M6">
        <v>0</v>
      </c>
      <c r="N6">
        <v>0</v>
      </c>
      <c r="O6">
        <v>0</v>
      </c>
    </row>
    <row r="7" spans="1:15" s="32" customFormat="1" x14ac:dyDescent="0.3">
      <c r="A7" s="38">
        <v>103</v>
      </c>
      <c r="B7" t="s">
        <v>197</v>
      </c>
      <c r="C7" t="s">
        <v>196</v>
      </c>
      <c r="D7" t="s">
        <v>265</v>
      </c>
      <c r="E7" t="s">
        <v>362</v>
      </c>
      <c r="F7" t="s">
        <v>1498</v>
      </c>
      <c r="G7">
        <v>0</v>
      </c>
      <c r="H7">
        <v>0</v>
      </c>
      <c r="I7">
        <v>0</v>
      </c>
      <c r="J7">
        <v>0</v>
      </c>
      <c r="K7">
        <v>0</v>
      </c>
      <c r="L7">
        <v>0</v>
      </c>
      <c r="M7">
        <v>1</v>
      </c>
      <c r="N7">
        <v>0</v>
      </c>
      <c r="O7">
        <v>0</v>
      </c>
    </row>
    <row r="8" spans="1:15" s="32" customFormat="1" x14ac:dyDescent="0.3">
      <c r="A8" s="38">
        <v>103</v>
      </c>
      <c r="B8" t="s">
        <v>197</v>
      </c>
      <c r="C8" t="s">
        <v>196</v>
      </c>
      <c r="D8" t="s">
        <v>195</v>
      </c>
      <c r="E8" t="s">
        <v>302</v>
      </c>
      <c r="F8" t="s">
        <v>1497</v>
      </c>
      <c r="G8">
        <v>0</v>
      </c>
      <c r="H8">
        <v>0</v>
      </c>
      <c r="I8">
        <v>0</v>
      </c>
      <c r="J8">
        <v>0</v>
      </c>
      <c r="K8">
        <v>0</v>
      </c>
      <c r="L8">
        <v>0</v>
      </c>
      <c r="M8">
        <v>1</v>
      </c>
      <c r="N8">
        <v>0</v>
      </c>
      <c r="O8">
        <v>0</v>
      </c>
    </row>
    <row r="9" spans="1:15" s="32" customFormat="1" x14ac:dyDescent="0.3">
      <c r="A9" s="38">
        <v>103</v>
      </c>
      <c r="B9" t="s">
        <v>197</v>
      </c>
      <c r="C9" t="s">
        <v>196</v>
      </c>
      <c r="D9" t="s">
        <v>205</v>
      </c>
      <c r="E9" t="s">
        <v>373</v>
      </c>
      <c r="F9" t="s">
        <v>1487</v>
      </c>
      <c r="G9">
        <v>0</v>
      </c>
      <c r="H9">
        <v>0</v>
      </c>
      <c r="I9">
        <v>0</v>
      </c>
      <c r="J9">
        <v>0</v>
      </c>
      <c r="K9">
        <v>0</v>
      </c>
      <c r="L9">
        <v>0</v>
      </c>
      <c r="M9">
        <v>1</v>
      </c>
      <c r="N9">
        <v>0</v>
      </c>
      <c r="O9">
        <v>0</v>
      </c>
    </row>
    <row r="10" spans="1:15" s="32" customFormat="1" x14ac:dyDescent="0.3">
      <c r="A10" s="38">
        <v>103</v>
      </c>
      <c r="B10" t="s">
        <v>197</v>
      </c>
      <c r="C10" t="s">
        <v>196</v>
      </c>
      <c r="D10" t="s">
        <v>205</v>
      </c>
      <c r="E10" t="s">
        <v>397</v>
      </c>
      <c r="F10" t="s">
        <v>1486</v>
      </c>
      <c r="G10">
        <v>0</v>
      </c>
      <c r="H10">
        <v>0</v>
      </c>
      <c r="I10">
        <v>0</v>
      </c>
      <c r="J10">
        <v>0</v>
      </c>
      <c r="K10">
        <v>0</v>
      </c>
      <c r="L10">
        <v>0</v>
      </c>
      <c r="M10">
        <v>1</v>
      </c>
      <c r="N10">
        <v>0</v>
      </c>
      <c r="O10">
        <v>0</v>
      </c>
    </row>
    <row r="11" spans="1:15" s="32" customFormat="1" x14ac:dyDescent="0.3">
      <c r="A11" s="38">
        <v>103</v>
      </c>
      <c r="B11" t="s">
        <v>197</v>
      </c>
      <c r="C11" t="s">
        <v>196</v>
      </c>
      <c r="D11" t="s">
        <v>265</v>
      </c>
      <c r="E11" t="s">
        <v>360</v>
      </c>
      <c r="F11" t="s">
        <v>1485</v>
      </c>
      <c r="G11">
        <v>0</v>
      </c>
      <c r="H11">
        <v>0</v>
      </c>
      <c r="I11">
        <v>0</v>
      </c>
      <c r="J11">
        <v>0</v>
      </c>
      <c r="K11">
        <v>0</v>
      </c>
      <c r="L11">
        <v>0</v>
      </c>
      <c r="M11">
        <v>1</v>
      </c>
      <c r="N11">
        <v>0</v>
      </c>
      <c r="O11">
        <v>0</v>
      </c>
    </row>
    <row r="12" spans="1:15" s="32" customFormat="1" x14ac:dyDescent="0.3">
      <c r="A12" s="38">
        <v>104</v>
      </c>
      <c r="B12" t="s">
        <v>197</v>
      </c>
      <c r="C12" t="s">
        <v>196</v>
      </c>
      <c r="D12" t="s">
        <v>205</v>
      </c>
      <c r="E12" t="s">
        <v>204</v>
      </c>
      <c r="F12" t="s">
        <v>1464</v>
      </c>
      <c r="G12">
        <v>0</v>
      </c>
      <c r="H12">
        <v>0</v>
      </c>
      <c r="I12">
        <v>0</v>
      </c>
      <c r="J12">
        <v>0</v>
      </c>
      <c r="K12">
        <v>0</v>
      </c>
      <c r="L12">
        <v>0</v>
      </c>
      <c r="M12">
        <v>0</v>
      </c>
      <c r="N12">
        <v>0</v>
      </c>
      <c r="O12">
        <v>0</v>
      </c>
    </row>
    <row r="13" spans="1:15" s="32" customFormat="1" x14ac:dyDescent="0.3">
      <c r="A13" s="38">
        <v>104</v>
      </c>
      <c r="B13" t="s">
        <v>197</v>
      </c>
      <c r="C13" t="s">
        <v>196</v>
      </c>
      <c r="D13" t="s">
        <v>205</v>
      </c>
      <c r="E13" t="s">
        <v>204</v>
      </c>
      <c r="F13" t="s">
        <v>1457</v>
      </c>
      <c r="G13">
        <v>0</v>
      </c>
      <c r="H13">
        <v>0</v>
      </c>
      <c r="I13">
        <v>0</v>
      </c>
      <c r="J13">
        <v>0</v>
      </c>
      <c r="K13">
        <v>0</v>
      </c>
      <c r="L13">
        <v>0</v>
      </c>
      <c r="M13">
        <v>0</v>
      </c>
      <c r="N13">
        <v>0</v>
      </c>
      <c r="O13">
        <v>0</v>
      </c>
    </row>
    <row r="14" spans="1:15" s="32" customFormat="1" x14ac:dyDescent="0.3">
      <c r="A14" s="38">
        <v>104</v>
      </c>
      <c r="B14" t="s">
        <v>197</v>
      </c>
      <c r="C14" t="s">
        <v>196</v>
      </c>
      <c r="D14" t="s">
        <v>205</v>
      </c>
      <c r="E14" t="s">
        <v>318</v>
      </c>
      <c r="F14" t="s">
        <v>1456</v>
      </c>
      <c r="G14">
        <v>0</v>
      </c>
      <c r="H14">
        <v>0</v>
      </c>
      <c r="I14">
        <v>0</v>
      </c>
      <c r="J14">
        <v>0</v>
      </c>
      <c r="K14">
        <v>0</v>
      </c>
      <c r="L14">
        <v>0</v>
      </c>
      <c r="M14">
        <v>0</v>
      </c>
      <c r="N14">
        <v>0</v>
      </c>
      <c r="O14">
        <v>0</v>
      </c>
    </row>
    <row r="15" spans="1:15" s="32" customFormat="1" x14ac:dyDescent="0.3">
      <c r="A15" s="38">
        <v>104</v>
      </c>
      <c r="B15" t="s">
        <v>197</v>
      </c>
      <c r="C15" t="s">
        <v>196</v>
      </c>
      <c r="D15" t="s">
        <v>205</v>
      </c>
      <c r="E15" t="s">
        <v>373</v>
      </c>
      <c r="F15" t="s">
        <v>1455</v>
      </c>
      <c r="G15">
        <v>0</v>
      </c>
      <c r="H15">
        <v>0</v>
      </c>
      <c r="I15">
        <v>0</v>
      </c>
      <c r="J15">
        <v>0</v>
      </c>
      <c r="K15">
        <v>0</v>
      </c>
      <c r="L15">
        <v>0</v>
      </c>
      <c r="M15">
        <v>0</v>
      </c>
      <c r="N15">
        <v>0</v>
      </c>
      <c r="O15">
        <v>0</v>
      </c>
    </row>
    <row r="16" spans="1:15" s="32" customFormat="1" x14ac:dyDescent="0.3">
      <c r="A16" s="38">
        <v>104</v>
      </c>
      <c r="B16" t="s">
        <v>197</v>
      </c>
      <c r="C16" t="s">
        <v>196</v>
      </c>
      <c r="D16" t="s">
        <v>265</v>
      </c>
      <c r="E16" t="s">
        <v>360</v>
      </c>
      <c r="F16" t="s">
        <v>1454</v>
      </c>
      <c r="G16">
        <v>0</v>
      </c>
      <c r="H16">
        <v>0</v>
      </c>
      <c r="I16">
        <v>0</v>
      </c>
      <c r="J16">
        <v>0</v>
      </c>
      <c r="K16">
        <v>0</v>
      </c>
      <c r="L16">
        <v>0</v>
      </c>
      <c r="M16">
        <v>0</v>
      </c>
      <c r="N16">
        <v>0</v>
      </c>
      <c r="O16">
        <v>0</v>
      </c>
    </row>
    <row r="17" spans="1:15" s="32" customFormat="1" x14ac:dyDescent="0.3">
      <c r="A17" s="38">
        <v>104</v>
      </c>
      <c r="B17" t="s">
        <v>197</v>
      </c>
      <c r="C17" t="s">
        <v>196</v>
      </c>
      <c r="D17" t="s">
        <v>205</v>
      </c>
      <c r="E17" t="s">
        <v>397</v>
      </c>
      <c r="F17" t="s">
        <v>1453</v>
      </c>
      <c r="G17">
        <v>0</v>
      </c>
      <c r="H17">
        <v>0</v>
      </c>
      <c r="I17">
        <v>0</v>
      </c>
      <c r="J17">
        <v>0</v>
      </c>
      <c r="K17">
        <v>0</v>
      </c>
      <c r="L17">
        <v>0</v>
      </c>
      <c r="M17">
        <v>0</v>
      </c>
      <c r="N17">
        <v>0</v>
      </c>
      <c r="O17">
        <v>0</v>
      </c>
    </row>
    <row r="18" spans="1:15" s="32" customFormat="1" x14ac:dyDescent="0.3">
      <c r="A18" s="38">
        <v>104</v>
      </c>
      <c r="B18" t="s">
        <v>197</v>
      </c>
      <c r="C18" t="s">
        <v>196</v>
      </c>
      <c r="D18" t="s">
        <v>205</v>
      </c>
      <c r="E18" t="s">
        <v>371</v>
      </c>
      <c r="F18" t="s">
        <v>1452</v>
      </c>
      <c r="G18">
        <v>0</v>
      </c>
      <c r="H18">
        <v>0</v>
      </c>
      <c r="I18">
        <v>0</v>
      </c>
      <c r="J18">
        <v>0</v>
      </c>
      <c r="K18">
        <v>0</v>
      </c>
      <c r="L18">
        <v>0</v>
      </c>
      <c r="M18">
        <v>0</v>
      </c>
      <c r="N18">
        <v>0</v>
      </c>
      <c r="O18">
        <v>0</v>
      </c>
    </row>
    <row r="19" spans="1:15" x14ac:dyDescent="0.3">
      <c r="A19" s="38">
        <v>104</v>
      </c>
      <c r="B19" t="s">
        <v>197</v>
      </c>
      <c r="C19" t="s">
        <v>196</v>
      </c>
      <c r="D19" t="s">
        <v>265</v>
      </c>
      <c r="E19" t="s">
        <v>362</v>
      </c>
      <c r="F19" t="s">
        <v>1451</v>
      </c>
      <c r="G19">
        <v>0</v>
      </c>
      <c r="H19">
        <v>0</v>
      </c>
      <c r="I19">
        <v>0</v>
      </c>
      <c r="J19">
        <v>0</v>
      </c>
      <c r="K19">
        <v>0</v>
      </c>
      <c r="L19">
        <v>0</v>
      </c>
      <c r="M19">
        <v>0</v>
      </c>
      <c r="N19">
        <v>0</v>
      </c>
      <c r="O19">
        <v>0</v>
      </c>
    </row>
    <row r="20" spans="1:15" x14ac:dyDescent="0.3">
      <c r="A20" s="38">
        <v>104</v>
      </c>
      <c r="B20" t="s">
        <v>197</v>
      </c>
      <c r="C20" t="s">
        <v>196</v>
      </c>
      <c r="D20" t="s">
        <v>265</v>
      </c>
      <c r="E20" t="s">
        <v>360</v>
      </c>
      <c r="F20" t="s">
        <v>1450</v>
      </c>
      <c r="G20">
        <v>0</v>
      </c>
      <c r="H20">
        <v>0</v>
      </c>
      <c r="I20">
        <v>0</v>
      </c>
      <c r="J20">
        <v>0</v>
      </c>
      <c r="K20">
        <v>0</v>
      </c>
      <c r="L20">
        <v>0</v>
      </c>
      <c r="M20">
        <v>0</v>
      </c>
      <c r="N20">
        <v>0</v>
      </c>
      <c r="O20">
        <v>0</v>
      </c>
    </row>
    <row r="21" spans="1:15" x14ac:dyDescent="0.3">
      <c r="A21" s="38">
        <v>104</v>
      </c>
      <c r="B21" t="s">
        <v>197</v>
      </c>
      <c r="C21" t="s">
        <v>196</v>
      </c>
      <c r="D21" t="s">
        <v>265</v>
      </c>
      <c r="E21" t="s">
        <v>360</v>
      </c>
      <c r="F21" t="s">
        <v>1449</v>
      </c>
      <c r="G21">
        <v>0</v>
      </c>
      <c r="H21">
        <v>0</v>
      </c>
      <c r="I21">
        <v>0</v>
      </c>
      <c r="J21">
        <v>0</v>
      </c>
      <c r="K21">
        <v>0</v>
      </c>
      <c r="L21">
        <v>0</v>
      </c>
      <c r="M21">
        <v>0</v>
      </c>
      <c r="N21">
        <v>0</v>
      </c>
      <c r="O21">
        <v>0</v>
      </c>
    </row>
    <row r="22" spans="1:15" x14ac:dyDescent="0.3">
      <c r="A22" s="38">
        <v>104</v>
      </c>
      <c r="B22" t="s">
        <v>197</v>
      </c>
      <c r="C22" t="s">
        <v>196</v>
      </c>
      <c r="D22" t="s">
        <v>265</v>
      </c>
      <c r="E22" t="s">
        <v>264</v>
      </c>
      <c r="F22" t="s">
        <v>1448</v>
      </c>
      <c r="G22">
        <v>0</v>
      </c>
      <c r="H22">
        <v>0</v>
      </c>
      <c r="I22">
        <v>0</v>
      </c>
      <c r="J22">
        <v>0</v>
      </c>
      <c r="K22">
        <v>0</v>
      </c>
      <c r="L22">
        <v>0</v>
      </c>
      <c r="M22">
        <v>0</v>
      </c>
      <c r="N22">
        <v>0</v>
      </c>
      <c r="O22">
        <v>0</v>
      </c>
    </row>
    <row r="23" spans="1:15" x14ac:dyDescent="0.3">
      <c r="A23" s="38">
        <v>104</v>
      </c>
      <c r="B23" t="s">
        <v>197</v>
      </c>
      <c r="C23" t="s">
        <v>196</v>
      </c>
      <c r="D23" t="s">
        <v>195</v>
      </c>
      <c r="E23" t="s">
        <v>302</v>
      </c>
      <c r="F23" t="s">
        <v>1447</v>
      </c>
      <c r="G23">
        <v>0</v>
      </c>
      <c r="H23">
        <v>0</v>
      </c>
      <c r="I23">
        <v>0</v>
      </c>
      <c r="J23">
        <v>0</v>
      </c>
      <c r="K23">
        <v>0</v>
      </c>
      <c r="L23">
        <v>0</v>
      </c>
      <c r="M23">
        <v>0</v>
      </c>
      <c r="N23">
        <v>0</v>
      </c>
      <c r="O23">
        <v>0</v>
      </c>
    </row>
    <row r="24" spans="1:15" x14ac:dyDescent="0.3">
      <c r="A24" s="38">
        <v>105</v>
      </c>
      <c r="B24" t="s">
        <v>197</v>
      </c>
      <c r="C24" t="s">
        <v>196</v>
      </c>
      <c r="D24" t="s">
        <v>205</v>
      </c>
      <c r="E24" t="s">
        <v>397</v>
      </c>
      <c r="F24" t="s">
        <v>1420</v>
      </c>
      <c r="G24">
        <v>0</v>
      </c>
      <c r="H24">
        <v>0</v>
      </c>
      <c r="I24">
        <v>0</v>
      </c>
      <c r="J24">
        <v>0</v>
      </c>
      <c r="K24">
        <v>0</v>
      </c>
      <c r="L24">
        <v>0</v>
      </c>
      <c r="M24">
        <v>0</v>
      </c>
      <c r="N24">
        <v>0</v>
      </c>
      <c r="O24">
        <v>0</v>
      </c>
    </row>
    <row r="25" spans="1:15" x14ac:dyDescent="0.3">
      <c r="A25" s="38">
        <v>105</v>
      </c>
      <c r="B25" t="s">
        <v>197</v>
      </c>
      <c r="C25" t="s">
        <v>196</v>
      </c>
      <c r="D25" t="s">
        <v>205</v>
      </c>
      <c r="E25" t="s">
        <v>371</v>
      </c>
      <c r="F25" t="s">
        <v>1419</v>
      </c>
      <c r="G25">
        <v>0</v>
      </c>
      <c r="H25">
        <v>0</v>
      </c>
      <c r="I25">
        <v>0</v>
      </c>
      <c r="J25">
        <v>0</v>
      </c>
      <c r="K25">
        <v>0</v>
      </c>
      <c r="L25">
        <v>0</v>
      </c>
      <c r="M25">
        <v>0</v>
      </c>
      <c r="N25">
        <v>0</v>
      </c>
      <c r="O25">
        <v>0</v>
      </c>
    </row>
    <row r="26" spans="1:15" x14ac:dyDescent="0.3">
      <c r="A26" s="38">
        <v>105</v>
      </c>
      <c r="B26" t="s">
        <v>197</v>
      </c>
      <c r="C26" t="s">
        <v>196</v>
      </c>
      <c r="D26" t="s">
        <v>265</v>
      </c>
      <c r="E26" t="s">
        <v>362</v>
      </c>
      <c r="F26" t="s">
        <v>1418</v>
      </c>
      <c r="G26">
        <v>0</v>
      </c>
      <c r="H26">
        <v>0</v>
      </c>
      <c r="I26">
        <v>1</v>
      </c>
      <c r="J26">
        <v>0</v>
      </c>
      <c r="K26">
        <v>0</v>
      </c>
      <c r="L26">
        <v>0</v>
      </c>
      <c r="M26">
        <v>1</v>
      </c>
      <c r="N26">
        <v>0</v>
      </c>
      <c r="O26">
        <v>0</v>
      </c>
    </row>
    <row r="27" spans="1:15" x14ac:dyDescent="0.3">
      <c r="A27" s="38">
        <v>105</v>
      </c>
      <c r="B27" t="s">
        <v>197</v>
      </c>
      <c r="C27" t="s">
        <v>196</v>
      </c>
      <c r="D27" t="s">
        <v>265</v>
      </c>
      <c r="E27" t="s">
        <v>360</v>
      </c>
      <c r="F27" t="s">
        <v>1417</v>
      </c>
      <c r="G27">
        <v>0</v>
      </c>
      <c r="H27">
        <v>0</v>
      </c>
      <c r="I27">
        <v>0</v>
      </c>
      <c r="J27">
        <v>0</v>
      </c>
      <c r="K27">
        <v>0</v>
      </c>
      <c r="L27">
        <v>0</v>
      </c>
      <c r="M27">
        <v>0</v>
      </c>
      <c r="N27">
        <v>0</v>
      </c>
      <c r="O27">
        <v>0</v>
      </c>
    </row>
    <row r="28" spans="1:15" x14ac:dyDescent="0.3">
      <c r="A28" s="38">
        <v>105</v>
      </c>
      <c r="B28" t="s">
        <v>197</v>
      </c>
      <c r="C28" t="s">
        <v>196</v>
      </c>
      <c r="D28" t="s">
        <v>195</v>
      </c>
      <c r="E28" t="s">
        <v>302</v>
      </c>
      <c r="F28" t="s">
        <v>1416</v>
      </c>
      <c r="G28">
        <v>0</v>
      </c>
      <c r="H28">
        <v>0</v>
      </c>
      <c r="I28">
        <v>0</v>
      </c>
      <c r="J28">
        <v>0</v>
      </c>
      <c r="K28">
        <v>0</v>
      </c>
      <c r="L28">
        <v>0</v>
      </c>
      <c r="M28">
        <v>1</v>
      </c>
      <c r="N28">
        <v>0</v>
      </c>
      <c r="O28">
        <v>0</v>
      </c>
    </row>
    <row r="29" spans="1:15" x14ac:dyDescent="0.3">
      <c r="A29" s="38">
        <v>106</v>
      </c>
      <c r="B29" t="s">
        <v>197</v>
      </c>
      <c r="C29" t="s">
        <v>196</v>
      </c>
      <c r="D29" t="s">
        <v>205</v>
      </c>
      <c r="E29" t="s">
        <v>397</v>
      </c>
      <c r="F29" t="s">
        <v>1408</v>
      </c>
      <c r="G29">
        <v>2</v>
      </c>
      <c r="H29">
        <v>2</v>
      </c>
      <c r="I29">
        <v>2</v>
      </c>
      <c r="J29">
        <v>0</v>
      </c>
      <c r="K29">
        <v>2</v>
      </c>
      <c r="L29">
        <v>0</v>
      </c>
      <c r="M29">
        <v>2</v>
      </c>
      <c r="N29">
        <v>0</v>
      </c>
      <c r="O29">
        <v>0</v>
      </c>
    </row>
    <row r="30" spans="1:15" x14ac:dyDescent="0.3">
      <c r="A30" s="38">
        <v>106</v>
      </c>
      <c r="B30" t="s">
        <v>197</v>
      </c>
      <c r="C30" t="s">
        <v>196</v>
      </c>
      <c r="D30" t="s">
        <v>205</v>
      </c>
      <c r="E30" t="s">
        <v>371</v>
      </c>
      <c r="F30" t="s">
        <v>1407</v>
      </c>
      <c r="G30">
        <v>5</v>
      </c>
      <c r="H30">
        <v>5</v>
      </c>
      <c r="I30">
        <v>5</v>
      </c>
      <c r="J30">
        <v>0</v>
      </c>
      <c r="K30">
        <v>5</v>
      </c>
      <c r="L30">
        <v>0</v>
      </c>
      <c r="M30">
        <v>5</v>
      </c>
      <c r="N30">
        <v>0</v>
      </c>
      <c r="O30">
        <v>0.104166666666667</v>
      </c>
    </row>
    <row r="31" spans="1:15" x14ac:dyDescent="0.3">
      <c r="A31" s="38">
        <v>106</v>
      </c>
      <c r="B31" t="s">
        <v>197</v>
      </c>
      <c r="C31" t="s">
        <v>196</v>
      </c>
      <c r="D31" t="s">
        <v>205</v>
      </c>
      <c r="E31" t="s">
        <v>318</v>
      </c>
      <c r="F31" t="s">
        <v>1406</v>
      </c>
      <c r="G31">
        <v>4</v>
      </c>
      <c r="H31">
        <v>4</v>
      </c>
      <c r="I31">
        <v>4</v>
      </c>
      <c r="J31">
        <v>0</v>
      </c>
      <c r="K31">
        <v>4</v>
      </c>
      <c r="L31">
        <v>0</v>
      </c>
      <c r="M31">
        <v>4</v>
      </c>
      <c r="N31">
        <v>0</v>
      </c>
      <c r="O31">
        <v>0.104166666666667</v>
      </c>
    </row>
    <row r="32" spans="1:15" x14ac:dyDescent="0.3">
      <c r="A32" s="38">
        <v>106</v>
      </c>
      <c r="B32" t="s">
        <v>197</v>
      </c>
      <c r="C32" t="s">
        <v>196</v>
      </c>
      <c r="D32" t="s">
        <v>265</v>
      </c>
      <c r="E32" t="s">
        <v>362</v>
      </c>
      <c r="F32" t="s">
        <v>1405</v>
      </c>
      <c r="G32">
        <v>4</v>
      </c>
      <c r="H32">
        <v>1</v>
      </c>
      <c r="I32">
        <v>4</v>
      </c>
      <c r="J32">
        <v>0</v>
      </c>
      <c r="K32">
        <v>4</v>
      </c>
      <c r="L32">
        <v>0</v>
      </c>
      <c r="M32">
        <v>4</v>
      </c>
      <c r="N32">
        <v>0</v>
      </c>
      <c r="O32">
        <v>0.104166666666667</v>
      </c>
    </row>
    <row r="33" spans="1:15" x14ac:dyDescent="0.3">
      <c r="A33" s="38">
        <v>106</v>
      </c>
      <c r="B33" t="s">
        <v>197</v>
      </c>
      <c r="C33" t="s">
        <v>196</v>
      </c>
      <c r="D33" t="s">
        <v>265</v>
      </c>
      <c r="E33" t="s">
        <v>360</v>
      </c>
      <c r="F33" t="s">
        <v>1404</v>
      </c>
      <c r="G33">
        <v>5</v>
      </c>
      <c r="H33">
        <v>5</v>
      </c>
      <c r="I33">
        <v>5</v>
      </c>
      <c r="J33">
        <v>0</v>
      </c>
      <c r="K33">
        <v>5</v>
      </c>
      <c r="L33">
        <v>0</v>
      </c>
      <c r="M33">
        <v>5</v>
      </c>
      <c r="N33">
        <v>0</v>
      </c>
      <c r="O33">
        <v>2.6041666666666699E-2</v>
      </c>
    </row>
    <row r="34" spans="1:15" x14ac:dyDescent="0.3">
      <c r="A34" s="38">
        <v>106</v>
      </c>
      <c r="B34" t="s">
        <v>197</v>
      </c>
      <c r="C34" t="s">
        <v>196</v>
      </c>
      <c r="D34" t="s">
        <v>265</v>
      </c>
      <c r="E34" t="s">
        <v>264</v>
      </c>
      <c r="F34" t="s">
        <v>1403</v>
      </c>
      <c r="G34">
        <v>4</v>
      </c>
      <c r="H34">
        <v>4</v>
      </c>
      <c r="I34">
        <v>4</v>
      </c>
      <c r="J34">
        <v>0</v>
      </c>
      <c r="K34">
        <v>4</v>
      </c>
      <c r="L34">
        <v>0</v>
      </c>
      <c r="M34">
        <v>4</v>
      </c>
      <c r="N34">
        <v>0</v>
      </c>
      <c r="O34">
        <v>0.104166666666667</v>
      </c>
    </row>
    <row r="35" spans="1:15" x14ac:dyDescent="0.3">
      <c r="A35" s="38">
        <v>106</v>
      </c>
      <c r="B35" t="s">
        <v>197</v>
      </c>
      <c r="C35" t="s">
        <v>196</v>
      </c>
      <c r="D35" t="s">
        <v>195</v>
      </c>
      <c r="E35" t="s">
        <v>302</v>
      </c>
      <c r="F35" t="s">
        <v>1402</v>
      </c>
      <c r="G35">
        <v>1</v>
      </c>
      <c r="H35">
        <v>1</v>
      </c>
      <c r="I35">
        <v>1</v>
      </c>
      <c r="J35">
        <v>0</v>
      </c>
      <c r="K35">
        <v>1</v>
      </c>
      <c r="L35">
        <v>0</v>
      </c>
      <c r="M35">
        <v>1</v>
      </c>
      <c r="N35">
        <v>0</v>
      </c>
      <c r="O35">
        <v>0.104166666666667</v>
      </c>
    </row>
    <row r="36" spans="1:15" x14ac:dyDescent="0.3">
      <c r="A36" s="38">
        <v>106</v>
      </c>
      <c r="B36" t="s">
        <v>197</v>
      </c>
      <c r="C36" t="s">
        <v>196</v>
      </c>
      <c r="D36" t="s">
        <v>205</v>
      </c>
      <c r="E36" t="s">
        <v>204</v>
      </c>
      <c r="F36" t="s">
        <v>1398</v>
      </c>
      <c r="G36">
        <v>4</v>
      </c>
      <c r="H36">
        <v>4</v>
      </c>
      <c r="I36">
        <v>4</v>
      </c>
      <c r="J36">
        <v>0</v>
      </c>
      <c r="K36">
        <v>4</v>
      </c>
      <c r="L36">
        <v>0</v>
      </c>
      <c r="M36">
        <v>4</v>
      </c>
      <c r="N36">
        <v>0</v>
      </c>
      <c r="O36">
        <v>0.104166666666667</v>
      </c>
    </row>
    <row r="37" spans="1:15" x14ac:dyDescent="0.3">
      <c r="A37" s="38">
        <v>107</v>
      </c>
      <c r="B37" t="s">
        <v>197</v>
      </c>
      <c r="C37" t="s">
        <v>196</v>
      </c>
      <c r="D37" t="s">
        <v>205</v>
      </c>
      <c r="E37" t="s">
        <v>204</v>
      </c>
      <c r="F37" t="s">
        <v>1367</v>
      </c>
      <c r="G37">
        <v>1</v>
      </c>
      <c r="H37">
        <v>1</v>
      </c>
      <c r="I37">
        <v>1</v>
      </c>
      <c r="J37">
        <v>0</v>
      </c>
      <c r="K37">
        <v>1</v>
      </c>
      <c r="L37">
        <v>0</v>
      </c>
      <c r="M37">
        <v>1</v>
      </c>
      <c r="N37">
        <v>0</v>
      </c>
      <c r="O37">
        <v>0.104166666666667</v>
      </c>
    </row>
    <row r="38" spans="1:15" x14ac:dyDescent="0.3">
      <c r="A38" s="38">
        <v>107</v>
      </c>
      <c r="B38" t="s">
        <v>197</v>
      </c>
      <c r="C38" t="s">
        <v>196</v>
      </c>
      <c r="D38" t="s">
        <v>205</v>
      </c>
      <c r="E38" t="s">
        <v>318</v>
      </c>
      <c r="F38" t="s">
        <v>1366</v>
      </c>
      <c r="G38">
        <v>1</v>
      </c>
      <c r="H38">
        <v>2</v>
      </c>
      <c r="I38">
        <v>1</v>
      </c>
      <c r="J38">
        <v>0</v>
      </c>
      <c r="K38">
        <v>1</v>
      </c>
      <c r="L38">
        <v>0</v>
      </c>
      <c r="M38">
        <v>1</v>
      </c>
      <c r="N38">
        <v>0</v>
      </c>
      <c r="O38">
        <v>7.1022727272727307E-2</v>
      </c>
    </row>
    <row r="39" spans="1:15" x14ac:dyDescent="0.3">
      <c r="A39" s="38">
        <v>107</v>
      </c>
      <c r="B39" t="s">
        <v>197</v>
      </c>
      <c r="C39" t="s">
        <v>196</v>
      </c>
      <c r="D39" t="s">
        <v>205</v>
      </c>
      <c r="E39" t="s">
        <v>397</v>
      </c>
      <c r="F39" t="s">
        <v>1365</v>
      </c>
      <c r="G39">
        <v>1</v>
      </c>
      <c r="H39">
        <v>2</v>
      </c>
      <c r="I39">
        <v>2</v>
      </c>
      <c r="J39">
        <v>0</v>
      </c>
      <c r="K39">
        <v>1</v>
      </c>
      <c r="L39">
        <v>0</v>
      </c>
      <c r="M39">
        <v>1</v>
      </c>
      <c r="N39">
        <v>0</v>
      </c>
      <c r="O39">
        <v>0.142045454545455</v>
      </c>
    </row>
    <row r="40" spans="1:15" x14ac:dyDescent="0.3">
      <c r="A40" s="38">
        <v>107</v>
      </c>
      <c r="B40" t="s">
        <v>197</v>
      </c>
      <c r="C40" t="s">
        <v>196</v>
      </c>
      <c r="D40" t="s">
        <v>205</v>
      </c>
      <c r="E40" t="s">
        <v>204</v>
      </c>
      <c r="F40" t="s">
        <v>1364</v>
      </c>
      <c r="G40">
        <v>2</v>
      </c>
      <c r="H40">
        <v>3</v>
      </c>
      <c r="I40">
        <v>3</v>
      </c>
      <c r="J40">
        <v>0</v>
      </c>
      <c r="K40">
        <v>2</v>
      </c>
      <c r="L40">
        <v>0</v>
      </c>
      <c r="M40">
        <v>3</v>
      </c>
      <c r="N40">
        <v>0</v>
      </c>
      <c r="O40">
        <v>0.11363636363636399</v>
      </c>
    </row>
    <row r="41" spans="1:15" x14ac:dyDescent="0.3">
      <c r="A41" s="38">
        <v>107</v>
      </c>
      <c r="B41" t="s">
        <v>197</v>
      </c>
      <c r="C41" t="s">
        <v>196</v>
      </c>
      <c r="D41" t="s">
        <v>265</v>
      </c>
      <c r="E41" t="s">
        <v>362</v>
      </c>
      <c r="F41" t="s">
        <v>1363</v>
      </c>
      <c r="G41">
        <v>3</v>
      </c>
      <c r="H41">
        <v>5</v>
      </c>
      <c r="I41">
        <v>3</v>
      </c>
      <c r="J41">
        <v>0</v>
      </c>
      <c r="K41">
        <v>3</v>
      </c>
      <c r="L41">
        <v>0</v>
      </c>
      <c r="M41">
        <v>3</v>
      </c>
      <c r="N41">
        <v>0</v>
      </c>
      <c r="O41">
        <v>8.5227272727272693E-2</v>
      </c>
    </row>
    <row r="42" spans="1:15" x14ac:dyDescent="0.3">
      <c r="A42" s="38">
        <v>107</v>
      </c>
      <c r="B42" t="s">
        <v>197</v>
      </c>
      <c r="C42" t="s">
        <v>196</v>
      </c>
      <c r="D42" t="s">
        <v>265</v>
      </c>
      <c r="E42" t="s">
        <v>360</v>
      </c>
      <c r="F42" t="s">
        <v>1362</v>
      </c>
      <c r="G42">
        <v>2</v>
      </c>
      <c r="H42">
        <v>2</v>
      </c>
      <c r="I42">
        <v>3</v>
      </c>
      <c r="J42">
        <v>0</v>
      </c>
      <c r="K42">
        <v>2</v>
      </c>
      <c r="L42">
        <v>0</v>
      </c>
      <c r="M42">
        <v>3</v>
      </c>
      <c r="N42">
        <v>0</v>
      </c>
      <c r="O42">
        <v>0.118371212121212</v>
      </c>
    </row>
    <row r="43" spans="1:15" x14ac:dyDescent="0.3">
      <c r="A43" s="38">
        <v>107</v>
      </c>
      <c r="B43" t="s">
        <v>197</v>
      </c>
      <c r="C43" t="s">
        <v>196</v>
      </c>
      <c r="D43" t="s">
        <v>265</v>
      </c>
      <c r="E43" t="s">
        <v>264</v>
      </c>
      <c r="F43" t="s">
        <v>1361</v>
      </c>
      <c r="G43">
        <v>5</v>
      </c>
      <c r="H43">
        <v>14</v>
      </c>
      <c r="I43">
        <v>5</v>
      </c>
      <c r="J43">
        <v>0</v>
      </c>
      <c r="K43">
        <v>5</v>
      </c>
      <c r="L43">
        <v>0</v>
      </c>
      <c r="M43">
        <v>5</v>
      </c>
      <c r="N43">
        <v>0</v>
      </c>
      <c r="O43">
        <v>5.6818181818181802E-2</v>
      </c>
    </row>
    <row r="44" spans="1:15" x14ac:dyDescent="0.3">
      <c r="A44" s="38">
        <v>107</v>
      </c>
      <c r="B44" t="s">
        <v>197</v>
      </c>
      <c r="C44" t="s">
        <v>196</v>
      </c>
      <c r="D44" t="s">
        <v>195</v>
      </c>
      <c r="E44" t="s">
        <v>302</v>
      </c>
      <c r="F44" t="s">
        <v>1360</v>
      </c>
      <c r="G44">
        <v>0</v>
      </c>
      <c r="H44">
        <v>0</v>
      </c>
      <c r="I44">
        <v>1</v>
      </c>
      <c r="J44">
        <v>0</v>
      </c>
      <c r="K44">
        <v>0</v>
      </c>
      <c r="L44">
        <v>0</v>
      </c>
      <c r="M44">
        <v>0</v>
      </c>
      <c r="N44">
        <v>0</v>
      </c>
      <c r="O44">
        <v>0.19886363636363599</v>
      </c>
    </row>
    <row r="45" spans="1:15" x14ac:dyDescent="0.3">
      <c r="A45" s="38">
        <v>107</v>
      </c>
      <c r="B45" t="s">
        <v>197</v>
      </c>
      <c r="C45" t="s">
        <v>196</v>
      </c>
      <c r="D45" t="s">
        <v>195</v>
      </c>
      <c r="E45" t="s">
        <v>805</v>
      </c>
      <c r="F45" t="s">
        <v>1359</v>
      </c>
      <c r="G45">
        <v>2</v>
      </c>
      <c r="H45">
        <v>2</v>
      </c>
      <c r="I45">
        <v>3</v>
      </c>
      <c r="J45">
        <v>0</v>
      </c>
      <c r="K45">
        <v>2</v>
      </c>
      <c r="L45">
        <v>0</v>
      </c>
      <c r="M45">
        <v>3</v>
      </c>
      <c r="N45">
        <v>0</v>
      </c>
      <c r="O45">
        <v>0</v>
      </c>
    </row>
    <row r="46" spans="1:15" x14ac:dyDescent="0.3">
      <c r="A46" s="38">
        <v>110</v>
      </c>
      <c r="B46" t="s">
        <v>197</v>
      </c>
      <c r="C46" t="s">
        <v>196</v>
      </c>
      <c r="D46" t="s">
        <v>265</v>
      </c>
      <c r="E46" t="s">
        <v>362</v>
      </c>
      <c r="F46" t="s">
        <v>1355</v>
      </c>
      <c r="G46">
        <v>0</v>
      </c>
      <c r="H46">
        <v>0</v>
      </c>
      <c r="I46">
        <v>0</v>
      </c>
      <c r="J46">
        <v>0</v>
      </c>
      <c r="K46">
        <v>0</v>
      </c>
      <c r="L46">
        <v>0</v>
      </c>
      <c r="M46">
        <v>1</v>
      </c>
      <c r="N46">
        <v>0</v>
      </c>
      <c r="O46">
        <v>5.6818181818181802E-2</v>
      </c>
    </row>
    <row r="47" spans="1:15" x14ac:dyDescent="0.3">
      <c r="A47" s="38">
        <v>111</v>
      </c>
      <c r="B47" t="s">
        <v>197</v>
      </c>
      <c r="C47" t="s">
        <v>196</v>
      </c>
      <c r="D47" t="s">
        <v>265</v>
      </c>
      <c r="E47" t="s">
        <v>362</v>
      </c>
      <c r="F47" t="s">
        <v>1343</v>
      </c>
      <c r="G47">
        <v>0</v>
      </c>
      <c r="H47">
        <v>0</v>
      </c>
      <c r="I47">
        <v>1</v>
      </c>
      <c r="J47">
        <v>0</v>
      </c>
      <c r="K47">
        <v>0</v>
      </c>
      <c r="L47">
        <v>0</v>
      </c>
      <c r="M47">
        <v>1</v>
      </c>
      <c r="N47">
        <v>0</v>
      </c>
      <c r="O47">
        <v>0</v>
      </c>
    </row>
    <row r="48" spans="1:15" x14ac:dyDescent="0.3">
      <c r="A48" s="38">
        <v>111</v>
      </c>
      <c r="B48" t="s">
        <v>197</v>
      </c>
      <c r="C48" t="s">
        <v>196</v>
      </c>
      <c r="D48" t="s">
        <v>205</v>
      </c>
      <c r="E48" t="s">
        <v>204</v>
      </c>
      <c r="F48" t="s">
        <v>1342</v>
      </c>
      <c r="G48">
        <v>0</v>
      </c>
      <c r="H48">
        <v>0</v>
      </c>
      <c r="I48">
        <v>1</v>
      </c>
      <c r="J48">
        <v>0</v>
      </c>
      <c r="K48">
        <v>0</v>
      </c>
      <c r="L48">
        <v>0</v>
      </c>
      <c r="M48">
        <v>1</v>
      </c>
      <c r="N48">
        <v>0</v>
      </c>
      <c r="O48">
        <v>0</v>
      </c>
    </row>
    <row r="49" spans="1:15" x14ac:dyDescent="0.3">
      <c r="A49" s="38">
        <v>151</v>
      </c>
      <c r="B49" t="s">
        <v>197</v>
      </c>
      <c r="C49" t="s">
        <v>196</v>
      </c>
      <c r="D49" t="s">
        <v>205</v>
      </c>
      <c r="E49" t="s">
        <v>397</v>
      </c>
      <c r="F49" t="s">
        <v>1332</v>
      </c>
      <c r="G49">
        <v>2</v>
      </c>
      <c r="H49">
        <v>4</v>
      </c>
      <c r="I49">
        <v>1</v>
      </c>
      <c r="J49">
        <v>0</v>
      </c>
      <c r="K49">
        <v>2</v>
      </c>
      <c r="L49">
        <v>0</v>
      </c>
      <c r="M49">
        <v>0</v>
      </c>
      <c r="N49">
        <v>0</v>
      </c>
      <c r="O49">
        <v>0</v>
      </c>
    </row>
    <row r="50" spans="1:15" x14ac:dyDescent="0.3">
      <c r="A50" s="38">
        <v>151</v>
      </c>
      <c r="B50" t="s">
        <v>197</v>
      </c>
      <c r="C50" t="s">
        <v>196</v>
      </c>
      <c r="D50" t="s">
        <v>265</v>
      </c>
      <c r="E50" t="s">
        <v>362</v>
      </c>
      <c r="F50" t="s">
        <v>1331</v>
      </c>
      <c r="G50">
        <v>0</v>
      </c>
      <c r="H50">
        <v>0</v>
      </c>
      <c r="I50">
        <v>1</v>
      </c>
      <c r="J50">
        <v>0</v>
      </c>
      <c r="K50">
        <v>1</v>
      </c>
      <c r="L50">
        <v>0</v>
      </c>
      <c r="M50">
        <v>1</v>
      </c>
      <c r="N50">
        <v>0</v>
      </c>
      <c r="O50">
        <v>6.5573770491803296E-2</v>
      </c>
    </row>
    <row r="51" spans="1:15" x14ac:dyDescent="0.3">
      <c r="A51" s="38">
        <v>201</v>
      </c>
      <c r="B51" t="s">
        <v>197</v>
      </c>
      <c r="C51" t="s">
        <v>196</v>
      </c>
      <c r="D51" t="s">
        <v>265</v>
      </c>
      <c r="E51" t="s">
        <v>380</v>
      </c>
      <c r="F51" t="s">
        <v>48</v>
      </c>
      <c r="G51">
        <v>1</v>
      </c>
      <c r="H51">
        <v>1</v>
      </c>
      <c r="I51">
        <v>0</v>
      </c>
      <c r="J51">
        <v>0</v>
      </c>
      <c r="K51">
        <v>1</v>
      </c>
      <c r="L51">
        <v>0</v>
      </c>
      <c r="M51">
        <v>0</v>
      </c>
      <c r="N51">
        <v>0</v>
      </c>
      <c r="O51">
        <v>0</v>
      </c>
    </row>
    <row r="52" spans="1:15" x14ac:dyDescent="0.3">
      <c r="A52" s="38">
        <v>201</v>
      </c>
      <c r="B52" t="s">
        <v>197</v>
      </c>
      <c r="C52" t="s">
        <v>196</v>
      </c>
      <c r="D52" t="s">
        <v>265</v>
      </c>
      <c r="E52" t="s">
        <v>264</v>
      </c>
      <c r="F52" t="s">
        <v>49</v>
      </c>
      <c r="G52">
        <v>2</v>
      </c>
      <c r="H52">
        <v>2</v>
      </c>
      <c r="I52">
        <v>4</v>
      </c>
      <c r="J52">
        <v>0</v>
      </c>
      <c r="K52">
        <v>4</v>
      </c>
      <c r="L52">
        <v>0</v>
      </c>
      <c r="M52">
        <v>2</v>
      </c>
      <c r="N52">
        <v>0</v>
      </c>
      <c r="O52">
        <v>0.116822429906542</v>
      </c>
    </row>
    <row r="53" spans="1:15" x14ac:dyDescent="0.3">
      <c r="A53" s="38">
        <v>201</v>
      </c>
      <c r="B53" t="s">
        <v>197</v>
      </c>
      <c r="C53" t="s">
        <v>196</v>
      </c>
      <c r="D53" t="s">
        <v>265</v>
      </c>
      <c r="E53" t="s">
        <v>362</v>
      </c>
      <c r="F53" t="s">
        <v>1273</v>
      </c>
      <c r="G53">
        <v>1</v>
      </c>
      <c r="H53">
        <v>1</v>
      </c>
      <c r="I53">
        <v>1</v>
      </c>
      <c r="J53">
        <v>0</v>
      </c>
      <c r="K53">
        <v>1</v>
      </c>
      <c r="L53">
        <v>0</v>
      </c>
      <c r="M53">
        <v>1</v>
      </c>
      <c r="N53">
        <v>0</v>
      </c>
      <c r="O53">
        <v>3.8940809968847398E-2</v>
      </c>
    </row>
    <row r="54" spans="1:15" x14ac:dyDescent="0.3">
      <c r="A54" s="38">
        <v>201</v>
      </c>
      <c r="B54" t="s">
        <v>197</v>
      </c>
      <c r="C54" t="s">
        <v>196</v>
      </c>
      <c r="D54" t="s">
        <v>205</v>
      </c>
      <c r="E54" t="s">
        <v>204</v>
      </c>
      <c r="F54" t="s">
        <v>1263</v>
      </c>
      <c r="G54">
        <v>9</v>
      </c>
      <c r="H54">
        <v>9</v>
      </c>
      <c r="I54">
        <v>9</v>
      </c>
      <c r="J54">
        <v>0</v>
      </c>
      <c r="K54">
        <v>9</v>
      </c>
      <c r="L54">
        <v>0</v>
      </c>
      <c r="M54">
        <v>9</v>
      </c>
      <c r="N54">
        <v>0</v>
      </c>
      <c r="O54">
        <v>5.8411214953271E-2</v>
      </c>
    </row>
    <row r="55" spans="1:15" x14ac:dyDescent="0.3">
      <c r="A55" s="38">
        <v>201</v>
      </c>
      <c r="B55" t="s">
        <v>197</v>
      </c>
      <c r="C55" t="s">
        <v>196</v>
      </c>
      <c r="D55" t="s">
        <v>205</v>
      </c>
      <c r="E55" t="s">
        <v>373</v>
      </c>
      <c r="F55" t="s">
        <v>1262</v>
      </c>
      <c r="G55">
        <v>1</v>
      </c>
      <c r="H55">
        <v>1</v>
      </c>
      <c r="I55">
        <v>0</v>
      </c>
      <c r="J55">
        <v>0</v>
      </c>
      <c r="K55">
        <v>1</v>
      </c>
      <c r="L55">
        <v>0</v>
      </c>
      <c r="M55">
        <v>0</v>
      </c>
      <c r="N55">
        <v>0</v>
      </c>
      <c r="O55">
        <v>5.8411214953271E-2</v>
      </c>
    </row>
    <row r="56" spans="1:15" x14ac:dyDescent="0.3">
      <c r="A56" s="38">
        <v>202</v>
      </c>
      <c r="B56" t="s">
        <v>197</v>
      </c>
      <c r="C56" t="s">
        <v>196</v>
      </c>
      <c r="D56" t="s">
        <v>205</v>
      </c>
      <c r="E56" t="s">
        <v>204</v>
      </c>
      <c r="F56" t="s">
        <v>65</v>
      </c>
      <c r="G56">
        <v>0</v>
      </c>
      <c r="H56">
        <v>0</v>
      </c>
      <c r="I56">
        <v>0</v>
      </c>
      <c r="J56">
        <v>0</v>
      </c>
      <c r="K56">
        <v>6</v>
      </c>
      <c r="L56">
        <v>0</v>
      </c>
      <c r="M56">
        <v>0</v>
      </c>
      <c r="N56">
        <v>0</v>
      </c>
      <c r="O56">
        <v>0.116822429906542</v>
      </c>
    </row>
    <row r="57" spans="1:15" x14ac:dyDescent="0.3">
      <c r="A57" s="38">
        <v>202</v>
      </c>
      <c r="B57" t="s">
        <v>197</v>
      </c>
      <c r="C57" t="s">
        <v>196</v>
      </c>
      <c r="D57" t="s">
        <v>205</v>
      </c>
      <c r="E57" t="s">
        <v>204</v>
      </c>
      <c r="F57" t="s">
        <v>66</v>
      </c>
      <c r="G57">
        <v>1</v>
      </c>
      <c r="H57">
        <v>7</v>
      </c>
      <c r="I57">
        <v>1</v>
      </c>
      <c r="J57">
        <v>0</v>
      </c>
      <c r="K57">
        <v>1</v>
      </c>
      <c r="L57">
        <v>0</v>
      </c>
      <c r="M57">
        <v>1</v>
      </c>
      <c r="N57">
        <v>0</v>
      </c>
      <c r="O57">
        <v>0</v>
      </c>
    </row>
    <row r="58" spans="1:15" x14ac:dyDescent="0.3">
      <c r="A58" s="38">
        <v>202</v>
      </c>
      <c r="B58" t="s">
        <v>197</v>
      </c>
      <c r="C58" t="s">
        <v>196</v>
      </c>
      <c r="D58" t="s">
        <v>205</v>
      </c>
      <c r="E58" t="s">
        <v>204</v>
      </c>
      <c r="F58" t="s">
        <v>1239</v>
      </c>
      <c r="G58">
        <v>0</v>
      </c>
      <c r="H58">
        <v>0</v>
      </c>
      <c r="I58">
        <v>0</v>
      </c>
      <c r="J58">
        <v>0</v>
      </c>
      <c r="K58">
        <v>0</v>
      </c>
      <c r="L58">
        <v>0</v>
      </c>
      <c r="M58">
        <v>0</v>
      </c>
      <c r="N58">
        <v>0</v>
      </c>
      <c r="O58">
        <v>0.27006172839506198</v>
      </c>
    </row>
    <row r="59" spans="1:15" x14ac:dyDescent="0.3">
      <c r="A59" s="38">
        <v>203</v>
      </c>
      <c r="B59" t="s">
        <v>197</v>
      </c>
      <c r="C59" t="s">
        <v>196</v>
      </c>
      <c r="D59" t="s">
        <v>205</v>
      </c>
      <c r="E59" t="s">
        <v>373</v>
      </c>
      <c r="F59" t="s">
        <v>1216</v>
      </c>
      <c r="G59">
        <v>0</v>
      </c>
      <c r="H59">
        <v>0</v>
      </c>
      <c r="I59">
        <v>0</v>
      </c>
      <c r="J59">
        <v>0</v>
      </c>
      <c r="K59">
        <v>1</v>
      </c>
      <c r="L59">
        <v>0</v>
      </c>
      <c r="M59">
        <v>0</v>
      </c>
      <c r="N59">
        <v>0</v>
      </c>
      <c r="O59">
        <v>0</v>
      </c>
    </row>
    <row r="60" spans="1:15" x14ac:dyDescent="0.3">
      <c r="A60" s="38">
        <v>203</v>
      </c>
      <c r="B60" t="s">
        <v>197</v>
      </c>
      <c r="C60" t="s">
        <v>196</v>
      </c>
      <c r="D60" t="s">
        <v>265</v>
      </c>
      <c r="E60" t="s">
        <v>362</v>
      </c>
      <c r="F60" t="s">
        <v>1215</v>
      </c>
      <c r="G60">
        <v>0</v>
      </c>
      <c r="H60">
        <v>0</v>
      </c>
      <c r="I60">
        <v>1</v>
      </c>
      <c r="J60">
        <v>0</v>
      </c>
      <c r="K60">
        <v>1</v>
      </c>
      <c r="L60">
        <v>0</v>
      </c>
      <c r="M60">
        <v>0</v>
      </c>
      <c r="N60">
        <v>0</v>
      </c>
      <c r="O60">
        <v>0</v>
      </c>
    </row>
    <row r="61" spans="1:15" x14ac:dyDescent="0.3">
      <c r="A61" s="38">
        <v>204</v>
      </c>
      <c r="B61" t="s">
        <v>197</v>
      </c>
      <c r="C61" t="s">
        <v>196</v>
      </c>
      <c r="D61" t="s">
        <v>205</v>
      </c>
      <c r="E61" t="s">
        <v>318</v>
      </c>
      <c r="F61" t="s">
        <v>1183</v>
      </c>
      <c r="G61">
        <v>0</v>
      </c>
      <c r="H61">
        <v>0</v>
      </c>
      <c r="I61">
        <v>0</v>
      </c>
      <c r="J61">
        <v>0</v>
      </c>
      <c r="K61">
        <v>0</v>
      </c>
      <c r="L61">
        <v>0</v>
      </c>
      <c r="M61">
        <v>0</v>
      </c>
      <c r="N61">
        <v>0</v>
      </c>
      <c r="O61">
        <v>0</v>
      </c>
    </row>
    <row r="62" spans="1:15" x14ac:dyDescent="0.3">
      <c r="A62" s="38">
        <v>204</v>
      </c>
      <c r="B62" t="s">
        <v>197</v>
      </c>
      <c r="C62" t="s">
        <v>196</v>
      </c>
      <c r="D62" t="s">
        <v>205</v>
      </c>
      <c r="E62" t="s">
        <v>373</v>
      </c>
      <c r="F62" t="s">
        <v>1182</v>
      </c>
      <c r="G62">
        <v>0</v>
      </c>
      <c r="H62">
        <v>0</v>
      </c>
      <c r="I62">
        <v>0</v>
      </c>
      <c r="J62">
        <v>0</v>
      </c>
      <c r="K62">
        <v>0</v>
      </c>
      <c r="L62">
        <v>0</v>
      </c>
      <c r="M62">
        <v>1</v>
      </c>
      <c r="N62">
        <v>0</v>
      </c>
      <c r="O62">
        <v>0</v>
      </c>
    </row>
    <row r="63" spans="1:15" x14ac:dyDescent="0.3">
      <c r="A63" s="38">
        <v>204</v>
      </c>
      <c r="B63" t="s">
        <v>197</v>
      </c>
      <c r="C63" t="s">
        <v>196</v>
      </c>
      <c r="D63" t="s">
        <v>265</v>
      </c>
      <c r="E63" t="s">
        <v>360</v>
      </c>
      <c r="F63" t="s">
        <v>1181</v>
      </c>
      <c r="G63">
        <v>0</v>
      </c>
      <c r="H63">
        <v>0</v>
      </c>
      <c r="I63">
        <v>0</v>
      </c>
      <c r="J63">
        <v>0</v>
      </c>
      <c r="K63">
        <v>0</v>
      </c>
      <c r="L63">
        <v>0</v>
      </c>
      <c r="M63">
        <v>1</v>
      </c>
      <c r="N63">
        <v>0</v>
      </c>
      <c r="O63">
        <v>0</v>
      </c>
    </row>
    <row r="64" spans="1:15" x14ac:dyDescent="0.3">
      <c r="A64" s="38">
        <v>205</v>
      </c>
      <c r="B64" t="s">
        <v>197</v>
      </c>
      <c r="C64" t="s">
        <v>196</v>
      </c>
      <c r="D64" t="s">
        <v>205</v>
      </c>
      <c r="E64" t="s">
        <v>318</v>
      </c>
      <c r="F64" t="s">
        <v>1166</v>
      </c>
      <c r="G64">
        <v>4</v>
      </c>
      <c r="H64">
        <v>4</v>
      </c>
      <c r="I64">
        <v>4</v>
      </c>
      <c r="J64">
        <v>0</v>
      </c>
      <c r="K64">
        <v>4</v>
      </c>
      <c r="L64">
        <v>0</v>
      </c>
      <c r="M64">
        <v>4</v>
      </c>
      <c r="N64">
        <v>0</v>
      </c>
      <c r="O64">
        <v>0</v>
      </c>
    </row>
    <row r="65" spans="1:15" x14ac:dyDescent="0.3">
      <c r="A65" s="38">
        <v>206</v>
      </c>
      <c r="B65" t="s">
        <v>197</v>
      </c>
      <c r="C65" t="s">
        <v>196</v>
      </c>
      <c r="D65" t="s">
        <v>205</v>
      </c>
      <c r="E65" t="s">
        <v>318</v>
      </c>
      <c r="F65" t="s">
        <v>1154</v>
      </c>
      <c r="G65">
        <v>0</v>
      </c>
      <c r="H65">
        <v>0</v>
      </c>
      <c r="I65">
        <v>2</v>
      </c>
      <c r="J65">
        <v>0</v>
      </c>
      <c r="K65">
        <v>0</v>
      </c>
      <c r="L65">
        <v>0</v>
      </c>
      <c r="M65">
        <v>2</v>
      </c>
      <c r="N65">
        <v>0</v>
      </c>
      <c r="O65">
        <v>0.111607142857143</v>
      </c>
    </row>
    <row r="66" spans="1:15" x14ac:dyDescent="0.3">
      <c r="A66" s="38">
        <v>206</v>
      </c>
      <c r="B66" t="s">
        <v>197</v>
      </c>
      <c r="C66" t="s">
        <v>196</v>
      </c>
      <c r="D66" t="s">
        <v>265</v>
      </c>
      <c r="E66" t="s">
        <v>362</v>
      </c>
      <c r="F66" t="s">
        <v>1153</v>
      </c>
      <c r="G66">
        <v>0</v>
      </c>
      <c r="H66">
        <v>0</v>
      </c>
      <c r="I66">
        <v>2</v>
      </c>
      <c r="J66">
        <v>0</v>
      </c>
      <c r="K66">
        <v>0</v>
      </c>
      <c r="L66">
        <v>0</v>
      </c>
      <c r="M66">
        <v>3</v>
      </c>
      <c r="N66">
        <v>0</v>
      </c>
      <c r="O66">
        <v>0</v>
      </c>
    </row>
    <row r="67" spans="1:15" x14ac:dyDescent="0.3">
      <c r="A67" s="38">
        <v>207</v>
      </c>
      <c r="B67" t="s">
        <v>197</v>
      </c>
      <c r="C67" t="s">
        <v>196</v>
      </c>
      <c r="D67" t="s">
        <v>265</v>
      </c>
      <c r="E67" t="s">
        <v>362</v>
      </c>
      <c r="F67" t="s">
        <v>1117</v>
      </c>
      <c r="G67">
        <v>0</v>
      </c>
      <c r="H67">
        <v>0</v>
      </c>
      <c r="I67">
        <v>1</v>
      </c>
      <c r="J67">
        <v>0</v>
      </c>
      <c r="K67">
        <v>0</v>
      </c>
      <c r="L67">
        <v>0</v>
      </c>
      <c r="M67">
        <v>1</v>
      </c>
      <c r="N67">
        <v>0</v>
      </c>
      <c r="O67">
        <v>0</v>
      </c>
    </row>
    <row r="68" spans="1:15" x14ac:dyDescent="0.3">
      <c r="A68" s="38">
        <v>207</v>
      </c>
      <c r="B68" t="s">
        <v>197</v>
      </c>
      <c r="C68" t="s">
        <v>196</v>
      </c>
      <c r="D68" t="s">
        <v>265</v>
      </c>
      <c r="E68" t="s">
        <v>264</v>
      </c>
      <c r="F68" t="s">
        <v>1116</v>
      </c>
      <c r="G68">
        <v>0</v>
      </c>
      <c r="H68">
        <v>0</v>
      </c>
      <c r="I68">
        <v>1</v>
      </c>
      <c r="J68">
        <v>0</v>
      </c>
      <c r="K68">
        <v>1</v>
      </c>
      <c r="L68">
        <v>0</v>
      </c>
      <c r="M68">
        <v>1</v>
      </c>
      <c r="N68">
        <v>0</v>
      </c>
      <c r="O68">
        <v>0</v>
      </c>
    </row>
    <row r="69" spans="1:15" x14ac:dyDescent="0.3">
      <c r="A69" s="38">
        <v>207</v>
      </c>
      <c r="B69" t="s">
        <v>197</v>
      </c>
      <c r="C69" t="s">
        <v>196</v>
      </c>
      <c r="D69" t="s">
        <v>205</v>
      </c>
      <c r="E69" t="s">
        <v>371</v>
      </c>
      <c r="F69" t="s">
        <v>1115</v>
      </c>
      <c r="G69">
        <v>0</v>
      </c>
      <c r="H69">
        <v>0</v>
      </c>
      <c r="I69">
        <v>1</v>
      </c>
      <c r="J69">
        <v>0</v>
      </c>
      <c r="K69">
        <v>0</v>
      </c>
      <c r="L69">
        <v>0</v>
      </c>
      <c r="M69">
        <v>1</v>
      </c>
      <c r="N69">
        <v>0</v>
      </c>
      <c r="O69">
        <v>0</v>
      </c>
    </row>
    <row r="70" spans="1:15" x14ac:dyDescent="0.3">
      <c r="A70" s="38">
        <v>208</v>
      </c>
      <c r="B70" t="s">
        <v>197</v>
      </c>
      <c r="C70" t="s">
        <v>196</v>
      </c>
      <c r="D70" t="s">
        <v>205</v>
      </c>
      <c r="E70" t="s">
        <v>373</v>
      </c>
      <c r="F70" t="s">
        <v>1112</v>
      </c>
      <c r="G70">
        <v>0</v>
      </c>
      <c r="H70">
        <v>0</v>
      </c>
      <c r="I70">
        <v>1</v>
      </c>
      <c r="J70">
        <v>0</v>
      </c>
      <c r="K70">
        <v>1</v>
      </c>
      <c r="L70">
        <v>0</v>
      </c>
      <c r="M70">
        <v>0</v>
      </c>
      <c r="N70">
        <v>0</v>
      </c>
      <c r="O70">
        <v>0</v>
      </c>
    </row>
    <row r="71" spans="1:15" x14ac:dyDescent="0.3">
      <c r="A71" s="38">
        <v>209</v>
      </c>
      <c r="B71" t="s">
        <v>197</v>
      </c>
      <c r="C71" t="s">
        <v>196</v>
      </c>
      <c r="D71" t="s">
        <v>265</v>
      </c>
      <c r="E71" t="s">
        <v>362</v>
      </c>
      <c r="F71" t="s">
        <v>1101</v>
      </c>
      <c r="G71">
        <v>0</v>
      </c>
      <c r="H71">
        <v>0</v>
      </c>
      <c r="I71">
        <v>0</v>
      </c>
      <c r="J71">
        <v>0</v>
      </c>
      <c r="K71">
        <v>0</v>
      </c>
      <c r="L71">
        <v>0</v>
      </c>
      <c r="M71">
        <v>3</v>
      </c>
      <c r="N71">
        <v>0</v>
      </c>
      <c r="O71">
        <v>0</v>
      </c>
    </row>
    <row r="72" spans="1:15" x14ac:dyDescent="0.3">
      <c r="A72" s="38">
        <v>210</v>
      </c>
      <c r="B72" t="s">
        <v>197</v>
      </c>
      <c r="C72" t="s">
        <v>196</v>
      </c>
      <c r="D72" t="s">
        <v>265</v>
      </c>
      <c r="E72" t="s">
        <v>362</v>
      </c>
      <c r="F72" t="s">
        <v>1089</v>
      </c>
      <c r="G72">
        <v>0</v>
      </c>
      <c r="H72">
        <v>0</v>
      </c>
      <c r="I72">
        <v>0</v>
      </c>
      <c r="J72">
        <v>0</v>
      </c>
      <c r="K72">
        <v>0</v>
      </c>
      <c r="L72">
        <v>0</v>
      </c>
      <c r="M72">
        <v>1</v>
      </c>
      <c r="N72">
        <v>0</v>
      </c>
      <c r="O72">
        <v>0</v>
      </c>
    </row>
    <row r="73" spans="1:15" x14ac:dyDescent="0.3">
      <c r="A73" s="38">
        <v>212</v>
      </c>
      <c r="B73" t="s">
        <v>197</v>
      </c>
      <c r="C73" t="s">
        <v>196</v>
      </c>
      <c r="D73" t="s">
        <v>265</v>
      </c>
      <c r="E73" t="s">
        <v>362</v>
      </c>
      <c r="F73" t="s">
        <v>1081</v>
      </c>
      <c r="G73">
        <v>0</v>
      </c>
      <c r="H73">
        <v>0</v>
      </c>
      <c r="I73">
        <v>0</v>
      </c>
      <c r="J73">
        <v>0</v>
      </c>
      <c r="K73">
        <v>0</v>
      </c>
      <c r="L73">
        <v>0</v>
      </c>
      <c r="M73">
        <v>1</v>
      </c>
      <c r="N73">
        <v>0</v>
      </c>
      <c r="O73">
        <v>0</v>
      </c>
    </row>
    <row r="74" spans="1:15" x14ac:dyDescent="0.3">
      <c r="A74" s="38">
        <v>213</v>
      </c>
      <c r="B74" t="s">
        <v>197</v>
      </c>
      <c r="C74" t="s">
        <v>196</v>
      </c>
      <c r="D74" t="s">
        <v>265</v>
      </c>
      <c r="E74" t="s">
        <v>360</v>
      </c>
      <c r="F74" t="s">
        <v>1071</v>
      </c>
      <c r="G74">
        <v>0</v>
      </c>
      <c r="H74">
        <v>0</v>
      </c>
      <c r="I74">
        <v>0</v>
      </c>
      <c r="J74">
        <v>0</v>
      </c>
      <c r="K74">
        <v>0</v>
      </c>
      <c r="L74">
        <v>0</v>
      </c>
      <c r="M74">
        <v>1</v>
      </c>
      <c r="N74">
        <v>0</v>
      </c>
      <c r="O74">
        <v>0</v>
      </c>
    </row>
    <row r="75" spans="1:15" x14ac:dyDescent="0.3">
      <c r="A75" s="38">
        <v>214</v>
      </c>
      <c r="B75" t="s">
        <v>197</v>
      </c>
      <c r="C75" t="s">
        <v>196</v>
      </c>
      <c r="D75" t="s">
        <v>205</v>
      </c>
      <c r="E75" t="s">
        <v>204</v>
      </c>
      <c r="F75" t="s">
        <v>1065</v>
      </c>
      <c r="G75">
        <v>0</v>
      </c>
      <c r="H75">
        <v>0</v>
      </c>
      <c r="I75">
        <v>0</v>
      </c>
      <c r="J75">
        <v>0</v>
      </c>
      <c r="K75">
        <v>0</v>
      </c>
      <c r="L75">
        <v>0</v>
      </c>
      <c r="M75">
        <v>1</v>
      </c>
      <c r="N75">
        <v>0</v>
      </c>
      <c r="O75">
        <v>0</v>
      </c>
    </row>
    <row r="76" spans="1:15" x14ac:dyDescent="0.3">
      <c r="A76" s="38">
        <v>214</v>
      </c>
      <c r="B76" t="s">
        <v>197</v>
      </c>
      <c r="C76" t="s">
        <v>196</v>
      </c>
      <c r="D76" t="s">
        <v>205</v>
      </c>
      <c r="E76" t="s">
        <v>371</v>
      </c>
      <c r="F76" t="s">
        <v>1064</v>
      </c>
      <c r="G76">
        <v>0</v>
      </c>
      <c r="H76">
        <v>0</v>
      </c>
      <c r="I76">
        <v>0</v>
      </c>
      <c r="J76">
        <v>0</v>
      </c>
      <c r="K76">
        <v>0</v>
      </c>
      <c r="L76">
        <v>0</v>
      </c>
      <c r="M76">
        <v>1</v>
      </c>
      <c r="N76">
        <v>0</v>
      </c>
      <c r="O76">
        <v>0</v>
      </c>
    </row>
    <row r="77" spans="1:15" x14ac:dyDescent="0.3">
      <c r="A77" s="38">
        <v>214</v>
      </c>
      <c r="B77" t="s">
        <v>197</v>
      </c>
      <c r="C77" t="s">
        <v>196</v>
      </c>
      <c r="D77" t="s">
        <v>265</v>
      </c>
      <c r="E77" t="s">
        <v>362</v>
      </c>
      <c r="F77" t="s">
        <v>1055</v>
      </c>
      <c r="G77">
        <v>0</v>
      </c>
      <c r="H77">
        <v>0</v>
      </c>
      <c r="I77">
        <v>0</v>
      </c>
      <c r="J77">
        <v>0</v>
      </c>
      <c r="K77">
        <v>0</v>
      </c>
      <c r="L77">
        <v>0</v>
      </c>
      <c r="M77">
        <v>1</v>
      </c>
      <c r="N77">
        <v>0</v>
      </c>
      <c r="O77">
        <v>0</v>
      </c>
    </row>
    <row r="78" spans="1:15" x14ac:dyDescent="0.3">
      <c r="A78" s="38">
        <v>215</v>
      </c>
      <c r="B78" t="s">
        <v>197</v>
      </c>
      <c r="C78" t="s">
        <v>196</v>
      </c>
      <c r="D78" t="s">
        <v>205</v>
      </c>
      <c r="E78" t="s">
        <v>371</v>
      </c>
      <c r="F78" t="s">
        <v>85</v>
      </c>
      <c r="G78">
        <v>0</v>
      </c>
      <c r="H78">
        <v>0</v>
      </c>
      <c r="I78">
        <v>0</v>
      </c>
      <c r="J78">
        <v>0</v>
      </c>
      <c r="K78">
        <v>0</v>
      </c>
      <c r="L78">
        <v>0</v>
      </c>
      <c r="M78">
        <v>1</v>
      </c>
      <c r="N78">
        <v>0</v>
      </c>
      <c r="O78">
        <v>0</v>
      </c>
    </row>
    <row r="79" spans="1:15" x14ac:dyDescent="0.3">
      <c r="A79" s="38">
        <v>215</v>
      </c>
      <c r="B79" t="s">
        <v>197</v>
      </c>
      <c r="C79" t="s">
        <v>196</v>
      </c>
      <c r="D79" t="s">
        <v>265</v>
      </c>
      <c r="E79" t="s">
        <v>362</v>
      </c>
      <c r="F79" t="s">
        <v>86</v>
      </c>
      <c r="G79">
        <v>0</v>
      </c>
      <c r="H79">
        <v>0</v>
      </c>
      <c r="I79">
        <v>0</v>
      </c>
      <c r="J79">
        <v>0</v>
      </c>
      <c r="K79">
        <v>0</v>
      </c>
      <c r="L79">
        <v>0</v>
      </c>
      <c r="M79">
        <v>2</v>
      </c>
      <c r="N79">
        <v>0</v>
      </c>
      <c r="O79">
        <v>0</v>
      </c>
    </row>
    <row r="80" spans="1:15" x14ac:dyDescent="0.3">
      <c r="A80" s="38">
        <v>215</v>
      </c>
      <c r="B80" t="s">
        <v>197</v>
      </c>
      <c r="C80" t="s">
        <v>196</v>
      </c>
      <c r="D80" t="s">
        <v>265</v>
      </c>
      <c r="E80" t="s">
        <v>360</v>
      </c>
      <c r="F80" t="s">
        <v>88</v>
      </c>
      <c r="G80">
        <v>0</v>
      </c>
      <c r="H80">
        <v>0</v>
      </c>
      <c r="I80">
        <v>0</v>
      </c>
      <c r="J80">
        <v>0</v>
      </c>
      <c r="K80">
        <v>0</v>
      </c>
      <c r="L80">
        <v>0</v>
      </c>
      <c r="M80">
        <v>1</v>
      </c>
      <c r="N80">
        <v>0</v>
      </c>
      <c r="O80">
        <v>0</v>
      </c>
    </row>
    <row r="81" spans="1:15" x14ac:dyDescent="0.3">
      <c r="A81" s="38">
        <v>215</v>
      </c>
      <c r="B81" t="s">
        <v>197</v>
      </c>
      <c r="C81" t="s">
        <v>196</v>
      </c>
      <c r="D81" t="s">
        <v>205</v>
      </c>
      <c r="E81" t="s">
        <v>373</v>
      </c>
      <c r="F81" t="s">
        <v>89</v>
      </c>
      <c r="G81">
        <v>0</v>
      </c>
      <c r="H81">
        <v>0</v>
      </c>
      <c r="I81">
        <v>0</v>
      </c>
      <c r="J81">
        <v>0</v>
      </c>
      <c r="K81">
        <v>0</v>
      </c>
      <c r="L81">
        <v>0</v>
      </c>
      <c r="M81">
        <v>1</v>
      </c>
      <c r="N81">
        <v>0</v>
      </c>
      <c r="O81">
        <v>0</v>
      </c>
    </row>
    <row r="82" spans="1:15" x14ac:dyDescent="0.3">
      <c r="A82" s="38">
        <v>216</v>
      </c>
      <c r="B82" t="s">
        <v>197</v>
      </c>
      <c r="C82" t="s">
        <v>196</v>
      </c>
      <c r="D82" t="s">
        <v>265</v>
      </c>
      <c r="E82" t="s">
        <v>362</v>
      </c>
      <c r="F82" t="s">
        <v>1037</v>
      </c>
      <c r="G82">
        <v>0</v>
      </c>
      <c r="H82">
        <v>0</v>
      </c>
      <c r="I82">
        <v>0</v>
      </c>
      <c r="J82">
        <v>0</v>
      </c>
      <c r="K82">
        <v>1</v>
      </c>
      <c r="L82">
        <v>0</v>
      </c>
      <c r="M82">
        <v>0</v>
      </c>
      <c r="N82">
        <v>0</v>
      </c>
      <c r="O82">
        <v>0</v>
      </c>
    </row>
    <row r="83" spans="1:15" x14ac:dyDescent="0.3">
      <c r="A83" s="38">
        <v>216</v>
      </c>
      <c r="B83" t="s">
        <v>197</v>
      </c>
      <c r="C83" t="s">
        <v>196</v>
      </c>
      <c r="D83" t="s">
        <v>205</v>
      </c>
      <c r="E83" t="s">
        <v>373</v>
      </c>
      <c r="F83" t="s">
        <v>1036</v>
      </c>
      <c r="G83">
        <v>0</v>
      </c>
      <c r="H83">
        <v>0</v>
      </c>
      <c r="I83">
        <v>0</v>
      </c>
      <c r="J83">
        <v>0</v>
      </c>
      <c r="K83">
        <v>0</v>
      </c>
      <c r="L83">
        <v>0</v>
      </c>
      <c r="M83">
        <v>1</v>
      </c>
      <c r="N83">
        <v>0</v>
      </c>
      <c r="O83">
        <v>0</v>
      </c>
    </row>
    <row r="84" spans="1:15" x14ac:dyDescent="0.3">
      <c r="A84" s="38">
        <v>216</v>
      </c>
      <c r="B84" t="s">
        <v>197</v>
      </c>
      <c r="C84" t="s">
        <v>196</v>
      </c>
      <c r="D84" t="s">
        <v>205</v>
      </c>
      <c r="E84" t="s">
        <v>397</v>
      </c>
      <c r="F84" t="s">
        <v>1035</v>
      </c>
      <c r="G84">
        <v>0</v>
      </c>
      <c r="H84">
        <v>0</v>
      </c>
      <c r="I84">
        <v>0</v>
      </c>
      <c r="J84">
        <v>0</v>
      </c>
      <c r="K84">
        <v>0</v>
      </c>
      <c r="L84">
        <v>0</v>
      </c>
      <c r="M84">
        <v>1</v>
      </c>
      <c r="N84">
        <v>0</v>
      </c>
      <c r="O84">
        <v>0</v>
      </c>
    </row>
    <row r="85" spans="1:15" x14ac:dyDescent="0.3">
      <c r="A85" s="38">
        <v>216</v>
      </c>
      <c r="B85" t="s">
        <v>197</v>
      </c>
      <c r="C85" t="s">
        <v>196</v>
      </c>
      <c r="D85" t="s">
        <v>205</v>
      </c>
      <c r="E85" t="s">
        <v>204</v>
      </c>
      <c r="F85" t="s">
        <v>1031</v>
      </c>
      <c r="G85">
        <v>0</v>
      </c>
      <c r="H85">
        <v>0</v>
      </c>
      <c r="I85">
        <v>0</v>
      </c>
      <c r="J85">
        <v>0</v>
      </c>
      <c r="K85">
        <v>0</v>
      </c>
      <c r="L85">
        <v>0</v>
      </c>
      <c r="M85">
        <v>1</v>
      </c>
      <c r="N85">
        <v>0</v>
      </c>
      <c r="O85">
        <v>0</v>
      </c>
    </row>
    <row r="86" spans="1:15" x14ac:dyDescent="0.3">
      <c r="A86" s="38">
        <v>216</v>
      </c>
      <c r="B86" t="s">
        <v>197</v>
      </c>
      <c r="C86" t="s">
        <v>196</v>
      </c>
      <c r="D86" t="s">
        <v>205</v>
      </c>
      <c r="E86" t="s">
        <v>204</v>
      </c>
      <c r="F86" t="s">
        <v>1023</v>
      </c>
      <c r="G86">
        <v>0</v>
      </c>
      <c r="H86">
        <v>0</v>
      </c>
      <c r="I86">
        <v>0</v>
      </c>
      <c r="J86">
        <v>0</v>
      </c>
      <c r="K86">
        <v>0</v>
      </c>
      <c r="L86">
        <v>0</v>
      </c>
      <c r="M86">
        <v>1</v>
      </c>
      <c r="N86">
        <v>0</v>
      </c>
      <c r="O86">
        <v>0</v>
      </c>
    </row>
    <row r="87" spans="1:15" x14ac:dyDescent="0.3">
      <c r="A87" s="38">
        <v>216</v>
      </c>
      <c r="B87" t="s">
        <v>197</v>
      </c>
      <c r="C87" t="s">
        <v>196</v>
      </c>
      <c r="D87" t="s">
        <v>195</v>
      </c>
      <c r="E87" t="s">
        <v>807</v>
      </c>
      <c r="F87" t="s">
        <v>1022</v>
      </c>
      <c r="G87">
        <v>0</v>
      </c>
      <c r="H87">
        <v>0</v>
      </c>
      <c r="I87">
        <v>0</v>
      </c>
      <c r="J87">
        <v>0</v>
      </c>
      <c r="K87">
        <v>1</v>
      </c>
      <c r="L87">
        <v>0</v>
      </c>
      <c r="M87">
        <v>0</v>
      </c>
      <c r="N87">
        <v>0</v>
      </c>
      <c r="O87">
        <v>0</v>
      </c>
    </row>
    <row r="88" spans="1:15" x14ac:dyDescent="0.3">
      <c r="A88" s="38">
        <v>217</v>
      </c>
      <c r="B88" t="s">
        <v>197</v>
      </c>
      <c r="C88" t="s">
        <v>196</v>
      </c>
      <c r="D88" t="s">
        <v>205</v>
      </c>
      <c r="E88" t="s">
        <v>204</v>
      </c>
      <c r="F88" t="s">
        <v>1011</v>
      </c>
      <c r="G88">
        <v>0</v>
      </c>
      <c r="H88">
        <v>0</v>
      </c>
      <c r="I88">
        <v>0</v>
      </c>
      <c r="J88">
        <v>0</v>
      </c>
      <c r="K88">
        <v>0</v>
      </c>
      <c r="L88">
        <v>0</v>
      </c>
      <c r="M88">
        <v>1</v>
      </c>
      <c r="N88">
        <v>0</v>
      </c>
      <c r="O88">
        <v>0</v>
      </c>
    </row>
    <row r="89" spans="1:15" x14ac:dyDescent="0.3">
      <c r="A89" s="38">
        <v>217</v>
      </c>
      <c r="B89" t="s">
        <v>197</v>
      </c>
      <c r="C89" t="s">
        <v>196</v>
      </c>
      <c r="D89" t="s">
        <v>265</v>
      </c>
      <c r="E89" t="s">
        <v>380</v>
      </c>
      <c r="F89" t="s">
        <v>1009</v>
      </c>
      <c r="G89">
        <v>0</v>
      </c>
      <c r="H89">
        <v>0</v>
      </c>
      <c r="I89">
        <v>0</v>
      </c>
      <c r="J89">
        <v>0</v>
      </c>
      <c r="K89">
        <v>1</v>
      </c>
      <c r="L89">
        <v>0</v>
      </c>
      <c r="M89">
        <v>1</v>
      </c>
      <c r="N89">
        <v>0</v>
      </c>
      <c r="O89">
        <v>0</v>
      </c>
    </row>
    <row r="90" spans="1:15" x14ac:dyDescent="0.3">
      <c r="A90" s="38">
        <v>217</v>
      </c>
      <c r="B90" t="s">
        <v>197</v>
      </c>
      <c r="C90" t="s">
        <v>196</v>
      </c>
      <c r="D90" t="s">
        <v>205</v>
      </c>
      <c r="E90" t="s">
        <v>204</v>
      </c>
      <c r="F90" t="s">
        <v>1004</v>
      </c>
      <c r="G90">
        <v>0</v>
      </c>
      <c r="H90">
        <v>0</v>
      </c>
      <c r="I90">
        <v>0</v>
      </c>
      <c r="J90">
        <v>0</v>
      </c>
      <c r="K90">
        <v>0</v>
      </c>
      <c r="L90">
        <v>0</v>
      </c>
      <c r="M90">
        <v>1</v>
      </c>
      <c r="N90">
        <v>0</v>
      </c>
      <c r="O90">
        <v>0</v>
      </c>
    </row>
    <row r="91" spans="1:15" x14ac:dyDescent="0.3">
      <c r="A91" s="38">
        <v>218</v>
      </c>
      <c r="B91" t="s">
        <v>197</v>
      </c>
      <c r="C91" t="s">
        <v>196</v>
      </c>
      <c r="D91" t="s">
        <v>205</v>
      </c>
      <c r="E91" t="s">
        <v>204</v>
      </c>
      <c r="F91" t="s">
        <v>1003</v>
      </c>
      <c r="G91">
        <v>1</v>
      </c>
      <c r="H91">
        <v>0</v>
      </c>
      <c r="I91">
        <v>3</v>
      </c>
      <c r="J91">
        <v>0</v>
      </c>
      <c r="K91">
        <v>3</v>
      </c>
      <c r="L91">
        <v>0</v>
      </c>
      <c r="M91">
        <v>3</v>
      </c>
      <c r="N91">
        <v>0</v>
      </c>
      <c r="O91">
        <v>0</v>
      </c>
    </row>
    <row r="92" spans="1:15" x14ac:dyDescent="0.3">
      <c r="A92" s="38">
        <v>218</v>
      </c>
      <c r="B92" t="s">
        <v>197</v>
      </c>
      <c r="C92" t="s">
        <v>196</v>
      </c>
      <c r="D92" t="s">
        <v>205</v>
      </c>
      <c r="E92" t="s">
        <v>204</v>
      </c>
      <c r="F92" t="s">
        <v>1002</v>
      </c>
      <c r="G92">
        <v>0</v>
      </c>
      <c r="H92">
        <v>0</v>
      </c>
      <c r="I92">
        <v>0</v>
      </c>
      <c r="J92">
        <v>0</v>
      </c>
      <c r="K92">
        <v>0</v>
      </c>
      <c r="L92">
        <v>0</v>
      </c>
      <c r="M92">
        <v>12</v>
      </c>
      <c r="N92">
        <v>0</v>
      </c>
      <c r="O92">
        <v>0</v>
      </c>
    </row>
    <row r="93" spans="1:15" x14ac:dyDescent="0.3">
      <c r="A93" s="38">
        <v>218</v>
      </c>
      <c r="B93" t="s">
        <v>197</v>
      </c>
      <c r="C93" t="s">
        <v>196</v>
      </c>
      <c r="D93" t="s">
        <v>265</v>
      </c>
      <c r="E93" t="s">
        <v>380</v>
      </c>
      <c r="F93" t="s">
        <v>1001</v>
      </c>
      <c r="G93">
        <v>3</v>
      </c>
      <c r="H93">
        <v>3</v>
      </c>
      <c r="I93">
        <v>5</v>
      </c>
      <c r="J93">
        <v>0</v>
      </c>
      <c r="K93">
        <v>5</v>
      </c>
      <c r="L93">
        <v>0</v>
      </c>
      <c r="M93">
        <v>5</v>
      </c>
      <c r="N93">
        <v>0</v>
      </c>
      <c r="O93">
        <v>0</v>
      </c>
    </row>
    <row r="94" spans="1:15" x14ac:dyDescent="0.3">
      <c r="A94" s="38">
        <v>219</v>
      </c>
      <c r="B94" t="s">
        <v>197</v>
      </c>
      <c r="C94" t="s">
        <v>196</v>
      </c>
      <c r="D94" t="s">
        <v>265</v>
      </c>
      <c r="E94" t="s">
        <v>362</v>
      </c>
      <c r="F94" t="s">
        <v>997</v>
      </c>
      <c r="G94">
        <v>0</v>
      </c>
      <c r="H94">
        <v>0</v>
      </c>
      <c r="I94">
        <v>1</v>
      </c>
      <c r="J94">
        <v>0</v>
      </c>
      <c r="K94">
        <v>0</v>
      </c>
      <c r="L94">
        <v>0</v>
      </c>
      <c r="M94">
        <v>1</v>
      </c>
      <c r="N94">
        <v>0</v>
      </c>
      <c r="O94">
        <v>0.27777777777777801</v>
      </c>
    </row>
    <row r="95" spans="1:15" x14ac:dyDescent="0.3">
      <c r="A95" s="38">
        <v>255</v>
      </c>
      <c r="B95" t="s">
        <v>197</v>
      </c>
      <c r="C95" t="s">
        <v>196</v>
      </c>
      <c r="D95" t="s">
        <v>265</v>
      </c>
      <c r="E95" t="s">
        <v>264</v>
      </c>
      <c r="F95" t="s">
        <v>944</v>
      </c>
      <c r="G95">
        <v>5</v>
      </c>
      <c r="H95">
        <v>4</v>
      </c>
      <c r="I95">
        <v>6</v>
      </c>
      <c r="J95">
        <v>0</v>
      </c>
      <c r="K95">
        <v>6</v>
      </c>
      <c r="L95">
        <v>0</v>
      </c>
      <c r="M95">
        <v>4</v>
      </c>
      <c r="N95">
        <v>0</v>
      </c>
      <c r="O95">
        <v>0</v>
      </c>
    </row>
    <row r="96" spans="1:15" x14ac:dyDescent="0.3">
      <c r="A96" s="38">
        <v>255</v>
      </c>
      <c r="B96" t="s">
        <v>197</v>
      </c>
      <c r="C96" t="s">
        <v>196</v>
      </c>
      <c r="D96" t="s">
        <v>265</v>
      </c>
      <c r="E96" t="s">
        <v>380</v>
      </c>
      <c r="F96" t="s">
        <v>943</v>
      </c>
      <c r="G96">
        <v>6</v>
      </c>
      <c r="H96">
        <v>6</v>
      </c>
      <c r="I96">
        <v>6</v>
      </c>
      <c r="J96">
        <v>0</v>
      </c>
      <c r="K96">
        <v>8</v>
      </c>
      <c r="L96">
        <v>0</v>
      </c>
      <c r="M96">
        <v>10</v>
      </c>
      <c r="N96">
        <v>0</v>
      </c>
      <c r="O96">
        <v>7.1073205401563602E-2</v>
      </c>
    </row>
    <row r="97" spans="1:15" x14ac:dyDescent="0.3">
      <c r="A97" s="38">
        <v>255</v>
      </c>
      <c r="B97" t="s">
        <v>197</v>
      </c>
      <c r="C97" t="s">
        <v>196</v>
      </c>
      <c r="D97" t="s">
        <v>265</v>
      </c>
      <c r="E97" t="s">
        <v>380</v>
      </c>
      <c r="F97" t="s">
        <v>942</v>
      </c>
      <c r="G97">
        <v>0</v>
      </c>
      <c r="H97">
        <v>0</v>
      </c>
      <c r="I97">
        <v>3</v>
      </c>
      <c r="J97">
        <v>0</v>
      </c>
      <c r="K97">
        <v>5</v>
      </c>
      <c r="L97">
        <v>0</v>
      </c>
      <c r="M97">
        <v>7</v>
      </c>
      <c r="N97">
        <v>0</v>
      </c>
      <c r="O97">
        <v>7.4626865671641798E-2</v>
      </c>
    </row>
    <row r="98" spans="1:15" x14ac:dyDescent="0.3">
      <c r="A98" s="38">
        <v>255</v>
      </c>
      <c r="B98" t="s">
        <v>197</v>
      </c>
      <c r="C98" t="s">
        <v>196</v>
      </c>
      <c r="D98" t="s">
        <v>265</v>
      </c>
      <c r="E98" t="s">
        <v>362</v>
      </c>
      <c r="F98" t="s">
        <v>927</v>
      </c>
      <c r="G98">
        <v>0</v>
      </c>
      <c r="H98">
        <v>0</v>
      </c>
      <c r="I98">
        <v>0</v>
      </c>
      <c r="J98">
        <v>0</v>
      </c>
      <c r="K98">
        <v>0</v>
      </c>
      <c r="L98">
        <v>0</v>
      </c>
      <c r="M98">
        <v>1</v>
      </c>
      <c r="N98">
        <v>0</v>
      </c>
      <c r="O98">
        <v>0</v>
      </c>
    </row>
    <row r="99" spans="1:15" x14ac:dyDescent="0.3">
      <c r="A99" s="38">
        <v>255</v>
      </c>
      <c r="B99" t="s">
        <v>197</v>
      </c>
      <c r="C99" t="s">
        <v>196</v>
      </c>
      <c r="D99" t="s">
        <v>265</v>
      </c>
      <c r="E99" t="s">
        <v>264</v>
      </c>
      <c r="F99" t="s">
        <v>920</v>
      </c>
      <c r="G99">
        <v>0</v>
      </c>
      <c r="H99">
        <v>1</v>
      </c>
      <c r="I99">
        <v>0</v>
      </c>
      <c r="J99">
        <v>0</v>
      </c>
      <c r="K99">
        <v>2</v>
      </c>
      <c r="L99">
        <v>0</v>
      </c>
      <c r="M99">
        <v>2</v>
      </c>
      <c r="N99">
        <v>0</v>
      </c>
      <c r="O99">
        <v>0</v>
      </c>
    </row>
    <row r="100" spans="1:15" x14ac:dyDescent="0.3">
      <c r="A100" s="38">
        <v>259</v>
      </c>
      <c r="B100" t="s">
        <v>197</v>
      </c>
      <c r="C100" t="s">
        <v>196</v>
      </c>
      <c r="D100" t="s">
        <v>205</v>
      </c>
      <c r="E100" t="s">
        <v>397</v>
      </c>
      <c r="F100" t="s">
        <v>815</v>
      </c>
      <c r="G100">
        <v>0</v>
      </c>
      <c r="H100">
        <v>0</v>
      </c>
      <c r="I100">
        <v>1</v>
      </c>
      <c r="J100">
        <v>0</v>
      </c>
      <c r="K100">
        <v>0</v>
      </c>
      <c r="L100">
        <v>0</v>
      </c>
      <c r="M100">
        <v>1</v>
      </c>
      <c r="N100">
        <v>0</v>
      </c>
      <c r="O100">
        <v>0</v>
      </c>
    </row>
    <row r="101" spans="1:15" x14ac:dyDescent="0.3">
      <c r="A101" s="38">
        <v>259</v>
      </c>
      <c r="B101" t="s">
        <v>197</v>
      </c>
      <c r="C101" t="s">
        <v>196</v>
      </c>
      <c r="D101" t="s">
        <v>205</v>
      </c>
      <c r="E101" t="s">
        <v>318</v>
      </c>
      <c r="F101" t="s">
        <v>814</v>
      </c>
      <c r="G101">
        <v>0</v>
      </c>
      <c r="H101">
        <v>0</v>
      </c>
      <c r="I101">
        <v>0</v>
      </c>
      <c r="J101">
        <v>0</v>
      </c>
      <c r="K101">
        <v>20</v>
      </c>
      <c r="L101">
        <v>0</v>
      </c>
      <c r="M101">
        <v>0</v>
      </c>
      <c r="N101">
        <v>0</v>
      </c>
      <c r="O101">
        <v>0</v>
      </c>
    </row>
    <row r="102" spans="1:15" x14ac:dyDescent="0.3">
      <c r="A102" s="38">
        <v>259</v>
      </c>
      <c r="B102" t="s">
        <v>197</v>
      </c>
      <c r="C102" t="s">
        <v>196</v>
      </c>
      <c r="D102" t="s">
        <v>265</v>
      </c>
      <c r="E102" t="s">
        <v>362</v>
      </c>
      <c r="F102" t="s">
        <v>813</v>
      </c>
      <c r="G102">
        <v>0</v>
      </c>
      <c r="H102">
        <v>0</v>
      </c>
      <c r="I102">
        <v>0</v>
      </c>
      <c r="J102">
        <v>0</v>
      </c>
      <c r="K102">
        <v>0</v>
      </c>
      <c r="L102">
        <v>0</v>
      </c>
      <c r="M102">
        <v>3</v>
      </c>
      <c r="N102">
        <v>0</v>
      </c>
      <c r="O102">
        <v>0</v>
      </c>
    </row>
    <row r="103" spans="1:15" x14ac:dyDescent="0.3">
      <c r="A103" s="38">
        <v>259</v>
      </c>
      <c r="B103" t="s">
        <v>197</v>
      </c>
      <c r="C103" t="s">
        <v>196</v>
      </c>
      <c r="D103" t="s">
        <v>205</v>
      </c>
      <c r="E103" t="s">
        <v>371</v>
      </c>
      <c r="F103" t="s">
        <v>812</v>
      </c>
      <c r="G103">
        <v>0</v>
      </c>
      <c r="H103">
        <v>0</v>
      </c>
      <c r="I103">
        <v>0</v>
      </c>
      <c r="J103">
        <v>0</v>
      </c>
      <c r="K103">
        <v>1</v>
      </c>
      <c r="L103">
        <v>0</v>
      </c>
      <c r="M103">
        <v>0</v>
      </c>
      <c r="N103">
        <v>0</v>
      </c>
      <c r="O103">
        <v>0</v>
      </c>
    </row>
    <row r="104" spans="1:15" x14ac:dyDescent="0.3">
      <c r="A104" s="38">
        <v>259</v>
      </c>
      <c r="B104" t="s">
        <v>197</v>
      </c>
      <c r="C104" t="s">
        <v>196</v>
      </c>
      <c r="D104" t="s">
        <v>205</v>
      </c>
      <c r="E104" t="s">
        <v>371</v>
      </c>
      <c r="F104" t="s">
        <v>811</v>
      </c>
      <c r="G104">
        <v>0</v>
      </c>
      <c r="H104">
        <v>0</v>
      </c>
      <c r="I104">
        <v>0</v>
      </c>
      <c r="J104">
        <v>0</v>
      </c>
      <c r="K104">
        <v>0</v>
      </c>
      <c r="L104">
        <v>0</v>
      </c>
      <c r="M104">
        <v>1</v>
      </c>
      <c r="N104">
        <v>0</v>
      </c>
      <c r="O104">
        <v>0</v>
      </c>
    </row>
    <row r="105" spans="1:15" x14ac:dyDescent="0.3">
      <c r="A105" s="38">
        <v>259</v>
      </c>
      <c r="B105" t="s">
        <v>197</v>
      </c>
      <c r="C105" t="s">
        <v>196</v>
      </c>
      <c r="D105" t="s">
        <v>265</v>
      </c>
      <c r="E105" t="s">
        <v>264</v>
      </c>
      <c r="F105" t="s">
        <v>810</v>
      </c>
      <c r="G105">
        <v>0</v>
      </c>
      <c r="H105">
        <v>0</v>
      </c>
      <c r="I105">
        <v>30</v>
      </c>
      <c r="J105">
        <v>0</v>
      </c>
      <c r="K105">
        <v>0</v>
      </c>
      <c r="L105">
        <v>0</v>
      </c>
      <c r="M105">
        <v>70</v>
      </c>
      <c r="N105">
        <v>0</v>
      </c>
      <c r="O105">
        <v>0</v>
      </c>
    </row>
    <row r="106" spans="1:15" x14ac:dyDescent="0.3">
      <c r="A106" s="38">
        <v>259</v>
      </c>
      <c r="B106" t="s">
        <v>197</v>
      </c>
      <c r="C106" t="s">
        <v>196</v>
      </c>
      <c r="D106" t="s">
        <v>195</v>
      </c>
      <c r="E106" t="s">
        <v>302</v>
      </c>
      <c r="F106" t="s">
        <v>809</v>
      </c>
      <c r="G106">
        <v>30</v>
      </c>
      <c r="H106">
        <v>33</v>
      </c>
      <c r="I106">
        <v>30</v>
      </c>
      <c r="J106">
        <v>0</v>
      </c>
      <c r="K106">
        <v>30</v>
      </c>
      <c r="L106">
        <v>0</v>
      </c>
      <c r="M106">
        <v>30</v>
      </c>
      <c r="N106">
        <v>0</v>
      </c>
      <c r="O106">
        <v>0</v>
      </c>
    </row>
    <row r="107" spans="1:15" x14ac:dyDescent="0.3">
      <c r="A107" s="38">
        <v>259</v>
      </c>
      <c r="B107" t="s">
        <v>197</v>
      </c>
      <c r="C107" t="s">
        <v>196</v>
      </c>
      <c r="D107" t="s">
        <v>195</v>
      </c>
      <c r="E107" t="s">
        <v>194</v>
      </c>
      <c r="F107" t="s">
        <v>808</v>
      </c>
      <c r="G107">
        <v>0</v>
      </c>
      <c r="H107">
        <v>0</v>
      </c>
      <c r="I107">
        <v>0</v>
      </c>
      <c r="J107">
        <v>0</v>
      </c>
      <c r="K107">
        <v>0</v>
      </c>
      <c r="L107">
        <v>0</v>
      </c>
      <c r="M107">
        <v>1</v>
      </c>
      <c r="N107">
        <v>0</v>
      </c>
      <c r="O107">
        <v>7.8125E-2</v>
      </c>
    </row>
    <row r="108" spans="1:15" x14ac:dyDescent="0.3">
      <c r="A108" s="38">
        <v>259</v>
      </c>
      <c r="B108" t="s">
        <v>197</v>
      </c>
      <c r="C108" t="s">
        <v>196</v>
      </c>
      <c r="D108" t="s">
        <v>195</v>
      </c>
      <c r="E108" t="s">
        <v>807</v>
      </c>
      <c r="F108" t="s">
        <v>806</v>
      </c>
      <c r="G108">
        <v>10</v>
      </c>
      <c r="H108">
        <v>28</v>
      </c>
      <c r="I108">
        <v>15</v>
      </c>
      <c r="J108">
        <v>0</v>
      </c>
      <c r="K108">
        <v>15</v>
      </c>
      <c r="L108">
        <v>0</v>
      </c>
      <c r="M108">
        <v>15</v>
      </c>
      <c r="N108">
        <v>0</v>
      </c>
      <c r="O108">
        <v>0</v>
      </c>
    </row>
    <row r="109" spans="1:15" x14ac:dyDescent="0.3">
      <c r="A109" s="38">
        <v>259</v>
      </c>
      <c r="B109" t="s">
        <v>197</v>
      </c>
      <c r="C109" t="s">
        <v>196</v>
      </c>
      <c r="D109" t="s">
        <v>195</v>
      </c>
      <c r="E109" t="s">
        <v>805</v>
      </c>
      <c r="F109" t="s">
        <v>804</v>
      </c>
      <c r="G109">
        <v>0</v>
      </c>
      <c r="H109">
        <v>0</v>
      </c>
      <c r="I109">
        <v>0</v>
      </c>
      <c r="J109">
        <v>0</v>
      </c>
      <c r="K109">
        <v>0</v>
      </c>
      <c r="L109">
        <v>0</v>
      </c>
      <c r="M109">
        <v>1</v>
      </c>
      <c r="N109">
        <v>0</v>
      </c>
      <c r="O109">
        <v>0.14462809917355399</v>
      </c>
    </row>
    <row r="110" spans="1:15" x14ac:dyDescent="0.3">
      <c r="A110" s="38">
        <v>270</v>
      </c>
      <c r="B110" t="s">
        <v>197</v>
      </c>
      <c r="C110" t="s">
        <v>196</v>
      </c>
      <c r="D110" t="s">
        <v>205</v>
      </c>
      <c r="E110" t="s">
        <v>204</v>
      </c>
      <c r="F110" t="s">
        <v>707</v>
      </c>
      <c r="G110">
        <v>1</v>
      </c>
      <c r="H110">
        <v>1</v>
      </c>
      <c r="I110">
        <v>0</v>
      </c>
      <c r="J110">
        <v>0</v>
      </c>
      <c r="K110">
        <v>1</v>
      </c>
      <c r="L110">
        <v>0</v>
      </c>
      <c r="M110">
        <v>0</v>
      </c>
      <c r="N110">
        <v>0</v>
      </c>
      <c r="O110">
        <v>0</v>
      </c>
    </row>
    <row r="111" spans="1:15" x14ac:dyDescent="0.3">
      <c r="A111" s="38">
        <v>270</v>
      </c>
      <c r="B111" t="s">
        <v>197</v>
      </c>
      <c r="C111" t="s">
        <v>196</v>
      </c>
      <c r="D111" t="s">
        <v>205</v>
      </c>
      <c r="E111" t="s">
        <v>318</v>
      </c>
      <c r="F111" t="s">
        <v>706</v>
      </c>
      <c r="G111">
        <v>0</v>
      </c>
      <c r="H111">
        <v>0</v>
      </c>
      <c r="I111">
        <v>0</v>
      </c>
      <c r="J111">
        <v>0</v>
      </c>
      <c r="K111">
        <v>0</v>
      </c>
      <c r="L111">
        <v>0</v>
      </c>
      <c r="M111">
        <v>1</v>
      </c>
      <c r="N111">
        <v>0</v>
      </c>
      <c r="O111">
        <v>3.5919540229885097E-2</v>
      </c>
    </row>
    <row r="112" spans="1:15" x14ac:dyDescent="0.3">
      <c r="A112" s="38">
        <v>270</v>
      </c>
      <c r="B112" t="s">
        <v>197</v>
      </c>
      <c r="C112" t="s">
        <v>196</v>
      </c>
      <c r="D112" t="s">
        <v>205</v>
      </c>
      <c r="E112" t="s">
        <v>397</v>
      </c>
      <c r="F112" t="s">
        <v>705</v>
      </c>
      <c r="G112">
        <v>1</v>
      </c>
      <c r="H112">
        <v>1</v>
      </c>
      <c r="I112">
        <v>0</v>
      </c>
      <c r="J112">
        <v>0</v>
      </c>
      <c r="K112">
        <v>1</v>
      </c>
      <c r="L112">
        <v>0</v>
      </c>
      <c r="M112">
        <v>0</v>
      </c>
      <c r="N112">
        <v>0</v>
      </c>
      <c r="O112">
        <v>0</v>
      </c>
    </row>
    <row r="113" spans="1:15" x14ac:dyDescent="0.3">
      <c r="A113" s="38">
        <v>270</v>
      </c>
      <c r="B113" t="s">
        <v>197</v>
      </c>
      <c r="C113" t="s">
        <v>196</v>
      </c>
      <c r="D113" t="s">
        <v>205</v>
      </c>
      <c r="E113" t="s">
        <v>371</v>
      </c>
      <c r="F113" t="s">
        <v>704</v>
      </c>
      <c r="G113">
        <v>0</v>
      </c>
      <c r="H113">
        <v>0</v>
      </c>
      <c r="I113">
        <v>0</v>
      </c>
      <c r="J113">
        <v>0</v>
      </c>
      <c r="K113">
        <v>1</v>
      </c>
      <c r="L113">
        <v>0</v>
      </c>
      <c r="M113">
        <v>0</v>
      </c>
      <c r="N113">
        <v>0</v>
      </c>
      <c r="O113">
        <v>3.5919540229885097E-2</v>
      </c>
    </row>
    <row r="114" spans="1:15" x14ac:dyDescent="0.3">
      <c r="A114" s="38">
        <v>302</v>
      </c>
      <c r="B114" t="s">
        <v>197</v>
      </c>
      <c r="C114" t="s">
        <v>196</v>
      </c>
      <c r="D114" t="s">
        <v>265</v>
      </c>
      <c r="E114" t="s">
        <v>362</v>
      </c>
      <c r="F114" t="s">
        <v>621</v>
      </c>
      <c r="G114">
        <v>0</v>
      </c>
      <c r="H114">
        <v>0</v>
      </c>
      <c r="I114">
        <v>3</v>
      </c>
      <c r="J114">
        <v>0</v>
      </c>
      <c r="K114">
        <v>0</v>
      </c>
      <c r="L114">
        <v>0</v>
      </c>
      <c r="M114">
        <v>3</v>
      </c>
      <c r="N114">
        <v>0</v>
      </c>
      <c r="O114">
        <v>0</v>
      </c>
    </row>
    <row r="115" spans="1:15" x14ac:dyDescent="0.3">
      <c r="A115" s="38">
        <v>401</v>
      </c>
      <c r="B115" t="s">
        <v>197</v>
      </c>
      <c r="C115" t="s">
        <v>196</v>
      </c>
      <c r="D115" t="s">
        <v>265</v>
      </c>
      <c r="E115" t="s">
        <v>380</v>
      </c>
      <c r="F115" t="s">
        <v>593</v>
      </c>
      <c r="G115">
        <v>0</v>
      </c>
      <c r="H115">
        <v>0</v>
      </c>
      <c r="I115">
        <v>2</v>
      </c>
      <c r="J115">
        <v>0</v>
      </c>
      <c r="K115">
        <v>0</v>
      </c>
      <c r="L115">
        <v>0</v>
      </c>
      <c r="M115">
        <v>0</v>
      </c>
      <c r="N115">
        <v>0</v>
      </c>
      <c r="O115">
        <v>0</v>
      </c>
    </row>
    <row r="116" spans="1:15" x14ac:dyDescent="0.3">
      <c r="A116" s="38">
        <v>402</v>
      </c>
      <c r="B116" t="s">
        <v>197</v>
      </c>
      <c r="C116" t="s">
        <v>196</v>
      </c>
      <c r="D116" t="s">
        <v>205</v>
      </c>
      <c r="E116" t="s">
        <v>204</v>
      </c>
      <c r="F116" t="s">
        <v>561</v>
      </c>
      <c r="G116">
        <v>0</v>
      </c>
      <c r="H116">
        <v>0</v>
      </c>
      <c r="I116">
        <v>1</v>
      </c>
      <c r="J116">
        <v>0</v>
      </c>
      <c r="K116">
        <v>0</v>
      </c>
      <c r="L116">
        <v>0</v>
      </c>
      <c r="M116">
        <v>1</v>
      </c>
      <c r="N116">
        <v>0</v>
      </c>
      <c r="O116">
        <v>0</v>
      </c>
    </row>
    <row r="117" spans="1:15" x14ac:dyDescent="0.3">
      <c r="A117" s="38">
        <v>402</v>
      </c>
      <c r="B117" t="s">
        <v>197</v>
      </c>
      <c r="C117" t="s">
        <v>196</v>
      </c>
      <c r="D117" t="s">
        <v>205</v>
      </c>
      <c r="E117" t="s">
        <v>318</v>
      </c>
      <c r="F117" t="s">
        <v>560</v>
      </c>
      <c r="G117">
        <v>0</v>
      </c>
      <c r="H117">
        <v>0</v>
      </c>
      <c r="I117">
        <v>0</v>
      </c>
      <c r="J117">
        <v>0</v>
      </c>
      <c r="K117">
        <v>1</v>
      </c>
      <c r="L117">
        <v>0</v>
      </c>
      <c r="M117">
        <v>0</v>
      </c>
      <c r="N117">
        <v>0</v>
      </c>
      <c r="O117">
        <v>0</v>
      </c>
    </row>
    <row r="118" spans="1:15" x14ac:dyDescent="0.3">
      <c r="A118" s="38">
        <v>402</v>
      </c>
      <c r="B118" t="s">
        <v>197</v>
      </c>
      <c r="C118" t="s">
        <v>196</v>
      </c>
      <c r="D118" t="s">
        <v>205</v>
      </c>
      <c r="E118" t="s">
        <v>373</v>
      </c>
      <c r="F118" t="s">
        <v>559</v>
      </c>
      <c r="G118">
        <v>0</v>
      </c>
      <c r="H118">
        <v>0</v>
      </c>
      <c r="I118">
        <v>1</v>
      </c>
      <c r="J118">
        <v>0</v>
      </c>
      <c r="K118">
        <v>1</v>
      </c>
      <c r="L118">
        <v>0</v>
      </c>
      <c r="M118">
        <v>0</v>
      </c>
      <c r="N118">
        <v>0</v>
      </c>
      <c r="O118">
        <v>0</v>
      </c>
    </row>
    <row r="119" spans="1:15" x14ac:dyDescent="0.3">
      <c r="A119" s="38">
        <v>402</v>
      </c>
      <c r="B119" t="s">
        <v>197</v>
      </c>
      <c r="C119" t="s">
        <v>196</v>
      </c>
      <c r="D119" t="s">
        <v>205</v>
      </c>
      <c r="E119" t="s">
        <v>371</v>
      </c>
      <c r="F119" t="s">
        <v>558</v>
      </c>
      <c r="G119">
        <v>0</v>
      </c>
      <c r="H119">
        <v>0</v>
      </c>
      <c r="I119">
        <v>6</v>
      </c>
      <c r="J119">
        <v>0</v>
      </c>
      <c r="K119">
        <v>0</v>
      </c>
      <c r="L119">
        <v>0</v>
      </c>
      <c r="M119">
        <v>6</v>
      </c>
      <c r="N119">
        <v>0</v>
      </c>
      <c r="O119">
        <v>0</v>
      </c>
    </row>
    <row r="120" spans="1:15" x14ac:dyDescent="0.3">
      <c r="A120" s="38">
        <v>402</v>
      </c>
      <c r="B120" t="s">
        <v>197</v>
      </c>
      <c r="C120" t="s">
        <v>196</v>
      </c>
      <c r="D120" t="s">
        <v>265</v>
      </c>
      <c r="E120" t="s">
        <v>362</v>
      </c>
      <c r="F120" t="s">
        <v>557</v>
      </c>
      <c r="G120">
        <v>0</v>
      </c>
      <c r="H120">
        <v>0</v>
      </c>
      <c r="I120">
        <v>0</v>
      </c>
      <c r="J120">
        <v>0</v>
      </c>
      <c r="K120">
        <v>0</v>
      </c>
      <c r="L120">
        <v>0</v>
      </c>
      <c r="M120">
        <v>4</v>
      </c>
      <c r="N120">
        <v>0</v>
      </c>
      <c r="O120">
        <v>0</v>
      </c>
    </row>
    <row r="121" spans="1:15" x14ac:dyDescent="0.3">
      <c r="A121" s="38">
        <v>402</v>
      </c>
      <c r="B121" t="s">
        <v>197</v>
      </c>
      <c r="C121" t="s">
        <v>196</v>
      </c>
      <c r="D121" t="s">
        <v>265</v>
      </c>
      <c r="E121" t="s">
        <v>360</v>
      </c>
      <c r="F121" t="s">
        <v>556</v>
      </c>
      <c r="G121">
        <v>0</v>
      </c>
      <c r="H121">
        <v>0</v>
      </c>
      <c r="I121">
        <v>1</v>
      </c>
      <c r="J121">
        <v>0</v>
      </c>
      <c r="K121">
        <v>1</v>
      </c>
      <c r="L121">
        <v>0</v>
      </c>
      <c r="M121">
        <v>0</v>
      </c>
      <c r="N121">
        <v>0</v>
      </c>
      <c r="O121">
        <v>0</v>
      </c>
    </row>
    <row r="122" spans="1:15" x14ac:dyDescent="0.3">
      <c r="A122" s="38">
        <v>403</v>
      </c>
      <c r="B122" t="s">
        <v>197</v>
      </c>
      <c r="C122" t="s">
        <v>196</v>
      </c>
      <c r="D122" t="s">
        <v>205</v>
      </c>
      <c r="E122" t="s">
        <v>371</v>
      </c>
      <c r="F122" t="s">
        <v>524</v>
      </c>
      <c r="G122">
        <v>0</v>
      </c>
      <c r="H122">
        <v>0</v>
      </c>
      <c r="I122">
        <v>10</v>
      </c>
      <c r="J122">
        <v>0</v>
      </c>
      <c r="K122">
        <v>0</v>
      </c>
      <c r="L122">
        <v>0</v>
      </c>
      <c r="M122">
        <v>10</v>
      </c>
      <c r="N122">
        <v>0</v>
      </c>
      <c r="O122">
        <v>0</v>
      </c>
    </row>
    <row r="123" spans="1:15" x14ac:dyDescent="0.3">
      <c r="A123" s="38">
        <v>403</v>
      </c>
      <c r="B123" t="s">
        <v>197</v>
      </c>
      <c r="C123" t="s">
        <v>196</v>
      </c>
      <c r="D123" t="s">
        <v>265</v>
      </c>
      <c r="E123" t="s">
        <v>360</v>
      </c>
      <c r="F123" t="s">
        <v>522</v>
      </c>
      <c r="G123">
        <v>0</v>
      </c>
      <c r="H123">
        <v>0</v>
      </c>
      <c r="I123">
        <v>0</v>
      </c>
      <c r="J123">
        <v>0</v>
      </c>
      <c r="K123">
        <v>0</v>
      </c>
      <c r="L123">
        <v>0</v>
      </c>
      <c r="M123">
        <v>0</v>
      </c>
      <c r="N123">
        <v>0</v>
      </c>
      <c r="O123">
        <v>0</v>
      </c>
    </row>
    <row r="124" spans="1:15" x14ac:dyDescent="0.3">
      <c r="A124" s="38">
        <v>403</v>
      </c>
      <c r="B124" t="s">
        <v>197</v>
      </c>
      <c r="C124" t="s">
        <v>196</v>
      </c>
      <c r="D124" t="s">
        <v>205</v>
      </c>
      <c r="E124" t="s">
        <v>373</v>
      </c>
      <c r="F124" t="s">
        <v>521</v>
      </c>
      <c r="G124">
        <v>0</v>
      </c>
      <c r="H124">
        <v>0</v>
      </c>
      <c r="I124">
        <v>0</v>
      </c>
      <c r="J124">
        <v>0</v>
      </c>
      <c r="K124">
        <v>0</v>
      </c>
      <c r="L124">
        <v>0</v>
      </c>
      <c r="M124">
        <v>0</v>
      </c>
      <c r="N124">
        <v>0</v>
      </c>
      <c r="O124">
        <v>0</v>
      </c>
    </row>
    <row r="125" spans="1:15" x14ac:dyDescent="0.3">
      <c r="A125" s="38">
        <v>403</v>
      </c>
      <c r="B125" t="s">
        <v>197</v>
      </c>
      <c r="C125" t="s">
        <v>196</v>
      </c>
      <c r="D125" t="s">
        <v>205</v>
      </c>
      <c r="E125" t="s">
        <v>397</v>
      </c>
      <c r="F125" t="s">
        <v>520</v>
      </c>
      <c r="G125">
        <v>0</v>
      </c>
      <c r="H125">
        <v>0</v>
      </c>
      <c r="I125">
        <v>0</v>
      </c>
      <c r="J125">
        <v>0</v>
      </c>
      <c r="K125">
        <v>0</v>
      </c>
      <c r="L125">
        <v>0</v>
      </c>
      <c r="M125">
        <v>0</v>
      </c>
      <c r="N125">
        <v>0</v>
      </c>
      <c r="O125">
        <v>0</v>
      </c>
    </row>
    <row r="126" spans="1:15" x14ac:dyDescent="0.3">
      <c r="A126" s="38">
        <v>403</v>
      </c>
      <c r="B126" t="s">
        <v>197</v>
      </c>
      <c r="C126" t="s">
        <v>196</v>
      </c>
      <c r="D126" t="s">
        <v>205</v>
      </c>
      <c r="E126" t="s">
        <v>318</v>
      </c>
      <c r="F126" t="s">
        <v>487</v>
      </c>
      <c r="G126">
        <v>0</v>
      </c>
      <c r="H126">
        <v>0</v>
      </c>
      <c r="I126">
        <v>0</v>
      </c>
      <c r="J126">
        <v>0</v>
      </c>
      <c r="K126">
        <v>0</v>
      </c>
      <c r="L126">
        <v>0</v>
      </c>
      <c r="M126">
        <v>0</v>
      </c>
      <c r="N126">
        <v>0</v>
      </c>
      <c r="O126">
        <v>0</v>
      </c>
    </row>
    <row r="127" spans="1:15" x14ac:dyDescent="0.3">
      <c r="A127" s="38">
        <v>404</v>
      </c>
      <c r="B127" t="s">
        <v>197</v>
      </c>
      <c r="C127" t="s">
        <v>196</v>
      </c>
      <c r="D127" t="s">
        <v>205</v>
      </c>
      <c r="E127" t="s">
        <v>397</v>
      </c>
      <c r="F127" t="s">
        <v>479</v>
      </c>
      <c r="G127">
        <v>0</v>
      </c>
      <c r="H127">
        <v>0</v>
      </c>
      <c r="I127">
        <v>1</v>
      </c>
      <c r="J127">
        <v>0</v>
      </c>
      <c r="K127">
        <v>0</v>
      </c>
      <c r="L127">
        <v>0</v>
      </c>
      <c r="M127">
        <v>0</v>
      </c>
      <c r="N127">
        <v>0</v>
      </c>
      <c r="O127">
        <v>0</v>
      </c>
    </row>
    <row r="128" spans="1:15" x14ac:dyDescent="0.3">
      <c r="A128" s="38">
        <v>404</v>
      </c>
      <c r="B128" t="s">
        <v>197</v>
      </c>
      <c r="C128" t="s">
        <v>196</v>
      </c>
      <c r="D128" t="s">
        <v>205</v>
      </c>
      <c r="E128" t="s">
        <v>204</v>
      </c>
      <c r="F128" t="s">
        <v>476</v>
      </c>
      <c r="G128">
        <v>1</v>
      </c>
      <c r="H128">
        <v>1</v>
      </c>
      <c r="I128">
        <v>0</v>
      </c>
      <c r="J128">
        <v>0</v>
      </c>
      <c r="K128">
        <v>0</v>
      </c>
      <c r="L128">
        <v>0</v>
      </c>
      <c r="M128">
        <v>0</v>
      </c>
      <c r="N128">
        <v>0</v>
      </c>
      <c r="O128">
        <v>0</v>
      </c>
    </row>
    <row r="129" spans="1:15" x14ac:dyDescent="0.3">
      <c r="A129" s="38">
        <v>405</v>
      </c>
      <c r="B129" t="s">
        <v>197</v>
      </c>
      <c r="C129" t="s">
        <v>196</v>
      </c>
      <c r="D129" t="s">
        <v>205</v>
      </c>
      <c r="E129" t="s">
        <v>204</v>
      </c>
      <c r="F129" t="s">
        <v>465</v>
      </c>
      <c r="G129">
        <v>0</v>
      </c>
      <c r="H129">
        <v>0</v>
      </c>
      <c r="I129">
        <v>0</v>
      </c>
      <c r="J129">
        <v>0</v>
      </c>
      <c r="K129">
        <v>0</v>
      </c>
      <c r="L129">
        <v>0</v>
      </c>
      <c r="M129">
        <v>1</v>
      </c>
      <c r="N129">
        <v>0</v>
      </c>
      <c r="O129">
        <v>2.0833333333333299</v>
      </c>
    </row>
    <row r="130" spans="1:15" x14ac:dyDescent="0.3">
      <c r="A130" s="38">
        <v>405</v>
      </c>
      <c r="B130" t="s">
        <v>197</v>
      </c>
      <c r="C130" t="s">
        <v>196</v>
      </c>
      <c r="D130" t="s">
        <v>205</v>
      </c>
      <c r="E130" t="s">
        <v>373</v>
      </c>
      <c r="F130" t="s">
        <v>464</v>
      </c>
      <c r="G130">
        <v>0</v>
      </c>
      <c r="H130">
        <v>0</v>
      </c>
      <c r="I130">
        <v>0</v>
      </c>
      <c r="J130">
        <v>0</v>
      </c>
      <c r="K130">
        <v>0</v>
      </c>
      <c r="L130">
        <v>0</v>
      </c>
      <c r="M130">
        <v>1</v>
      </c>
      <c r="N130">
        <v>0</v>
      </c>
      <c r="O130">
        <v>0</v>
      </c>
    </row>
    <row r="131" spans="1:15" x14ac:dyDescent="0.3">
      <c r="A131" s="38">
        <v>406</v>
      </c>
      <c r="B131" t="s">
        <v>197</v>
      </c>
      <c r="C131" t="s">
        <v>196</v>
      </c>
      <c r="D131" t="s">
        <v>205</v>
      </c>
      <c r="E131" t="s">
        <v>204</v>
      </c>
      <c r="F131" t="s">
        <v>448</v>
      </c>
      <c r="G131">
        <v>3</v>
      </c>
      <c r="H131">
        <v>3</v>
      </c>
      <c r="I131">
        <v>4</v>
      </c>
      <c r="J131">
        <v>0</v>
      </c>
      <c r="K131">
        <v>4</v>
      </c>
      <c r="L131">
        <v>0</v>
      </c>
      <c r="M131">
        <v>4</v>
      </c>
      <c r="N131">
        <v>0</v>
      </c>
      <c r="O131">
        <v>0</v>
      </c>
    </row>
    <row r="132" spans="1:15" x14ac:dyDescent="0.3">
      <c r="A132" s="38">
        <v>406</v>
      </c>
      <c r="B132" t="s">
        <v>197</v>
      </c>
      <c r="C132" t="s">
        <v>196</v>
      </c>
      <c r="D132" t="s">
        <v>205</v>
      </c>
      <c r="E132" t="s">
        <v>373</v>
      </c>
      <c r="F132" t="s">
        <v>446</v>
      </c>
      <c r="G132">
        <v>0</v>
      </c>
      <c r="H132">
        <v>0</v>
      </c>
      <c r="I132">
        <v>5</v>
      </c>
      <c r="J132">
        <v>0</v>
      </c>
      <c r="K132">
        <v>0</v>
      </c>
      <c r="L132">
        <v>0</v>
      </c>
      <c r="M132">
        <v>5</v>
      </c>
      <c r="N132">
        <v>0</v>
      </c>
      <c r="O132">
        <v>6.4935064935064901E-2</v>
      </c>
    </row>
    <row r="133" spans="1:15" x14ac:dyDescent="0.3">
      <c r="A133" s="38">
        <v>406</v>
      </c>
      <c r="B133" t="s">
        <v>197</v>
      </c>
      <c r="C133" t="s">
        <v>196</v>
      </c>
      <c r="D133" t="s">
        <v>205</v>
      </c>
      <c r="E133" t="s">
        <v>397</v>
      </c>
      <c r="F133" t="s">
        <v>444</v>
      </c>
      <c r="G133">
        <v>0</v>
      </c>
      <c r="H133">
        <v>0</v>
      </c>
      <c r="I133">
        <v>1</v>
      </c>
      <c r="J133">
        <v>0</v>
      </c>
      <c r="K133">
        <v>1</v>
      </c>
      <c r="L133">
        <v>0</v>
      </c>
      <c r="M133">
        <v>0</v>
      </c>
      <c r="N133">
        <v>0</v>
      </c>
      <c r="O133">
        <v>0</v>
      </c>
    </row>
    <row r="134" spans="1:15" x14ac:dyDescent="0.3">
      <c r="A134" s="38">
        <v>407</v>
      </c>
      <c r="B134" t="s">
        <v>197</v>
      </c>
      <c r="C134" t="s">
        <v>196</v>
      </c>
      <c r="D134" t="s">
        <v>205</v>
      </c>
      <c r="E134" t="s">
        <v>373</v>
      </c>
      <c r="F134" t="s">
        <v>435</v>
      </c>
      <c r="G134">
        <v>0</v>
      </c>
      <c r="H134">
        <v>0</v>
      </c>
      <c r="I134">
        <v>0</v>
      </c>
      <c r="J134">
        <v>0</v>
      </c>
      <c r="K134">
        <v>2</v>
      </c>
      <c r="L134">
        <v>0</v>
      </c>
      <c r="M134">
        <v>0</v>
      </c>
      <c r="N134">
        <v>0</v>
      </c>
      <c r="O134">
        <v>0</v>
      </c>
    </row>
    <row r="135" spans="1:15" x14ac:dyDescent="0.3">
      <c r="A135" s="38">
        <v>408</v>
      </c>
      <c r="B135" t="s">
        <v>197</v>
      </c>
      <c r="C135" t="s">
        <v>196</v>
      </c>
      <c r="D135" t="s">
        <v>205</v>
      </c>
      <c r="E135" t="s">
        <v>204</v>
      </c>
      <c r="F135" t="s">
        <v>400</v>
      </c>
      <c r="G135">
        <v>0</v>
      </c>
      <c r="H135">
        <v>0</v>
      </c>
      <c r="I135">
        <v>0</v>
      </c>
      <c r="J135">
        <v>0</v>
      </c>
      <c r="K135">
        <v>0</v>
      </c>
      <c r="L135">
        <v>0</v>
      </c>
      <c r="M135">
        <v>0</v>
      </c>
      <c r="N135">
        <v>0</v>
      </c>
      <c r="O135">
        <v>0</v>
      </c>
    </row>
    <row r="136" spans="1:15" x14ac:dyDescent="0.3">
      <c r="A136" s="38">
        <v>408</v>
      </c>
      <c r="B136" t="s">
        <v>197</v>
      </c>
      <c r="C136" t="s">
        <v>196</v>
      </c>
      <c r="D136" t="s">
        <v>205</v>
      </c>
      <c r="E136" t="s">
        <v>373</v>
      </c>
      <c r="F136" t="s">
        <v>399</v>
      </c>
      <c r="G136">
        <v>0</v>
      </c>
      <c r="H136">
        <v>0</v>
      </c>
      <c r="I136">
        <v>1</v>
      </c>
      <c r="J136">
        <v>0</v>
      </c>
      <c r="K136">
        <v>1</v>
      </c>
      <c r="L136">
        <v>0</v>
      </c>
      <c r="M136">
        <v>0</v>
      </c>
      <c r="N136">
        <v>0</v>
      </c>
      <c r="O136">
        <v>0</v>
      </c>
    </row>
    <row r="137" spans="1:15" x14ac:dyDescent="0.3">
      <c r="A137" s="38">
        <v>408</v>
      </c>
      <c r="B137" t="s">
        <v>197</v>
      </c>
      <c r="C137" t="s">
        <v>196</v>
      </c>
      <c r="D137" t="s">
        <v>205</v>
      </c>
      <c r="E137" t="s">
        <v>373</v>
      </c>
      <c r="F137" t="s">
        <v>398</v>
      </c>
      <c r="G137">
        <v>1</v>
      </c>
      <c r="H137">
        <v>1</v>
      </c>
      <c r="I137">
        <v>1</v>
      </c>
      <c r="J137">
        <v>0</v>
      </c>
      <c r="K137">
        <v>0</v>
      </c>
      <c r="L137">
        <v>0</v>
      </c>
      <c r="M137">
        <v>0</v>
      </c>
      <c r="N137">
        <v>0</v>
      </c>
      <c r="O137">
        <v>0</v>
      </c>
    </row>
    <row r="138" spans="1:15" x14ac:dyDescent="0.3">
      <c r="A138" s="38">
        <v>408</v>
      </c>
      <c r="B138" t="s">
        <v>197</v>
      </c>
      <c r="C138" t="s">
        <v>196</v>
      </c>
      <c r="D138" t="s">
        <v>205</v>
      </c>
      <c r="E138" t="s">
        <v>397</v>
      </c>
      <c r="F138" t="s">
        <v>396</v>
      </c>
      <c r="G138">
        <v>0</v>
      </c>
      <c r="H138">
        <v>0</v>
      </c>
      <c r="I138">
        <v>0</v>
      </c>
      <c r="J138">
        <v>0</v>
      </c>
      <c r="K138">
        <v>0</v>
      </c>
      <c r="L138">
        <v>0</v>
      </c>
      <c r="M138">
        <v>1</v>
      </c>
      <c r="N138">
        <v>0</v>
      </c>
      <c r="O138">
        <v>0.116822429906542</v>
      </c>
    </row>
    <row r="139" spans="1:15" x14ac:dyDescent="0.3">
      <c r="A139" s="38">
        <v>408</v>
      </c>
      <c r="B139" t="s">
        <v>197</v>
      </c>
      <c r="C139" t="s">
        <v>196</v>
      </c>
      <c r="D139" t="s">
        <v>205</v>
      </c>
      <c r="E139" t="s">
        <v>371</v>
      </c>
      <c r="F139" t="s">
        <v>395</v>
      </c>
      <c r="G139">
        <v>2</v>
      </c>
      <c r="H139">
        <v>2</v>
      </c>
      <c r="I139">
        <v>1</v>
      </c>
      <c r="J139">
        <v>0</v>
      </c>
      <c r="K139">
        <v>0</v>
      </c>
      <c r="L139">
        <v>0</v>
      </c>
      <c r="M139">
        <v>0</v>
      </c>
      <c r="N139">
        <v>0</v>
      </c>
      <c r="O139">
        <v>0</v>
      </c>
    </row>
    <row r="140" spans="1:15" x14ac:dyDescent="0.3">
      <c r="A140" s="38">
        <v>408</v>
      </c>
      <c r="B140" t="s">
        <v>197</v>
      </c>
      <c r="C140" t="s">
        <v>196</v>
      </c>
      <c r="D140" t="s">
        <v>205</v>
      </c>
      <c r="E140" t="s">
        <v>371</v>
      </c>
      <c r="F140" t="s">
        <v>394</v>
      </c>
      <c r="G140">
        <v>1</v>
      </c>
      <c r="H140">
        <v>1</v>
      </c>
      <c r="I140">
        <v>1</v>
      </c>
      <c r="J140">
        <v>0</v>
      </c>
      <c r="K140">
        <v>0</v>
      </c>
      <c r="L140">
        <v>0</v>
      </c>
      <c r="M140">
        <v>0</v>
      </c>
      <c r="N140">
        <v>0</v>
      </c>
      <c r="O140">
        <v>0.15576323987538901</v>
      </c>
    </row>
    <row r="141" spans="1:15" x14ac:dyDescent="0.3">
      <c r="A141" s="38">
        <v>409</v>
      </c>
      <c r="B141" t="s">
        <v>197</v>
      </c>
      <c r="C141" t="s">
        <v>196</v>
      </c>
      <c r="D141" t="s">
        <v>205</v>
      </c>
      <c r="E141" t="s">
        <v>373</v>
      </c>
      <c r="F141" t="s">
        <v>382</v>
      </c>
      <c r="G141">
        <v>1</v>
      </c>
      <c r="H141">
        <v>0</v>
      </c>
      <c r="I141">
        <v>0</v>
      </c>
      <c r="J141">
        <v>0</v>
      </c>
      <c r="K141">
        <v>0</v>
      </c>
      <c r="L141">
        <v>0</v>
      </c>
      <c r="M141">
        <v>0</v>
      </c>
      <c r="N141">
        <v>0</v>
      </c>
      <c r="O141">
        <v>0.116822429906542</v>
      </c>
    </row>
    <row r="142" spans="1:15" x14ac:dyDescent="0.3">
      <c r="A142" s="38">
        <v>409</v>
      </c>
      <c r="B142" t="s">
        <v>197</v>
      </c>
      <c r="C142" t="s">
        <v>196</v>
      </c>
      <c r="D142" t="s">
        <v>265</v>
      </c>
      <c r="E142" t="s">
        <v>362</v>
      </c>
      <c r="F142" t="s">
        <v>381</v>
      </c>
      <c r="G142">
        <v>1</v>
      </c>
      <c r="H142">
        <v>1</v>
      </c>
      <c r="I142">
        <v>1</v>
      </c>
      <c r="J142">
        <v>0</v>
      </c>
      <c r="K142">
        <v>2</v>
      </c>
      <c r="L142">
        <v>0</v>
      </c>
      <c r="M142">
        <v>2</v>
      </c>
      <c r="N142">
        <v>0</v>
      </c>
      <c r="O142">
        <v>0</v>
      </c>
    </row>
    <row r="143" spans="1:15" x14ac:dyDescent="0.3">
      <c r="A143" s="38">
        <v>409</v>
      </c>
      <c r="B143" t="s">
        <v>197</v>
      </c>
      <c r="C143" t="s">
        <v>196</v>
      </c>
      <c r="D143" t="s">
        <v>265</v>
      </c>
      <c r="E143" t="s">
        <v>380</v>
      </c>
      <c r="F143" t="s">
        <v>379</v>
      </c>
      <c r="G143">
        <v>0</v>
      </c>
      <c r="H143">
        <v>0</v>
      </c>
      <c r="I143">
        <v>0</v>
      </c>
      <c r="J143">
        <v>0</v>
      </c>
      <c r="K143">
        <v>1</v>
      </c>
      <c r="L143">
        <v>0</v>
      </c>
      <c r="M143">
        <v>1</v>
      </c>
      <c r="N143">
        <v>0</v>
      </c>
      <c r="O143">
        <v>6.1274509803921601E-2</v>
      </c>
    </row>
    <row r="144" spans="1:15" x14ac:dyDescent="0.3">
      <c r="A144" s="38">
        <v>409</v>
      </c>
      <c r="B144" t="s">
        <v>197</v>
      </c>
      <c r="C144" t="s">
        <v>196</v>
      </c>
      <c r="D144" t="s">
        <v>205</v>
      </c>
      <c r="E144" t="s">
        <v>373</v>
      </c>
      <c r="F144" t="s">
        <v>372</v>
      </c>
      <c r="G144">
        <v>0</v>
      </c>
      <c r="H144">
        <v>0</v>
      </c>
      <c r="I144">
        <v>0</v>
      </c>
      <c r="J144">
        <v>0</v>
      </c>
      <c r="K144">
        <v>1</v>
      </c>
      <c r="L144">
        <v>0</v>
      </c>
      <c r="M144">
        <v>0</v>
      </c>
      <c r="N144">
        <v>0</v>
      </c>
      <c r="O144">
        <v>0</v>
      </c>
    </row>
    <row r="145" spans="1:15" x14ac:dyDescent="0.3">
      <c r="A145" s="38">
        <v>409</v>
      </c>
      <c r="B145" t="s">
        <v>197</v>
      </c>
      <c r="C145" t="s">
        <v>196</v>
      </c>
      <c r="D145" t="s">
        <v>205</v>
      </c>
      <c r="E145" t="s">
        <v>371</v>
      </c>
      <c r="F145" t="s">
        <v>370</v>
      </c>
      <c r="G145">
        <v>0</v>
      </c>
      <c r="H145">
        <v>0</v>
      </c>
      <c r="I145">
        <v>0</v>
      </c>
      <c r="J145">
        <v>0</v>
      </c>
      <c r="K145">
        <v>0</v>
      </c>
      <c r="L145">
        <v>0</v>
      </c>
      <c r="M145">
        <v>0</v>
      </c>
      <c r="N145">
        <v>0</v>
      </c>
      <c r="O145">
        <v>0</v>
      </c>
    </row>
    <row r="146" spans="1:15" x14ac:dyDescent="0.3">
      <c r="A146" s="38">
        <v>410</v>
      </c>
      <c r="B146" t="s">
        <v>197</v>
      </c>
      <c r="C146" t="s">
        <v>196</v>
      </c>
      <c r="D146" t="s">
        <v>265</v>
      </c>
      <c r="E146" t="s">
        <v>362</v>
      </c>
      <c r="F146" t="s">
        <v>361</v>
      </c>
      <c r="G146">
        <v>0</v>
      </c>
      <c r="H146">
        <v>0</v>
      </c>
      <c r="I146">
        <v>5</v>
      </c>
      <c r="J146">
        <v>0</v>
      </c>
      <c r="K146">
        <v>0</v>
      </c>
      <c r="L146">
        <v>0</v>
      </c>
      <c r="M146">
        <v>5</v>
      </c>
      <c r="N146">
        <v>0</v>
      </c>
      <c r="O146">
        <v>0</v>
      </c>
    </row>
    <row r="147" spans="1:15" x14ac:dyDescent="0.3">
      <c r="A147" s="38">
        <v>410</v>
      </c>
      <c r="B147" t="s">
        <v>197</v>
      </c>
      <c r="C147" t="s">
        <v>196</v>
      </c>
      <c r="D147" t="s">
        <v>265</v>
      </c>
      <c r="E147" t="s">
        <v>360</v>
      </c>
      <c r="F147" t="s">
        <v>359</v>
      </c>
      <c r="G147">
        <v>0</v>
      </c>
      <c r="H147">
        <v>0</v>
      </c>
      <c r="I147">
        <v>5</v>
      </c>
      <c r="J147">
        <v>0</v>
      </c>
      <c r="K147">
        <v>5</v>
      </c>
      <c r="L147">
        <v>0</v>
      </c>
      <c r="M147">
        <v>5</v>
      </c>
      <c r="N147">
        <v>0</v>
      </c>
      <c r="O147">
        <v>0</v>
      </c>
    </row>
    <row r="148" spans="1:15" x14ac:dyDescent="0.3">
      <c r="A148" s="38">
        <v>411</v>
      </c>
      <c r="B148" t="s">
        <v>197</v>
      </c>
      <c r="C148" t="s">
        <v>196</v>
      </c>
      <c r="D148" t="s">
        <v>205</v>
      </c>
      <c r="E148" t="s">
        <v>318</v>
      </c>
      <c r="F148" t="s">
        <v>317</v>
      </c>
      <c r="G148">
        <v>0</v>
      </c>
      <c r="H148">
        <v>0</v>
      </c>
      <c r="I148">
        <v>0</v>
      </c>
      <c r="J148">
        <v>0</v>
      </c>
      <c r="K148">
        <v>0</v>
      </c>
      <c r="L148">
        <v>0</v>
      </c>
      <c r="M148">
        <v>1</v>
      </c>
      <c r="N148">
        <v>0</v>
      </c>
      <c r="O148">
        <v>0</v>
      </c>
    </row>
    <row r="149" spans="1:15" x14ac:dyDescent="0.3">
      <c r="A149" s="38">
        <v>411</v>
      </c>
      <c r="B149" t="s">
        <v>197</v>
      </c>
      <c r="C149" t="s">
        <v>196</v>
      </c>
      <c r="D149" t="s">
        <v>195</v>
      </c>
      <c r="E149" t="s">
        <v>302</v>
      </c>
      <c r="F149" t="s">
        <v>301</v>
      </c>
      <c r="G149">
        <v>0</v>
      </c>
      <c r="H149">
        <v>0</v>
      </c>
      <c r="I149">
        <v>1</v>
      </c>
      <c r="J149">
        <v>0</v>
      </c>
      <c r="K149">
        <v>0</v>
      </c>
      <c r="L149">
        <v>0</v>
      </c>
      <c r="M149">
        <v>0</v>
      </c>
      <c r="N149">
        <v>0</v>
      </c>
      <c r="O149">
        <v>0</v>
      </c>
    </row>
    <row r="150" spans="1:15" x14ac:dyDescent="0.3">
      <c r="A150" s="38">
        <v>451</v>
      </c>
      <c r="B150" t="s">
        <v>197</v>
      </c>
      <c r="C150" t="s">
        <v>196</v>
      </c>
      <c r="D150" t="s">
        <v>265</v>
      </c>
      <c r="E150" t="s">
        <v>264</v>
      </c>
      <c r="F150" t="s">
        <v>263</v>
      </c>
      <c r="G150">
        <v>0</v>
      </c>
      <c r="H150">
        <v>0</v>
      </c>
      <c r="I150">
        <v>1</v>
      </c>
      <c r="J150">
        <v>0</v>
      </c>
      <c r="K150">
        <v>0</v>
      </c>
      <c r="L150">
        <v>0</v>
      </c>
      <c r="M150">
        <v>1</v>
      </c>
      <c r="N150">
        <v>0</v>
      </c>
      <c r="O150">
        <v>0</v>
      </c>
    </row>
    <row r="151" spans="1:15" x14ac:dyDescent="0.3">
      <c r="A151" s="38">
        <v>451</v>
      </c>
      <c r="B151" t="s">
        <v>197</v>
      </c>
      <c r="C151" t="s">
        <v>196</v>
      </c>
      <c r="D151" t="s">
        <v>205</v>
      </c>
      <c r="E151" t="s">
        <v>204</v>
      </c>
      <c r="F151" t="s">
        <v>203</v>
      </c>
      <c r="G151">
        <v>1</v>
      </c>
      <c r="H151">
        <v>1</v>
      </c>
      <c r="I151">
        <v>0</v>
      </c>
      <c r="J151">
        <v>0</v>
      </c>
      <c r="K151">
        <v>1</v>
      </c>
      <c r="L151">
        <v>0</v>
      </c>
      <c r="M151">
        <v>0</v>
      </c>
      <c r="N151">
        <v>0</v>
      </c>
      <c r="O151">
        <v>0</v>
      </c>
    </row>
    <row r="152" spans="1:15" x14ac:dyDescent="0.3">
      <c r="A152" s="38">
        <v>451</v>
      </c>
      <c r="B152" t="s">
        <v>197</v>
      </c>
      <c r="C152" t="s">
        <v>196</v>
      </c>
      <c r="D152" t="s">
        <v>195</v>
      </c>
      <c r="E152" t="s">
        <v>194</v>
      </c>
      <c r="F152" t="s">
        <v>193</v>
      </c>
      <c r="G152">
        <v>0</v>
      </c>
      <c r="H152">
        <v>0</v>
      </c>
      <c r="I152">
        <v>1</v>
      </c>
      <c r="J152">
        <v>0</v>
      </c>
      <c r="K152">
        <v>0</v>
      </c>
      <c r="L152">
        <v>0</v>
      </c>
      <c r="M152">
        <v>1</v>
      </c>
      <c r="N152">
        <v>0</v>
      </c>
      <c r="O152">
        <v>6.5104166666666699E-2</v>
      </c>
    </row>
    <row r="153" spans="1:15" ht="15" x14ac:dyDescent="0.25">
      <c r="O153">
        <v>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view="pageBreakPreview" topLeftCell="A43"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215</v>
      </c>
      <c r="C5" s="84" t="s">
        <v>1565</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1.2.2 Fortalecer las trayectorias escolares de los alumnos para asegurar la conclusión exitosa de sus estudios.</v>
      </c>
      <c r="C11" s="2" t="str">
        <f>IF(ROWS($A$11:C11)&gt;COUNTIF(POA!$A:$A,$B$5),"",INDEX(POA!$A$2:$O$856,_xlfn.AGGREGATE(15,6,ROW(POA!$A$2:$A$855)-ROW(POA!$A$2)+1/--(POA!$A$2:$A$855=$B$5),ROWS($A$11:C11)),5))</f>
        <v>1.2.2.4 Fortalecer los servicios institucionales de tutoría, orientación psicopedagógica y asesoría académica.</v>
      </c>
      <c r="D11" s="2" t="str">
        <f>IF(ROWS($A$11:D11)&gt;COUNTIF(POA!$A:$A,$B$5),"",INDEX(POA!$A$2:$O$856,_xlfn.AGGREGATE(15,6,ROW(POA!$A$2:$A$855)-ROW(POA!$A$2)+1/--(POA!$A$2:$A$855=$B$5),ROWS($A$11:D11)),6))</f>
        <v>Realizar una jornada de tutorías a los estudiantes semestral</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1.2.2 Fortalecer las trayectorias escolares de los alumnos para asegurar la conclusión exitosa de sus estudios.</v>
      </c>
      <c r="C12" s="2" t="str">
        <f>IF(ROWS($A$11:C12)&gt;COUNTIF(POA!$A:$A,$B$5),"",INDEX(POA!$A$2:$O$856,_xlfn.AGGREGATE(15,6,ROW(POA!$A$2:$A$855)-ROW(POA!$A$2)+1/--(POA!$A$2:$A$855=$B$5),ROWS($A$11:C12)),5))</f>
        <v>1.2.2.4 Fortalecer los servicios institucionales de tutoría, orientación psicopedagógica y asesoría académica.</v>
      </c>
      <c r="D12" s="2" t="str">
        <f>IF(ROWS($A$11:D12)&gt;COUNTIF(POA!$A:$A,$B$5),"",INDEX(POA!$A$2:$O$856,_xlfn.AGGREGATE(15,6,ROW(POA!$A$2:$A$855)-ROW(POA!$A$2)+1/--(POA!$A$2:$A$855=$B$5),ROWS($A$11:D12)),6))</f>
        <v>Realizar tutorías grupales</v>
      </c>
      <c r="E12" s="31">
        <f t="shared" ref="E12:E25"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5" si="1">+G12+I12+K12+M12</f>
        <v>0</v>
      </c>
      <c r="O12" s="41">
        <f t="shared" ref="O12:O25"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1.2.1.1 Estimular la participación de los estudiantes en las diversas modalidades de aprendizaje consideradas en el modelo educativo.</v>
      </c>
      <c r="D13" s="2" t="str">
        <f>IF(ROWS($A$11:D13)&gt;COUNTIF(POA!$A:$A,$B$5),"",INDEX(POA!$A$2:$O$856,_xlfn.AGGREGATE(15,6,ROW(POA!$A$2:$A$855)-ROW(POA!$A$2)+1/--(POA!$A$2:$A$855=$B$5),ROWS($A$11:D13)),6))</f>
        <v>Fomentar la participación de los alumnos en ayudantías para fortalecer su formación integral</v>
      </c>
      <c r="E13" s="31">
        <f t="shared" si="0"/>
        <v>10</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5</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5</v>
      </c>
      <c r="M13" s="31">
        <f>IF(ROWS($A$11:M13)&gt;COUNTIF(POA!$A:$A,$B$5),"",INDEX(POA!$A$2:$O$856,_xlfn.AGGREGATE(15,6,ROW(POA!$A$2:$A$855)-ROW(POA!$A$2)+1/--(POA!$A$2:$A$855=$B$5),ROWS($A$11:M13)),14))</f>
        <v>0</v>
      </c>
      <c r="N13" s="37">
        <f t="shared" si="1"/>
        <v>0</v>
      </c>
      <c r="O13" s="41">
        <f t="shared" si="2"/>
        <v>0</v>
      </c>
    </row>
    <row r="14" spans="1:16" ht="79.2"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1.2.1.2 Promover experiencias de aprendizaje para los estudiantes en entornos reales.</v>
      </c>
      <c r="D14" s="2" t="str">
        <f>IF(ROWS($A$11:D14)&gt;COUNTIF(POA!$A:$A,$B$5),"",INDEX(POA!$A$2:$O$856,_xlfn.AGGREGATE(15,6,ROW(POA!$A$2:$A$855)-ROW(POA!$A$2)+1/--(POA!$A$2:$A$855=$B$5),ROWS($A$11:D14)),6))</f>
        <v>Impulsar la formación integral, mediante la participación de los estudiantes en proyectos de vinculación con valor en créditos, prácticas profesionales, servicio social profesional, con estancias en los sectores publico, social y empresarial</v>
      </c>
      <c r="E14" s="31">
        <f t="shared" si="0"/>
        <v>2</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2</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1.9.1 Propiciar que la institución cuente con la infraestructura y equipamiento requeridos para el cumplimiento de sus funciones sustantivas y de gestión.</v>
      </c>
      <c r="C15" s="2" t="str">
        <f>IF(ROWS($A$11:C15)&gt;COUNTIF(POA!$A:$A,$B$5),"",INDEX(POA!$A$2:$O$856,_xlfn.AGGREGATE(15,6,ROW(POA!$A$2:$A$855)-ROW(POA!$A$2)+1/--(POA!$A$2:$A$855=$B$5),ROWS($A$11:C15)),5))</f>
        <v>1.9.1.1 Impulsar actividades orientadas a la ampliación, conservación, mejoramiento y modernización de la infraestructura física y equipamiento de que dispone la institución.</v>
      </c>
      <c r="D15" s="2" t="str">
        <f>IF(ROWS($A$11:D15)&gt;COUNTIF(POA!$A:$A,$B$5),"",INDEX(POA!$A$2:$O$856,_xlfn.AGGREGATE(15,6,ROW(POA!$A$2:$A$855)-ROW(POA!$A$2)+1/--(POA!$A$2:$A$855=$B$5),ROWS($A$11:D15)),6))</f>
        <v>Promover la mejora continua de las instalaciones para la realización de actividades deportivas, artísticas y culturales</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1.1.3 Asegurar la pertinencia de la oferta educativa.</v>
      </c>
      <c r="C16" s="2" t="str">
        <f>IF(ROWS($A$11:C16)&gt;COUNTIF(POA!$A:$A,$B$5),"",INDEX(POA!$A$2:$O$856,_xlfn.AGGREGATE(15,6,ROW(POA!$A$2:$A$855)-ROW(POA!$A$2)+1/--(POA!$A$2:$A$855=$B$5),ROWS($A$11:C16)),5))</f>
        <v>1.1.3.3 Elaborar estudios institucionales que orienten la toma de decisiones en materia de diversificación y pertinencia de la oferta educativa.</v>
      </c>
      <c r="D16" s="2" t="str">
        <f>IF(ROWS($A$11:D16)&gt;COUNTIF(POA!$A:$A,$B$5),"",INDEX(POA!$A$2:$O$856,_xlfn.AGGREGATE(15,6,ROW(POA!$A$2:$A$855)-ROW(POA!$A$2)+1/--(POA!$A$2:$A$855=$B$5),ROWS($A$11:D16)),6))</f>
        <v>Realizar un estudio que contribuya a la mejora continua de la calidad de los programas educativos del instituto.</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1.1.2.2 Participar en los procesos de evaluación y acreditación nacional e internacional que contribuyan al mejoramiento de la calidad de oferta educativa.</v>
      </c>
      <c r="D17" s="2" t="str">
        <f>IF(ROWS($A$11:D17)&gt;COUNTIF(POA!$A:$A,$B$5),"",INDEX(POA!$A$2:$O$856,_xlfn.AGGREGATE(15,6,ROW(POA!$A$2:$A$855)-ROW(POA!$A$2)+1/--(POA!$A$2:$A$855=$B$5),ROWS($A$11:D17)),6))</f>
        <v>Someter los programas educativos de licenciatura a evaluación por organismos externos para lograr el refrendo de la acreditación de la calidad de los mismos</v>
      </c>
      <c r="E17" s="31">
        <f t="shared" si="0"/>
        <v>2</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2</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66" x14ac:dyDescent="0.3">
      <c r="A18" s="2" t="str">
        <f>IF(ROWS($A$11:A18)&gt;COUNTIF(POA!$A:$A,$B$5),"",INDEX(POA!$A$2:$O$856,_xlfn.AGGREGATE(15,6,ROW(POA!$A$2:$A$855)-ROW(POA!$A$2)+1/--(POA!$A$2:$A$855=$B$5),ROWS($A$11:A18)),3))</f>
        <v>1.6 Desarrollo académico</v>
      </c>
      <c r="B18" s="2" t="str">
        <f>IF(ROWS($A$11:B18)&gt;COUNTIF(POA!$A:$A,$B$5),"",INDEX(POA!$A$2:$O$856,_xlfn.AGGREGATE(15,6,ROW(POA!$A$2:$A$855)-ROW(POA!$A$2)+1/--(POA!$A$2:$A$855=$B$5),ROWS($A$11:B18)),4))</f>
        <v>1.6.2 Promover esquemas de formación y actualización del personal académico, con base en rutas diferenciadas en función de su experiencia, antigüedad y tipo de contratación.</v>
      </c>
      <c r="C18" s="2" t="str">
        <f>IF(ROWS($A$11:C18)&gt;COUNTIF(POA!$A:$A,$B$5),"",INDEX(POA!$A$2:$O$856,_xlfn.AGGREGATE(15,6,ROW(POA!$A$2:$A$855)-ROW(POA!$A$2)+1/--(POA!$A$2:$A$855=$B$5),ROWS($A$11:C18)),5))</f>
        <v>1.6.2.1 Fortalecer los esquemas de formación y actualización docente para el mejorar las capacidades disciplinarias y didácticas  del personal académico de tiempo completo y  de asignatura.</v>
      </c>
      <c r="D18" s="2" t="str">
        <f>IF(ROWS($A$11:D18)&gt;COUNTIF(POA!$A:$A,$B$5),"",INDEX(POA!$A$2:$O$856,_xlfn.AGGREGATE(15,6,ROW(POA!$A$2:$A$855)-ROW(POA!$A$2)+1/--(POA!$A$2:$A$855=$B$5),ROWS($A$11:D18)),6))</f>
        <v>Incentivar la participación de los maestros en cursos de capacitación y actualización</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1.2.1.4 Promover el emprendimiento, la innovación y las habilidades de liderazgo en los estudiantes a lo largo del proceso formativo.</v>
      </c>
      <c r="D19" s="2" t="str">
        <f>IF(ROWS($A$11:D19)&gt;COUNTIF(POA!$A:$A,$B$5),"",INDEX(POA!$A$2:$O$856,_xlfn.AGGREGATE(15,6,ROW(POA!$A$2:$A$855)-ROW(POA!$A$2)+1/--(POA!$A$2:$A$855=$B$5),ROWS($A$11:D19)),6))</f>
        <v>Organizar semestralmente la Feria de Emprendedores</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1.2.1.1 Estimular la participación de los estudiantes en las diversas modalidades de aprendizaje consideradas en el modelo educativo.</v>
      </c>
      <c r="D20" s="2" t="str">
        <f>IF(ROWS($A$11:D20)&gt;COUNTIF(POA!$A:$A,$B$5),"",INDEX(POA!$A$2:$O$856,_xlfn.AGGREGATE(15,6,ROW(POA!$A$2:$A$855)-ROW(POA!$A$2)+1/--(POA!$A$2:$A$855=$B$5),ROWS($A$11:D20)),6))</f>
        <v>Ofertar cursos culturales, artísticos y deportivos</v>
      </c>
      <c r="E20" s="31">
        <f t="shared" si="0"/>
        <v>4</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2</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2</v>
      </c>
      <c r="M20" s="31">
        <f>IF(ROWS($A$11:M20)&gt;COUNTIF(POA!$A:$A,$B$5),"",INDEX(POA!$A$2:$O$856,_xlfn.AGGREGATE(15,6,ROW(POA!$A$2:$A$855)-ROW(POA!$A$2)+1/--(POA!$A$2:$A$855=$B$5),ROWS($A$11:M20)),14))</f>
        <v>0</v>
      </c>
      <c r="N20" s="37">
        <f t="shared" si="1"/>
        <v>0</v>
      </c>
      <c r="O20" s="41">
        <f t="shared" si="2"/>
        <v>0</v>
      </c>
    </row>
    <row r="21" spans="1:15" ht="52.8"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1.2.1 Formar integralmente profesionistas competentes, con sentido colaborativo, capacidad de liderazgo, de emprendimiento y conscientes y comprometidos con su entorno.</v>
      </c>
      <c r="C21" s="2" t="str">
        <f>IF(ROWS($A$11:C21)&gt;COUNTIF(POA!$A:$A,$B$5),"",INDEX(POA!$A$2:$O$856,_xlfn.AGGREGATE(15,6,ROW(POA!$A$2:$A$855)-ROW(POA!$A$2)+1/--(POA!$A$2:$A$855=$B$5),ROWS($A$11:C21)),5))</f>
        <v>1.2.1.9 Fomentar los valores universitarios e incidir en la formación ciudadana de los estudiantes.</v>
      </c>
      <c r="D21" s="2" t="str">
        <f>IF(ROWS($A$11:D21)&gt;COUNTIF(POA!$A:$A,$B$5),"",INDEX(POA!$A$2:$O$856,_xlfn.AGGREGATE(15,6,ROW(POA!$A$2:$A$855)-ROW(POA!$A$2)+1/--(POA!$A$2:$A$855=$B$5),ROWS($A$11:D21)),6))</f>
        <v>Involucrar a los estudiantes en programas de servicio social comunitario que incluya una formación humanistica, ética y ecológica.</v>
      </c>
      <c r="E21" s="31">
        <f t="shared" si="0"/>
        <v>20</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10</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1.2.1.2 Promover experiencias de aprendizaje para los estudiantes en entornos reales.</v>
      </c>
      <c r="D22" s="2" t="str">
        <f>IF(ROWS($A$11:D22)&gt;COUNTIF(POA!$A:$A,$B$5),"",INDEX(POA!$A$2:$O$856,_xlfn.AGGREGATE(15,6,ROW(POA!$A$2:$A$855)-ROW(POA!$A$2)+1/--(POA!$A$2:$A$855=$B$5),ROWS($A$11:D22)),6))</f>
        <v>Fortalecer la vinculación entre UABC y el sector productivo mediante visitas guiadas a empresas de relevancia local</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66" x14ac:dyDescent="0.3">
      <c r="A23" s="2" t="str">
        <f>IF(ROWS($A$11:A23)&gt;COUNTIF(POA!$A:$A,$B$5),"",INDEX(POA!$A$2:$O$856,_xlfn.AGGREGATE(15,6,ROW(POA!$A$2:$A$855)-ROW(POA!$A$2)+1/--(POA!$A$2:$A$855=$B$5),ROWS($A$11:A23)),3))</f>
        <v>1.5 Internacionalización</v>
      </c>
      <c r="B23" s="2" t="str">
        <f>IF(ROWS($A$11:B23)&gt;COUNTIF(POA!$A:$A,$B$5),"",INDEX(POA!$A$2:$O$856,_xlfn.AGGREGATE(15,6,ROW(POA!$A$2:$A$855)-ROW(POA!$A$2)+1/--(POA!$A$2:$A$855=$B$5),ROWS($A$11:B23)),4))</f>
        <v>1.5.1 Fortalecer la internacionalización de la universidad mediante una mayor vinculación y cooperación académica con instituciones de educación superior de reconocido prestigio.</v>
      </c>
      <c r="C23" s="2" t="str">
        <f>IF(ROWS($A$11:C23)&gt;COUNTIF(POA!$A:$A,$B$5),"",INDEX(POA!$A$2:$O$856,_xlfn.AGGREGATE(15,6,ROW(POA!$A$2:$A$855)-ROW(POA!$A$2)+1/--(POA!$A$2:$A$855=$B$5),ROWS($A$11:C23)),5))</f>
        <v>1.5.1.1 Promover actividades en materia de intercambio y cooperación académica propiciando la colaboración con pares y redes académicas de otras instituciones educativas del país y del extranjero.</v>
      </c>
      <c r="D23" s="2" t="str">
        <f>IF(ROWS($A$11:D23)&gt;COUNTIF(POA!$A:$A,$B$5),"",INDEX(POA!$A$2:$O$856,_xlfn.AGGREGATE(15,6,ROW(POA!$A$2:$A$855)-ROW(POA!$A$2)+1/--(POA!$A$2:$A$855=$B$5),ROWS($A$11:D23)),6))</f>
        <v>Promover la participación de estudiantes extranjeros en programas educativos del instituto</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1.9 Infraestructura, equipamiento y seguridad</v>
      </c>
      <c r="B24" s="2" t="str">
        <f>IF(ROWS($A$11:B24)&gt;COUNTIF(POA!$A:$A,$B$5),"",INDEX(POA!$A$2:$O$856,_xlfn.AGGREGATE(15,6,ROW(POA!$A$2:$A$855)-ROW(POA!$A$2)+1/--(POA!$A$2:$A$855=$B$5),ROWS($A$11:B24)),4))</f>
        <v>1.9.1 Propiciar que la institución cuente con la infraestructura y equipamiento requeridos para el cumplimiento de sus funciones sustantivas y de gestión.</v>
      </c>
      <c r="C24" s="2" t="str">
        <f>IF(ROWS($A$11:C24)&gt;COUNTIF(POA!$A:$A,$B$5),"",INDEX(POA!$A$2:$O$856,_xlfn.AGGREGATE(15,6,ROW(POA!$A$2:$A$855)-ROW(POA!$A$2)+1/--(POA!$A$2:$A$855=$B$5),ROWS($A$11:C24)),5))</f>
        <v>1.9.1.4 Asegurar que las instalaciones físicas y el equipamiento de la institución se orienten por los principios de accesibilidad universal.</v>
      </c>
      <c r="D24" s="2" t="str">
        <f>IF(ROWS($A$11:D24)&gt;COUNTIF(POA!$A:$A,$B$5),"",INDEX(POA!$A$2:$O$856,_xlfn.AGGREGATE(15,6,ROW(POA!$A$2:$A$855)-ROW(POA!$A$2)+1/--(POA!$A$2:$A$855=$B$5),ROWS($A$11:D24)),6))</f>
        <v>Mantener debidamente señalizadas y en condiciones óptimas, las rampas de acceso a personas con capacidades diferentes</v>
      </c>
      <c r="E24" s="31">
        <f t="shared" si="0"/>
        <v>1</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1.9 Infraestructura, equipamiento y seguridad</v>
      </c>
      <c r="B25" s="2" t="str">
        <f>IF(ROWS($A$11:B25)&gt;COUNTIF(POA!$A:$A,$B$5),"",INDEX(POA!$A$2:$O$856,_xlfn.AGGREGATE(15,6,ROW(POA!$A$2:$A$855)-ROW(POA!$A$2)+1/--(POA!$A$2:$A$855=$B$5),ROWS($A$11:B25)),4))</f>
        <v>1.9.2 Modernizar la infraestructura tecnológica de la universidad acorde con los requerimientos de las funciones sustantivas y de gestión.</v>
      </c>
      <c r="C25" s="2" t="str">
        <f>IF(ROWS($A$11:C25)&gt;COUNTIF(POA!$A:$A,$B$5),"",INDEX(POA!$A$2:$O$856,_xlfn.AGGREGATE(15,6,ROW(POA!$A$2:$A$855)-ROW(POA!$A$2)+1/--(POA!$A$2:$A$855=$B$5),ROWS($A$11:C25)),5))</f>
        <v>1.9.2.1 Gestionar la modernización, optimización y uso del equipamiento tecnológico de que dispone la universidad.</v>
      </c>
      <c r="D25" s="2" t="str">
        <f>IF(ROWS($A$11:D25)&gt;COUNTIF(POA!$A:$A,$B$5),"",INDEX(POA!$A$2:$O$856,_xlfn.AGGREGATE(15,6,ROW(POA!$A$2:$A$855)-ROW(POA!$A$2)+1/--(POA!$A$2:$A$855=$B$5),ROWS($A$11:D25)),6))</f>
        <v>Gestionar recursos para la modernización y mantenimiento de infraestructura de la unidad académica</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9" spans="1:15" ht="15.6" x14ac:dyDescent="0.3">
      <c r="A29" s="4"/>
      <c r="B29" s="82" t="s">
        <v>0</v>
      </c>
      <c r="C29" s="82"/>
      <c r="D29" s="82"/>
      <c r="E29" s="82"/>
      <c r="F29" s="82"/>
      <c r="G29" s="82"/>
      <c r="H29" s="82"/>
      <c r="I29" s="82"/>
      <c r="J29" s="82"/>
      <c r="K29" s="82"/>
      <c r="L29" s="82"/>
      <c r="M29" s="82"/>
      <c r="N29" s="82"/>
      <c r="O29" s="82"/>
    </row>
    <row r="30" spans="1:15" x14ac:dyDescent="0.3">
      <c r="A30" s="4"/>
      <c r="B30" s="83" t="s">
        <v>1564</v>
      </c>
      <c r="C30" s="83"/>
      <c r="D30" s="83"/>
      <c r="E30" s="83"/>
      <c r="F30" s="83"/>
      <c r="G30" s="83"/>
      <c r="H30" s="83"/>
      <c r="I30" s="83"/>
      <c r="J30" s="83"/>
      <c r="K30" s="83"/>
      <c r="L30" s="83"/>
      <c r="M30" s="83"/>
      <c r="N30" s="83"/>
      <c r="O30" s="83"/>
    </row>
    <row r="31" spans="1:15" x14ac:dyDescent="0.3">
      <c r="A31" s="4"/>
      <c r="B31" s="47"/>
      <c r="C31" s="47"/>
      <c r="D31" s="47"/>
      <c r="E31" s="47"/>
      <c r="F31" s="47"/>
      <c r="G31" s="47"/>
      <c r="H31" s="47"/>
      <c r="I31" s="47"/>
      <c r="J31" s="47"/>
      <c r="K31" s="47"/>
      <c r="L31" s="47"/>
      <c r="M31" s="47"/>
      <c r="N31" s="47"/>
      <c r="O31" s="47"/>
    </row>
    <row r="32" spans="1:15" ht="15.6" x14ac:dyDescent="0.3">
      <c r="A32" s="4"/>
      <c r="B32" s="12"/>
      <c r="C32" s="12"/>
      <c r="D32" s="12"/>
      <c r="E32" s="12"/>
      <c r="F32" s="12"/>
      <c r="G32" s="12"/>
      <c r="H32" s="12"/>
      <c r="I32" s="12"/>
      <c r="J32" s="12"/>
      <c r="K32" s="12"/>
      <c r="L32" s="12"/>
      <c r="M32" s="12"/>
      <c r="N32" s="12"/>
      <c r="O32" s="12"/>
    </row>
    <row r="33" spans="1:16" ht="15.6" x14ac:dyDescent="0.3">
      <c r="A33" s="6" t="s">
        <v>1</v>
      </c>
      <c r="B33" s="33">
        <v>215</v>
      </c>
      <c r="C33" s="84" t="s">
        <v>1565</v>
      </c>
      <c r="D33" s="84"/>
      <c r="E33" s="84"/>
      <c r="F33" s="84"/>
      <c r="G33" s="84"/>
      <c r="H33" s="84"/>
      <c r="I33" s="84"/>
      <c r="J33" s="84"/>
      <c r="K33" s="84"/>
      <c r="L33" s="84"/>
      <c r="M33" s="84"/>
      <c r="N33" s="84"/>
      <c r="O33" s="46"/>
    </row>
    <row r="34" spans="1:16" x14ac:dyDescent="0.3">
      <c r="A34" s="6" t="s">
        <v>13</v>
      </c>
      <c r="B34" s="11" t="s">
        <v>2</v>
      </c>
      <c r="C34" s="84" t="s">
        <v>19</v>
      </c>
      <c r="D34" s="84"/>
      <c r="E34" s="84"/>
      <c r="F34" s="84"/>
      <c r="G34" s="84"/>
      <c r="H34" s="84"/>
      <c r="I34" s="84"/>
      <c r="J34" s="84"/>
      <c r="K34" s="84"/>
      <c r="L34" s="84"/>
      <c r="M34" s="84"/>
      <c r="N34" s="84"/>
      <c r="O34" s="8"/>
      <c r="P34" s="4"/>
    </row>
    <row r="35" spans="1:16" x14ac:dyDescent="0.3">
      <c r="B35" s="9"/>
      <c r="C35" s="9"/>
      <c r="D35" s="9"/>
      <c r="E35" s="9"/>
      <c r="F35" s="9"/>
      <c r="G35" s="9"/>
      <c r="H35" s="9"/>
      <c r="I35" s="9"/>
      <c r="J35" s="9"/>
      <c r="K35" s="9"/>
      <c r="L35" s="9"/>
      <c r="M35" s="9"/>
      <c r="N35" s="9"/>
    </row>
    <row r="36" spans="1:16" x14ac:dyDescent="0.3">
      <c r="A36" s="85" t="s">
        <v>21</v>
      </c>
      <c r="B36" s="85" t="s">
        <v>22</v>
      </c>
      <c r="C36" s="85" t="s">
        <v>23</v>
      </c>
      <c r="D36" s="85" t="s">
        <v>24</v>
      </c>
      <c r="E36" s="85" t="s">
        <v>5</v>
      </c>
      <c r="F36" s="86" t="s">
        <v>25</v>
      </c>
      <c r="G36" s="86"/>
      <c r="H36" s="86"/>
      <c r="I36" s="86"/>
      <c r="J36" s="86"/>
      <c r="K36" s="86"/>
      <c r="L36" s="86"/>
      <c r="M36" s="86"/>
      <c r="N36" s="87" t="s">
        <v>16</v>
      </c>
      <c r="O36" s="85" t="s">
        <v>17</v>
      </c>
    </row>
    <row r="37" spans="1:16" x14ac:dyDescent="0.3">
      <c r="A37" s="85"/>
      <c r="B37" s="85"/>
      <c r="C37" s="85"/>
      <c r="D37" s="85"/>
      <c r="E37" s="85"/>
      <c r="F37" s="86" t="s">
        <v>6</v>
      </c>
      <c r="G37" s="86"/>
      <c r="H37" s="86" t="s">
        <v>7</v>
      </c>
      <c r="I37" s="86"/>
      <c r="J37" s="86" t="s">
        <v>8</v>
      </c>
      <c r="K37" s="86"/>
      <c r="L37" s="86" t="s">
        <v>9</v>
      </c>
      <c r="M37" s="86"/>
      <c r="N37" s="87"/>
      <c r="O37" s="85"/>
    </row>
    <row r="38" spans="1:16" x14ac:dyDescent="0.3">
      <c r="A38" s="85"/>
      <c r="B38" s="85"/>
      <c r="C38" s="85"/>
      <c r="D38" s="85"/>
      <c r="E38" s="85"/>
      <c r="F38" s="48" t="s">
        <v>10</v>
      </c>
      <c r="G38" s="48" t="s">
        <v>11</v>
      </c>
      <c r="H38" s="48" t="s">
        <v>10</v>
      </c>
      <c r="I38" s="48" t="s">
        <v>11</v>
      </c>
      <c r="J38" s="48" t="s">
        <v>10</v>
      </c>
      <c r="K38" s="48" t="s">
        <v>12</v>
      </c>
      <c r="L38" s="48" t="s">
        <v>10</v>
      </c>
      <c r="M38" s="48" t="s">
        <v>12</v>
      </c>
      <c r="N38" s="87"/>
      <c r="O38" s="85"/>
    </row>
    <row r="39" spans="1:16" ht="66" x14ac:dyDescent="0.3">
      <c r="A39" s="2" t="str">
        <f>INDEX('POA2'!$A$2:$O$152,_xlfn.AGGREGATE(15,6,ROW('POA2'!$A$2:$A$152)-ROW('POA2'!$A$2)+1/--('POA2'!$A$2:$A$152=$B$33),ROWS($A39:A$39)),3)</f>
        <v>2.3 Investigación, desarrollo tecnológico e Innovación</v>
      </c>
      <c r="B39" s="2" t="str">
        <f>INDEX('POA2'!$A$2:$O$152,_xlfn.AGGREGATE(15,6,ROW('POA2'!$A$2:$A$152)-ROW('POA2'!$A$2)+1/--('POA2'!$A$2:$A$152=$B$33),ROWS($A39:B$39)),4)</f>
        <v>2.3.1 Fortalecer la investigación, el desarrollo tecnológico y la innovación para contribuir al desarrollo regional, nacional e internacional.</v>
      </c>
      <c r="C39" s="2" t="str">
        <f>INDEX('POA2'!$A$2:$O$152,_xlfn.AGGREGATE(15,6,ROW('POA2'!$A$2:$A$152)-ROW('POA2'!$A$2)+1/--('POA2'!$A$2:$A$152=$B$33),ROWS($A39:C$39)),5)</f>
        <v>2.3.1.5 Consolidar el vínculo entre la investigación y la docencia mediante estrategias diferenciadas que incidan en las distintas etapas del proceso formativo de los estudiantes.</v>
      </c>
      <c r="D39" s="2" t="str">
        <f>INDEX('POA2'!$A$2:$O$152,_xlfn.AGGREGATE(15,6,ROW('POA2'!$A$2:$A$152)-ROW('POA2'!$A$2)+1/--('POA2'!$A$2:$A$152=$B$33),ROWS($A39:D$39)),6)</f>
        <v>Fomentar la participación de estudiantes en actividades de proyectos de investigación dirigidos por profesores de cuerpos académicos</v>
      </c>
      <c r="E39" s="37">
        <f t="shared" ref="E39" si="3">+F39+H39+J39+L39</f>
        <v>1</v>
      </c>
      <c r="F39" s="31">
        <f>INDEX('POA2'!$A$2:$O$152,_xlfn.AGGREGATE(15,6,ROW('POA2'!$A$2:$A$152)-ROW('POA2'!$A$2)+1/--('POA2'!$A$2:$A$152=$B$33),ROWS($A39:F$39)),7)</f>
        <v>0</v>
      </c>
      <c r="G39" s="31">
        <f>INDEX('POA2'!$A$2:$O$152,_xlfn.AGGREGATE(15,6,ROW('POA2'!$A$2:$A$152)-ROW('POA2'!$A$2)+1/--('POA2'!$A$2:$A$152=$B$33),ROWS($A39:G$39)),8)</f>
        <v>0</v>
      </c>
      <c r="H39" s="31">
        <f>INDEX('POA2'!$A$2:$O$152,_xlfn.AGGREGATE(15,6,ROW('POA2'!$A$2:$A$152)-ROW('POA2'!$A$2)+1/--('POA2'!$A$2:$A$152=$B$33),ROWS($A39:H$39)),9)</f>
        <v>0</v>
      </c>
      <c r="I39" s="31">
        <f>INDEX('POA2'!$A$2:$O$152,_xlfn.AGGREGATE(15,6,ROW('POA2'!$A$2:$A$152)-ROW('POA2'!$A$2)+1/--('POA2'!$A$2:$A$152=$B$33),ROWS($A39:I$39)),10)</f>
        <v>0</v>
      </c>
      <c r="J39" s="31">
        <f>INDEX('POA2'!$A$2:$O$152,_xlfn.AGGREGATE(15,6,ROW('POA2'!$A$2:$A$152)-ROW('POA2'!$A$2)+1/--('POA2'!$A$2:$A$152=$B$33),ROWS($A39:J$39)),11)</f>
        <v>0</v>
      </c>
      <c r="K39" s="31">
        <f>INDEX('POA2'!$A$2:$O$152,_xlfn.AGGREGATE(15,6,ROW('POA2'!$A$2:$A$152)-ROW('POA2'!$A$2)+1/--('POA2'!$A$2:$A$152=$B$33),ROWS($A39:K$39)),12)</f>
        <v>0</v>
      </c>
      <c r="L39" s="31">
        <f>INDEX('POA2'!$A$2:$O$152,_xlfn.AGGREGATE(15,6,ROW('POA2'!$A$2:$A$152)-ROW('POA2'!$A$2)+1/--('POA2'!$A$2:$A$152=$B$33),ROWS($A39:L$39)),13)</f>
        <v>1</v>
      </c>
      <c r="M39" s="31">
        <f>INDEX('POA2'!$A$2:$O$152,_xlfn.AGGREGATE(15,6,ROW('POA2'!$A$2:$A$152)-ROW('POA2'!$A$2)+1/--('POA2'!$A$2:$A$152=$B$33),ROWS($A39:M$39)),14)</f>
        <v>0</v>
      </c>
      <c r="N39" s="37">
        <f t="shared" ref="N39" si="4">+G39+I39+K39+M39</f>
        <v>0</v>
      </c>
      <c r="O39" s="41">
        <f>IFERROR(N39/E39,0%)</f>
        <v>0</v>
      </c>
    </row>
    <row r="40" spans="1:16" ht="52.8" x14ac:dyDescent="0.3">
      <c r="A40" s="2" t="str">
        <f>INDEX('POA2'!$A$2:$O$152,_xlfn.AGGREGATE(15,6,ROW('POA2'!$A$2:$A$152)-ROW('POA2'!$A$2)+1/--('POA2'!$A$2:$A$152=$B$33),ROWS($A$39:A40)),3)</f>
        <v>2.3 Investigación, desarrollo tecnológico e Innovación</v>
      </c>
      <c r="B40" s="2" t="str">
        <f>INDEX('POA2'!$A$2:$O$152,_xlfn.AGGREGATE(15,6,ROW('POA2'!$A$2:$A$152)-ROW('POA2'!$A$2)+1/--('POA2'!$A$2:$A$152=$B$33),ROWS($A$39:B40)),4)</f>
        <v>2.3.2 Difundir y divulgar los resultados de la investigación a través de los diferentes formatos y canales que permitan consolidar la capacidad académica de la institución.</v>
      </c>
      <c r="C40" s="2" t="str">
        <f>INDEX('POA2'!$A$2:$O$152,_xlfn.AGGREGATE(15,6,ROW('POA2'!$A$2:$A$152)-ROW('POA2'!$A$2)+1/--('POA2'!$A$2:$A$152=$B$33),ROWS($A$39:C40)),5)</f>
        <v>2.3.2.1 Fortalecer la difusión y divulgación de los resultados de la investigación.</v>
      </c>
      <c r="D40" s="2" t="str">
        <f>INDEX('POA2'!$A$2:$O$152,_xlfn.AGGREGATE(15,6,ROW('POA2'!$A$2:$A$152)-ROW('POA2'!$A$2)+1/--('POA2'!$A$2:$A$152=$B$33),ROWS($A$39:D40)),6)</f>
        <v>Organizar eventos de difusión de resultados de proyectos de investigación con productores locales</v>
      </c>
      <c r="E40" s="37">
        <f t="shared" ref="E40:E42" si="5">+F40+H40+J40+L40</f>
        <v>2</v>
      </c>
      <c r="F40" s="31">
        <f>INDEX('POA2'!$A$2:$O$152,_xlfn.AGGREGATE(15,6,ROW('POA2'!$A$2:$A$152)-ROW('POA2'!$A$2)+1/--('POA2'!$A$2:$A$152=$B$33),ROWS($A$39:F40)),7)</f>
        <v>0</v>
      </c>
      <c r="G40" s="31">
        <f>INDEX('POA2'!$A$2:$O$152,_xlfn.AGGREGATE(15,6,ROW('POA2'!$A$2:$A$152)-ROW('POA2'!$A$2)+1/--('POA2'!$A$2:$A$152=$B$33),ROWS($A$39:G40)),8)</f>
        <v>0</v>
      </c>
      <c r="H40" s="31">
        <f>INDEX('POA2'!$A$2:$O$152,_xlfn.AGGREGATE(15,6,ROW('POA2'!$A$2:$A$152)-ROW('POA2'!$A$2)+1/--('POA2'!$A$2:$A$152=$B$33),ROWS($A$39:H40)),9)</f>
        <v>0</v>
      </c>
      <c r="I40" s="31">
        <f>INDEX('POA2'!$A$2:$O$152,_xlfn.AGGREGATE(15,6,ROW('POA2'!$A$2:$A$152)-ROW('POA2'!$A$2)+1/--('POA2'!$A$2:$A$152=$B$33),ROWS($A$39:I40)),10)</f>
        <v>0</v>
      </c>
      <c r="J40" s="31">
        <f>INDEX('POA2'!$A$2:$O$152,_xlfn.AGGREGATE(15,6,ROW('POA2'!$A$2:$A$152)-ROW('POA2'!$A$2)+1/--('POA2'!$A$2:$A$152=$B$33),ROWS($A$39:J40)),11)</f>
        <v>0</v>
      </c>
      <c r="K40" s="31">
        <f>INDEX('POA2'!$A$2:$O$152,_xlfn.AGGREGATE(15,6,ROW('POA2'!$A$2:$A$152)-ROW('POA2'!$A$2)+1/--('POA2'!$A$2:$A$152=$B$33),ROWS($A$39:K40)),12)</f>
        <v>0</v>
      </c>
      <c r="L40" s="31">
        <f>INDEX('POA2'!$A$2:$O$152,_xlfn.AGGREGATE(15,6,ROW('POA2'!$A$2:$A$152)-ROW('POA2'!$A$2)+1/--('POA2'!$A$2:$A$152=$B$33),ROWS($A$39:L40)),13)</f>
        <v>2</v>
      </c>
      <c r="M40" s="31">
        <f>INDEX('POA2'!$A$2:$O$152,_xlfn.AGGREGATE(15,6,ROW('POA2'!$A$2:$A$152)-ROW('POA2'!$A$2)+1/--('POA2'!$A$2:$A$152=$B$33),ROWS($A$39:M40)),14)</f>
        <v>0</v>
      </c>
      <c r="N40" s="37">
        <f t="shared" ref="N40:N42" si="6">+G40+I40+K40+M40</f>
        <v>0</v>
      </c>
      <c r="O40" s="41">
        <f t="shared" ref="O40:O42" si="7">IFERROR(N40/E40,0%)</f>
        <v>0</v>
      </c>
    </row>
    <row r="41" spans="1:16" ht="52.8" x14ac:dyDescent="0.3">
      <c r="A41" s="2" t="str">
        <f>INDEX('POA2'!$A$2:$O$152,_xlfn.AGGREGATE(15,6,ROW('POA2'!$A$2:$A$152)-ROW('POA2'!$A$2)+1/--('POA2'!$A$2:$A$152=$B$33),ROWS($A$39:A41)),3)</f>
        <v>2.3 Investigación, desarrollo tecnológico e Innovación</v>
      </c>
      <c r="B41" s="2" t="str">
        <f>INDEX('POA2'!$A$2:$O$152,_xlfn.AGGREGATE(15,6,ROW('POA2'!$A$2:$A$152)-ROW('POA2'!$A$2)+1/--('POA2'!$A$2:$A$152=$B$33),ROWS($A$39:B41)),4)</f>
        <v>2.3.2 Difundir y divulgar los resultados de la investigación a través de los diferentes formatos y canales que permitan consolidar la capacidad académica de la institución.</v>
      </c>
      <c r="C41" s="2" t="str">
        <f>INDEX('POA2'!$A$2:$O$152,_xlfn.AGGREGATE(15,6,ROW('POA2'!$A$2:$A$152)-ROW('POA2'!$A$2)+1/--('POA2'!$A$2:$A$152=$B$33),ROWS($A$39:C41)),5)</f>
        <v>2.3.2.2 Generar condiciones para que los académicos publiquen en revistas que se caractericen por su rigor científico.</v>
      </c>
      <c r="D41" s="2" t="str">
        <f>INDEX('POA2'!$A$2:$O$152,_xlfn.AGGREGATE(15,6,ROW('POA2'!$A$2:$A$152)-ROW('POA2'!$A$2)+1/--('POA2'!$A$2:$A$152=$B$33),ROWS($A$39:D41)),6)</f>
        <v>Apoyar a profesores investigadores para la publicación de resultados de investigación en revistas arbitradas nacionales o internacionales</v>
      </c>
      <c r="E41" s="37">
        <f t="shared" si="5"/>
        <v>1</v>
      </c>
      <c r="F41" s="31">
        <f>INDEX('POA2'!$A$2:$O$152,_xlfn.AGGREGATE(15,6,ROW('POA2'!$A$2:$A$152)-ROW('POA2'!$A$2)+1/--('POA2'!$A$2:$A$152=$B$33),ROWS($A$39:F41)),7)</f>
        <v>0</v>
      </c>
      <c r="G41" s="31">
        <f>INDEX('POA2'!$A$2:$O$152,_xlfn.AGGREGATE(15,6,ROW('POA2'!$A$2:$A$152)-ROW('POA2'!$A$2)+1/--('POA2'!$A$2:$A$152=$B$33),ROWS($A$39:G41)),8)</f>
        <v>0</v>
      </c>
      <c r="H41" s="31">
        <f>INDEX('POA2'!$A$2:$O$152,_xlfn.AGGREGATE(15,6,ROW('POA2'!$A$2:$A$152)-ROW('POA2'!$A$2)+1/--('POA2'!$A$2:$A$152=$B$33),ROWS($A$39:H41)),9)</f>
        <v>0</v>
      </c>
      <c r="I41" s="31">
        <f>INDEX('POA2'!$A$2:$O$152,_xlfn.AGGREGATE(15,6,ROW('POA2'!$A$2:$A$152)-ROW('POA2'!$A$2)+1/--('POA2'!$A$2:$A$152=$B$33),ROWS($A$39:I41)),10)</f>
        <v>0</v>
      </c>
      <c r="J41" s="31">
        <f>INDEX('POA2'!$A$2:$O$152,_xlfn.AGGREGATE(15,6,ROW('POA2'!$A$2:$A$152)-ROW('POA2'!$A$2)+1/--('POA2'!$A$2:$A$152=$B$33),ROWS($A$39:J41)),11)</f>
        <v>0</v>
      </c>
      <c r="K41" s="31">
        <f>INDEX('POA2'!$A$2:$O$152,_xlfn.AGGREGATE(15,6,ROW('POA2'!$A$2:$A$152)-ROW('POA2'!$A$2)+1/--('POA2'!$A$2:$A$152=$B$33),ROWS($A$39:K41)),12)</f>
        <v>0</v>
      </c>
      <c r="L41" s="31">
        <f>INDEX('POA2'!$A$2:$O$152,_xlfn.AGGREGATE(15,6,ROW('POA2'!$A$2:$A$152)-ROW('POA2'!$A$2)+1/--('POA2'!$A$2:$A$152=$B$33),ROWS($A$39:L41)),13)</f>
        <v>1</v>
      </c>
      <c r="M41" s="31">
        <f>INDEX('POA2'!$A$2:$O$152,_xlfn.AGGREGATE(15,6,ROW('POA2'!$A$2:$A$152)-ROW('POA2'!$A$2)+1/--('POA2'!$A$2:$A$152=$B$33),ROWS($A$39:M41)),14)</f>
        <v>0</v>
      </c>
      <c r="N41" s="37">
        <f t="shared" si="6"/>
        <v>0</v>
      </c>
      <c r="O41" s="41">
        <f t="shared" si="7"/>
        <v>0</v>
      </c>
    </row>
    <row r="42" spans="1:16" ht="79.2" x14ac:dyDescent="0.3">
      <c r="A42" s="2" t="str">
        <f>INDEX('POA2'!$A$2:$O$152,_xlfn.AGGREGATE(15,6,ROW('POA2'!$A$2:$A$152)-ROW('POA2'!$A$2)+1/--('POA2'!$A$2:$A$152=$B$33),ROWS($A$39:A42)),3)</f>
        <v>2.3 Investigación, desarrollo tecnológico e Innovación</v>
      </c>
      <c r="B42" s="2" t="str">
        <f>INDEX('POA2'!$A$2:$O$152,_xlfn.AGGREGATE(15,6,ROW('POA2'!$A$2:$A$152)-ROW('POA2'!$A$2)+1/--('POA2'!$A$2:$A$152=$B$33),ROWS($A$39:B42)),4)</f>
        <v>2.3.1 Fortalecer la investigación, el desarrollo tecnológico y la innovación para contribuir al desarrollo regional, nacional e internacional.</v>
      </c>
      <c r="C42" s="2" t="str">
        <f>INDEX('POA2'!$A$2:$O$152,_xlfn.AGGREGATE(15,6,ROW('POA2'!$A$2:$A$152)-ROW('POA2'!$A$2)+1/--('POA2'!$A$2:$A$152=$B$33),ROWS($A$39:C42)),5)</f>
        <v>2.3.1.3 Fortalecer y consolidar las redes de colaboración en materia de investigación con académicos de otras instituciones de educación superior y centros de investigación de los ámbitos regional, nacional e internacional.</v>
      </c>
      <c r="D42" s="2" t="str">
        <f>INDEX('POA2'!$A$2:$O$152,_xlfn.AGGREGATE(15,6,ROW('POA2'!$A$2:$A$152)-ROW('POA2'!$A$2)+1/--('POA2'!$A$2:$A$152=$B$33),ROWS($A$39:D42)),6)</f>
        <v>Fomentar la colaboración con instituciones e investigadores extranjeros</v>
      </c>
      <c r="E42" s="37">
        <f t="shared" si="5"/>
        <v>1</v>
      </c>
      <c r="F42" s="31">
        <f>INDEX('POA2'!$A$2:$O$152,_xlfn.AGGREGATE(15,6,ROW('POA2'!$A$2:$A$152)-ROW('POA2'!$A$2)+1/--('POA2'!$A$2:$A$152=$B$33),ROWS($A$39:F42)),7)</f>
        <v>0</v>
      </c>
      <c r="G42" s="31">
        <f>INDEX('POA2'!$A$2:$O$152,_xlfn.AGGREGATE(15,6,ROW('POA2'!$A$2:$A$152)-ROW('POA2'!$A$2)+1/--('POA2'!$A$2:$A$152=$B$33),ROWS($A$39:G42)),8)</f>
        <v>0</v>
      </c>
      <c r="H42" s="31">
        <f>INDEX('POA2'!$A$2:$O$152,_xlfn.AGGREGATE(15,6,ROW('POA2'!$A$2:$A$152)-ROW('POA2'!$A$2)+1/--('POA2'!$A$2:$A$152=$B$33),ROWS($A$39:H42)),9)</f>
        <v>0</v>
      </c>
      <c r="I42" s="31">
        <f>INDEX('POA2'!$A$2:$O$152,_xlfn.AGGREGATE(15,6,ROW('POA2'!$A$2:$A$152)-ROW('POA2'!$A$2)+1/--('POA2'!$A$2:$A$152=$B$33),ROWS($A$39:I42)),10)</f>
        <v>0</v>
      </c>
      <c r="J42" s="31">
        <f>INDEX('POA2'!$A$2:$O$152,_xlfn.AGGREGATE(15,6,ROW('POA2'!$A$2:$A$152)-ROW('POA2'!$A$2)+1/--('POA2'!$A$2:$A$152=$B$33),ROWS($A$39:J42)),11)</f>
        <v>0</v>
      </c>
      <c r="K42" s="31">
        <f>INDEX('POA2'!$A$2:$O$152,_xlfn.AGGREGATE(15,6,ROW('POA2'!$A$2:$A$152)-ROW('POA2'!$A$2)+1/--('POA2'!$A$2:$A$152=$B$33),ROWS($A$39:K42)),12)</f>
        <v>0</v>
      </c>
      <c r="L42" s="31">
        <f>INDEX('POA2'!$A$2:$O$152,_xlfn.AGGREGATE(15,6,ROW('POA2'!$A$2:$A$152)-ROW('POA2'!$A$2)+1/--('POA2'!$A$2:$A$152=$B$33),ROWS($A$39:L42)),13)</f>
        <v>1</v>
      </c>
      <c r="M42" s="31">
        <f>INDEX('POA2'!$A$2:$O$152,_xlfn.AGGREGATE(15,6,ROW('POA2'!$A$2:$A$152)-ROW('POA2'!$A$2)+1/--('POA2'!$A$2:$A$152=$B$33),ROWS($A$39:M42)),14)</f>
        <v>0</v>
      </c>
      <c r="N42" s="37">
        <f t="shared" si="6"/>
        <v>0</v>
      </c>
      <c r="O42" s="41">
        <f t="shared" si="7"/>
        <v>0</v>
      </c>
    </row>
    <row r="43" spans="1:16" x14ac:dyDescent="0.3">
      <c r="A43" s="13"/>
      <c r="B43" s="13"/>
      <c r="C43" s="13"/>
      <c r="D43" s="13"/>
      <c r="E43" s="53"/>
      <c r="F43" s="13"/>
      <c r="G43" s="13"/>
      <c r="H43" s="13"/>
      <c r="I43" s="13"/>
      <c r="J43" s="13"/>
      <c r="K43" s="13"/>
      <c r="L43" s="13"/>
      <c r="M43" s="13"/>
      <c r="N43" s="53"/>
      <c r="O43" s="54"/>
    </row>
    <row r="45" spans="1:16" ht="15.6" x14ac:dyDescent="0.3">
      <c r="A45" s="4"/>
      <c r="B45" s="82" t="s">
        <v>0</v>
      </c>
      <c r="C45" s="82"/>
      <c r="D45" s="82"/>
      <c r="E45" s="82"/>
      <c r="F45" s="82"/>
      <c r="G45" s="82"/>
      <c r="H45" s="82"/>
      <c r="I45" s="82"/>
      <c r="J45" s="82"/>
      <c r="K45" s="82"/>
      <c r="L45" s="82"/>
      <c r="M45" s="82"/>
      <c r="N45" s="82"/>
      <c r="O45" s="82"/>
    </row>
    <row r="46" spans="1:16" x14ac:dyDescent="0.3">
      <c r="A46" s="4"/>
      <c r="B46" s="83" t="s">
        <v>1564</v>
      </c>
      <c r="C46" s="83"/>
      <c r="D46" s="83"/>
      <c r="E46" s="83"/>
      <c r="F46" s="83"/>
      <c r="G46" s="83"/>
      <c r="H46" s="83"/>
      <c r="I46" s="83"/>
      <c r="J46" s="83"/>
      <c r="K46" s="83"/>
      <c r="L46" s="83"/>
      <c r="M46" s="83"/>
      <c r="N46" s="83"/>
      <c r="O46" s="83"/>
    </row>
    <row r="47" spans="1:16" x14ac:dyDescent="0.3">
      <c r="A47" s="4"/>
      <c r="B47" s="47"/>
      <c r="C47" s="47"/>
      <c r="D47" s="47"/>
      <c r="E47" s="47"/>
      <c r="F47" s="47"/>
      <c r="G47" s="47"/>
      <c r="H47" s="47"/>
      <c r="I47" s="47"/>
      <c r="J47" s="47"/>
      <c r="K47" s="47"/>
      <c r="L47" s="47"/>
      <c r="M47" s="47"/>
      <c r="N47" s="47"/>
      <c r="O47" s="47"/>
    </row>
    <row r="48" spans="1:16" ht="15.6" x14ac:dyDescent="0.3">
      <c r="A48" s="4"/>
      <c r="B48" s="12"/>
      <c r="C48" s="12"/>
      <c r="D48" s="12"/>
      <c r="E48" s="12"/>
      <c r="F48" s="12"/>
      <c r="G48" s="12"/>
      <c r="H48" s="12"/>
      <c r="I48" s="12"/>
      <c r="J48" s="12"/>
      <c r="K48" s="12"/>
      <c r="L48" s="12"/>
      <c r="M48" s="12"/>
      <c r="N48" s="12"/>
      <c r="O48" s="12"/>
    </row>
    <row r="49" spans="1:16" ht="15.6" x14ac:dyDescent="0.3">
      <c r="A49" s="6" t="s">
        <v>1</v>
      </c>
      <c r="B49" s="33">
        <v>215</v>
      </c>
      <c r="C49" s="84" t="s">
        <v>1565</v>
      </c>
      <c r="D49" s="84"/>
      <c r="E49" s="84"/>
      <c r="F49" s="84"/>
      <c r="G49" s="84"/>
      <c r="H49" s="84"/>
      <c r="I49" s="84"/>
      <c r="J49" s="84"/>
      <c r="K49" s="84"/>
      <c r="L49" s="84"/>
      <c r="M49" s="84"/>
      <c r="N49" s="84"/>
      <c r="O49" s="46"/>
    </row>
    <row r="50" spans="1:16" x14ac:dyDescent="0.3">
      <c r="A50" s="6" t="s">
        <v>13</v>
      </c>
      <c r="B50" s="11" t="s">
        <v>3</v>
      </c>
      <c r="C50" s="84" t="s">
        <v>26</v>
      </c>
      <c r="D50" s="84"/>
      <c r="E50" s="84"/>
      <c r="F50" s="84"/>
      <c r="G50" s="84"/>
      <c r="H50" s="84"/>
      <c r="I50" s="84"/>
      <c r="J50" s="84"/>
      <c r="K50" s="84"/>
      <c r="L50" s="84"/>
      <c r="M50" s="84"/>
      <c r="N50" s="84"/>
      <c r="O50" s="8"/>
      <c r="P50" s="4"/>
    </row>
    <row r="51" spans="1:16" x14ac:dyDescent="0.3">
      <c r="B51" s="9"/>
      <c r="C51" s="9"/>
      <c r="D51" s="9"/>
      <c r="E51" s="9"/>
      <c r="F51" s="9"/>
      <c r="G51" s="9"/>
      <c r="H51" s="9"/>
      <c r="I51" s="9"/>
      <c r="J51" s="9"/>
      <c r="K51" s="9"/>
      <c r="L51" s="9"/>
      <c r="M51" s="9"/>
      <c r="N51" s="9"/>
    </row>
    <row r="52" spans="1:16" x14ac:dyDescent="0.3">
      <c r="A52" s="85" t="s">
        <v>21</v>
      </c>
      <c r="B52" s="85" t="s">
        <v>22</v>
      </c>
      <c r="C52" s="85" t="s">
        <v>23</v>
      </c>
      <c r="D52" s="85" t="s">
        <v>24</v>
      </c>
      <c r="E52" s="85" t="s">
        <v>5</v>
      </c>
      <c r="F52" s="86" t="s">
        <v>25</v>
      </c>
      <c r="G52" s="86"/>
      <c r="H52" s="86"/>
      <c r="I52" s="86"/>
      <c r="J52" s="86"/>
      <c r="K52" s="86"/>
      <c r="L52" s="86"/>
      <c r="M52" s="86"/>
      <c r="N52" s="87" t="s">
        <v>16</v>
      </c>
      <c r="O52" s="85" t="s">
        <v>17</v>
      </c>
    </row>
    <row r="53" spans="1:16" x14ac:dyDescent="0.3">
      <c r="A53" s="85"/>
      <c r="B53" s="85"/>
      <c r="C53" s="85"/>
      <c r="D53" s="85"/>
      <c r="E53" s="85"/>
      <c r="F53" s="86" t="s">
        <v>6</v>
      </c>
      <c r="G53" s="86"/>
      <c r="H53" s="86" t="s">
        <v>7</v>
      </c>
      <c r="I53" s="86"/>
      <c r="J53" s="86" t="s">
        <v>8</v>
      </c>
      <c r="K53" s="86"/>
      <c r="L53" s="86" t="s">
        <v>9</v>
      </c>
      <c r="M53" s="86"/>
      <c r="N53" s="87"/>
      <c r="O53" s="85"/>
    </row>
    <row r="54" spans="1:16" x14ac:dyDescent="0.3">
      <c r="A54" s="85"/>
      <c r="B54" s="85"/>
      <c r="C54" s="85"/>
      <c r="D54" s="85"/>
      <c r="E54" s="85"/>
      <c r="F54" s="48" t="s">
        <v>10</v>
      </c>
      <c r="G54" s="48" t="s">
        <v>11</v>
      </c>
      <c r="H54" s="48" t="s">
        <v>10</v>
      </c>
      <c r="I54" s="48" t="s">
        <v>11</v>
      </c>
      <c r="J54" s="48" t="s">
        <v>10</v>
      </c>
      <c r="K54" s="48" t="s">
        <v>12</v>
      </c>
      <c r="L54" s="48" t="s">
        <v>10</v>
      </c>
      <c r="M54" s="48" t="s">
        <v>12</v>
      </c>
      <c r="N54" s="87"/>
      <c r="O54" s="85"/>
    </row>
    <row r="55" spans="1:16" ht="52.8" x14ac:dyDescent="0.3">
      <c r="A55" s="2" t="str">
        <f>INDEX('POA3'!$A$2:$O$152,_xlfn.AGGREGATE(15,6,ROW('POA3'!$A$2:$A$152)-ROW('POA3'!$A$2)+1/--('POA3'!$A$2:$A$152=$B$49),ROWS($A$55:A55)),3)</f>
        <v>3.4 Extensión y vinculación</v>
      </c>
      <c r="B55" s="2" t="str">
        <f>INDEX('POA3'!$A$2:$O$152,_xlfn.AGGREGATE(15,6,ROW('POA3'!$A$2:$A$152)-ROW('POA3'!$A$2)+1/--('POA3'!$A$2:$A$152=$B$49),ROWS($A$55:B55)),4)</f>
        <v>3.4.2 Consolidar los esquemas de vinculación institucional con los sectores público, privado y social.</v>
      </c>
      <c r="C55" s="2" t="str">
        <f>INDEX('POA3'!$A$2:$O$152,_xlfn.AGGREGATE(15,6,ROW('POA3'!$A$2:$A$152)-ROW('POA3'!$A$2)+1/--('POA3'!$A$2:$A$152=$B$49),ROWS($A$55:C55)),5)</f>
        <v>3.4.2.4 Promover el desarrollo de esquemas eficaces para el diálogo y la vinculación con agentes y representantes de los diversos sectores de la sociedad.</v>
      </c>
      <c r="D55" s="2" t="str">
        <f>INDEX('POA3'!$A$2:$O$152,_xlfn.AGGREGATE(15,6,ROW('POA3'!$A$2:$A$152)-ROW('POA3'!$A$2)+1/--('POA3'!$A$2:$A$152=$B$49),ROWS($A$55:D55)),6)</f>
        <v>Implementar un plan de trabajo con los Consejos de Vinculación para retroalimentar y fortalecer los programas educativos del Instituto</v>
      </c>
      <c r="E55" s="37">
        <f t="shared" ref="E55" si="8">+F55+H55+J55+L55</f>
        <v>1</v>
      </c>
      <c r="F55" s="31">
        <f>INDEX('POA3'!$A$2:$O$152,_xlfn.AGGREGATE(15,6,ROW('POA3'!$A$2:$A$152)-ROW('POA3'!$A$2)+1/--('POA3'!$A$2:$A$152=$B$49),ROWS($A$55:E55)),7)</f>
        <v>0</v>
      </c>
      <c r="G55" s="31">
        <f>INDEX('POA3'!$A$2:$O$152,_xlfn.AGGREGATE(15,6,ROW('POA3'!$A$2:$A$152)-ROW('POA3'!$A$2)+1/--('POA3'!$A$2:$A$152=$B$49),ROWS($A$55:F55)),8)</f>
        <v>0</v>
      </c>
      <c r="H55" s="31">
        <f>INDEX('POA3'!$A$2:$O$152,_xlfn.AGGREGATE(15,6,ROW('POA3'!$A$2:$A$152)-ROW('POA3'!$A$2)+1/--('POA3'!$A$2:$A$152=$B$49),ROWS($A$55:G55)),9)</f>
        <v>0</v>
      </c>
      <c r="I55" s="31">
        <f>INDEX('POA3'!$A$2:$O$152,_xlfn.AGGREGATE(15,6,ROW('POA3'!$A$2:$A$152)-ROW('POA3'!$A$2)+1/--('POA3'!$A$2:$A$152=$B$49),ROWS($A$55:H55)),10)</f>
        <v>0</v>
      </c>
      <c r="J55" s="31">
        <f>INDEX('POA3'!$A$2:$O$152,_xlfn.AGGREGATE(15,6,ROW('POA3'!$A$2:$A$152)-ROW('POA3'!$A$2)+1/--('POA3'!$A$2:$A$152=$B$49),ROWS($A$55:I55)),11)</f>
        <v>0</v>
      </c>
      <c r="K55" s="31">
        <f>INDEX('POA3'!$A$2:$O$152,_xlfn.AGGREGATE(15,6,ROW('POA3'!$A$2:$A$152)-ROW('POA3'!$A$2)+1/--('POA3'!$A$2:$A$152=$B$49),ROWS($A$55:J55)),12)</f>
        <v>0</v>
      </c>
      <c r="L55" s="31">
        <f>INDEX('POA3'!$A$2:$O$152,_xlfn.AGGREGATE(15,6,ROW('POA3'!$A$2:$A$152)-ROW('POA3'!$A$2)+1/--('POA3'!$A$2:$A$152=$B$49),ROWS($A$55:K55)),13)</f>
        <v>1</v>
      </c>
      <c r="M55" s="31">
        <f>INDEX('POA3'!$A$2:$O$152,_xlfn.AGGREGATE(15,6,ROW('POA3'!$A$2:$A$152)-ROW('POA3'!$A$2)+1/--('POA3'!$A$2:$A$152=$B$49),ROWS($A$55:L55)),14)</f>
        <v>0</v>
      </c>
      <c r="N55" s="37">
        <f t="shared" ref="N55" si="9">+G55+I55+K55+M55</f>
        <v>0</v>
      </c>
      <c r="O55" s="41">
        <f t="shared" ref="O55" si="10">IFERROR(N55/E55,0%)</f>
        <v>0</v>
      </c>
    </row>
    <row r="56" spans="1:16" ht="52.8" x14ac:dyDescent="0.3">
      <c r="A56" s="2" t="str">
        <f>INDEX('POA3'!$A$2:$O$152,_xlfn.AGGREGATE(15,6,ROW('POA3'!$A$2:$A$152)-ROW('POA3'!$A$2)+1/--('POA3'!$A$2:$A$152=$B$49),ROWS($A$55:A56)),3)</f>
        <v>3.4 Extensión y vinculación</v>
      </c>
      <c r="B56" s="2" t="str">
        <f>INDEX('POA3'!$A$2:$O$152,_xlfn.AGGREGATE(15,6,ROW('POA3'!$A$2:$A$152)-ROW('POA3'!$A$2)+1/--('POA3'!$A$2:$A$152=$B$49),ROWS($A$55:B56)),4)</f>
        <v>3.4.2 Consolidar los esquemas de vinculación institucional con los sectores público, privado y social.</v>
      </c>
      <c r="C56" s="2" t="str">
        <f>INDEX('POA3'!$A$2:$O$152,_xlfn.AGGREGATE(15,6,ROW('POA3'!$A$2:$A$152)-ROW('POA3'!$A$2)+1/--('POA3'!$A$2:$A$152=$B$49),ROWS($A$55:C56)),5)</f>
        <v>3.4.2.3 Fortalecer las modalidades de aprendizaje que promueven la vinculación de los alumnos con los sectores público, privado y social.</v>
      </c>
      <c r="D56" s="2" t="str">
        <f>INDEX('POA3'!$A$2:$O$152,_xlfn.AGGREGATE(15,6,ROW('POA3'!$A$2:$A$152)-ROW('POA3'!$A$2)+1/--('POA3'!$A$2:$A$152=$B$49),ROWS($A$55:D56)),6)</f>
        <v>Impulsar la realización de proyectos de vinculación con valor en créditos</v>
      </c>
      <c r="E56" s="37">
        <f t="shared" ref="E56:E59" si="11">+F56+H56+J56+L56</f>
        <v>4</v>
      </c>
      <c r="F56" s="31">
        <f>INDEX('POA3'!$A$2:$O$152,_xlfn.AGGREGATE(15,6,ROW('POA3'!$A$2:$A$152)-ROW('POA3'!$A$2)+1/--('POA3'!$A$2:$A$152=$B$49),ROWS($A$55:E56)),7)</f>
        <v>0</v>
      </c>
      <c r="G56" s="31">
        <f>INDEX('POA3'!$A$2:$O$152,_xlfn.AGGREGATE(15,6,ROW('POA3'!$A$2:$A$152)-ROW('POA3'!$A$2)+1/--('POA3'!$A$2:$A$152=$B$49),ROWS($A$55:F56)),8)</f>
        <v>0</v>
      </c>
      <c r="H56" s="31">
        <f>INDEX('POA3'!$A$2:$O$152,_xlfn.AGGREGATE(15,6,ROW('POA3'!$A$2:$A$152)-ROW('POA3'!$A$2)+1/--('POA3'!$A$2:$A$152=$B$49),ROWS($A$55:G56)),9)</f>
        <v>2</v>
      </c>
      <c r="I56" s="31">
        <f>INDEX('POA3'!$A$2:$O$152,_xlfn.AGGREGATE(15,6,ROW('POA3'!$A$2:$A$152)-ROW('POA3'!$A$2)+1/--('POA3'!$A$2:$A$152=$B$49),ROWS($A$55:H56)),10)</f>
        <v>0</v>
      </c>
      <c r="J56" s="31">
        <f>INDEX('POA3'!$A$2:$O$152,_xlfn.AGGREGATE(15,6,ROW('POA3'!$A$2:$A$152)-ROW('POA3'!$A$2)+1/--('POA3'!$A$2:$A$152=$B$49),ROWS($A$55:I56)),11)</f>
        <v>0</v>
      </c>
      <c r="K56" s="31">
        <f>INDEX('POA3'!$A$2:$O$152,_xlfn.AGGREGATE(15,6,ROW('POA3'!$A$2:$A$152)-ROW('POA3'!$A$2)+1/--('POA3'!$A$2:$A$152=$B$49),ROWS($A$55:J56)),12)</f>
        <v>0</v>
      </c>
      <c r="L56" s="31">
        <f>INDEX('POA3'!$A$2:$O$152,_xlfn.AGGREGATE(15,6,ROW('POA3'!$A$2:$A$152)-ROW('POA3'!$A$2)+1/--('POA3'!$A$2:$A$152=$B$49),ROWS($A$55:K56)),13)</f>
        <v>2</v>
      </c>
      <c r="M56" s="31">
        <f>INDEX('POA3'!$A$2:$O$152,_xlfn.AGGREGATE(15,6,ROW('POA3'!$A$2:$A$152)-ROW('POA3'!$A$2)+1/--('POA3'!$A$2:$A$152=$B$49),ROWS($A$55:L56)),14)</f>
        <v>0</v>
      </c>
      <c r="N56" s="37">
        <f t="shared" ref="N56:N59" si="12">+G56+I56+K56+M56</f>
        <v>0</v>
      </c>
      <c r="O56" s="41">
        <f t="shared" ref="O56:O59" si="13">IFERROR(N56/E56,0%)</f>
        <v>0</v>
      </c>
    </row>
    <row r="57" spans="1:16" ht="66" x14ac:dyDescent="0.3">
      <c r="A57" s="2" t="str">
        <f>INDEX('POA3'!$A$2:$O$152,_xlfn.AGGREGATE(15,6,ROW('POA3'!$A$2:$A$152)-ROW('POA3'!$A$2)+1/--('POA3'!$A$2:$A$152=$B$49),ROWS($A$55:A57)),3)</f>
        <v>3.4 Extensión y vinculación</v>
      </c>
      <c r="B57" s="2" t="str">
        <f>INDEX('POA3'!$A$2:$O$152,_xlfn.AGGREGATE(15,6,ROW('POA3'!$A$2:$A$152)-ROW('POA3'!$A$2)+1/--('POA3'!$A$2:$A$152=$B$49),ROWS($A$55:B57)),4)</f>
        <v>3.4.1 Fortalecer la presencia de la universidad en la sociedad a través de la divulgación del conocimiento y la promoción de la cultura y el deporte.</v>
      </c>
      <c r="C57" s="2" t="str">
        <f>INDEX('POA3'!$A$2:$O$152,_xlfn.AGGREGATE(15,6,ROW('POA3'!$A$2:$A$152)-ROW('POA3'!$A$2)+1/--('POA3'!$A$2:$A$152=$B$49),ROWS($A$55:C57)),5)</f>
        <v>3.4.1.7 Promover la participación de los universitarios en actividades de extensión de los servicios que brinda la uabc, y de intervención comunitaria orientadas a sectores sociales en condiciones de vulnerabilidad.</v>
      </c>
      <c r="D57" s="2" t="str">
        <f>INDEX('POA3'!$A$2:$O$152,_xlfn.AGGREGATE(15,6,ROW('POA3'!$A$2:$A$152)-ROW('POA3'!$A$2)+1/--('POA3'!$A$2:$A$152=$B$49),ROWS($A$55:D57)),6)</f>
        <v>Ofrecer servicios de análisis de suelo, alimento, agua, microbiología, entre otros.</v>
      </c>
      <c r="E57" s="37">
        <f t="shared" si="11"/>
        <v>3</v>
      </c>
      <c r="F57" s="31">
        <f>INDEX('POA3'!$A$2:$O$152,_xlfn.AGGREGATE(15,6,ROW('POA3'!$A$2:$A$152)-ROW('POA3'!$A$2)+1/--('POA3'!$A$2:$A$152=$B$49),ROWS($A$55:E57)),7)</f>
        <v>0</v>
      </c>
      <c r="G57" s="31">
        <f>INDEX('POA3'!$A$2:$O$152,_xlfn.AGGREGATE(15,6,ROW('POA3'!$A$2:$A$152)-ROW('POA3'!$A$2)+1/--('POA3'!$A$2:$A$152=$B$49),ROWS($A$55:F57)),8)</f>
        <v>0</v>
      </c>
      <c r="H57" s="31">
        <f>INDEX('POA3'!$A$2:$O$152,_xlfn.AGGREGATE(15,6,ROW('POA3'!$A$2:$A$152)-ROW('POA3'!$A$2)+1/--('POA3'!$A$2:$A$152=$B$49),ROWS($A$55:G57)),9)</f>
        <v>0</v>
      </c>
      <c r="I57" s="31">
        <f>INDEX('POA3'!$A$2:$O$152,_xlfn.AGGREGATE(15,6,ROW('POA3'!$A$2:$A$152)-ROW('POA3'!$A$2)+1/--('POA3'!$A$2:$A$152=$B$49),ROWS($A$55:H57)),10)</f>
        <v>0</v>
      </c>
      <c r="J57" s="31">
        <f>INDEX('POA3'!$A$2:$O$152,_xlfn.AGGREGATE(15,6,ROW('POA3'!$A$2:$A$152)-ROW('POA3'!$A$2)+1/--('POA3'!$A$2:$A$152=$B$49),ROWS($A$55:I57)),11)</f>
        <v>0</v>
      </c>
      <c r="K57" s="31">
        <f>INDEX('POA3'!$A$2:$O$152,_xlfn.AGGREGATE(15,6,ROW('POA3'!$A$2:$A$152)-ROW('POA3'!$A$2)+1/--('POA3'!$A$2:$A$152=$B$49),ROWS($A$55:J57)),12)</f>
        <v>0</v>
      </c>
      <c r="L57" s="31">
        <f>INDEX('POA3'!$A$2:$O$152,_xlfn.AGGREGATE(15,6,ROW('POA3'!$A$2:$A$152)-ROW('POA3'!$A$2)+1/--('POA3'!$A$2:$A$152=$B$49),ROWS($A$55:K57)),13)</f>
        <v>3</v>
      </c>
      <c r="M57" s="31">
        <f>INDEX('POA3'!$A$2:$O$152,_xlfn.AGGREGATE(15,6,ROW('POA3'!$A$2:$A$152)-ROW('POA3'!$A$2)+1/--('POA3'!$A$2:$A$152=$B$49),ROWS($A$55:L57)),14)</f>
        <v>0</v>
      </c>
      <c r="N57" s="37">
        <f t="shared" si="12"/>
        <v>0</v>
      </c>
      <c r="O57" s="41">
        <f t="shared" si="13"/>
        <v>0</v>
      </c>
    </row>
    <row r="58" spans="1:16" ht="52.8" x14ac:dyDescent="0.3">
      <c r="A58" s="2" t="str">
        <f>INDEX('POA3'!$A$2:$O$152,_xlfn.AGGREGATE(15,6,ROW('POA3'!$A$2:$A$152)-ROW('POA3'!$A$2)+1/--('POA3'!$A$2:$A$152=$B$49),ROWS($A$55:A58)),3)</f>
        <v>3.4 Extensión y vinculación</v>
      </c>
      <c r="B58" s="2" t="str">
        <f>INDEX('POA3'!$A$2:$O$152,_xlfn.AGGREGATE(15,6,ROW('POA3'!$A$2:$A$152)-ROW('POA3'!$A$2)+1/--('POA3'!$A$2:$A$152=$B$49),ROWS($A$55:B58)),4)</f>
        <v>3.4.1 Fortalecer la presencia de la universidad en la sociedad a través de la divulgación del conocimiento y la promoción de la cultura y el deporte.</v>
      </c>
      <c r="C58" s="2" t="str">
        <f>INDEX('POA3'!$A$2:$O$152,_xlfn.AGGREGATE(15,6,ROW('POA3'!$A$2:$A$152)-ROW('POA3'!$A$2)+1/--('POA3'!$A$2:$A$152=$B$49),ROWS($A$55:C58)),5)</f>
        <v>3.4.1.2 Fomentar el desarrollo de vocaciones científicas y tecnológicas en estudiantes de educación básica y media superior de la entidad.</v>
      </c>
      <c r="D58" s="2" t="str">
        <f>INDEX('POA3'!$A$2:$O$152,_xlfn.AGGREGATE(15,6,ROW('POA3'!$A$2:$A$152)-ROW('POA3'!$A$2)+1/--('POA3'!$A$2:$A$152=$B$49),ROWS($A$55:D58)),6)</f>
        <v>Fomentar la participación de la ciudadanía en visitas guiadas al instituto para divulgar el conocimiento científico</v>
      </c>
      <c r="E58" s="37">
        <f t="shared" si="11"/>
        <v>2</v>
      </c>
      <c r="F58" s="31">
        <f>INDEX('POA3'!$A$2:$O$152,_xlfn.AGGREGATE(15,6,ROW('POA3'!$A$2:$A$152)-ROW('POA3'!$A$2)+1/--('POA3'!$A$2:$A$152=$B$49),ROWS($A$55:E58)),7)</f>
        <v>0</v>
      </c>
      <c r="G58" s="31">
        <f>INDEX('POA3'!$A$2:$O$152,_xlfn.AGGREGATE(15,6,ROW('POA3'!$A$2:$A$152)-ROW('POA3'!$A$2)+1/--('POA3'!$A$2:$A$152=$B$49),ROWS($A$55:F58)),8)</f>
        <v>0</v>
      </c>
      <c r="H58" s="31">
        <f>INDEX('POA3'!$A$2:$O$152,_xlfn.AGGREGATE(15,6,ROW('POA3'!$A$2:$A$152)-ROW('POA3'!$A$2)+1/--('POA3'!$A$2:$A$152=$B$49),ROWS($A$55:G58)),9)</f>
        <v>1</v>
      </c>
      <c r="I58" s="31">
        <f>INDEX('POA3'!$A$2:$O$152,_xlfn.AGGREGATE(15,6,ROW('POA3'!$A$2:$A$152)-ROW('POA3'!$A$2)+1/--('POA3'!$A$2:$A$152=$B$49),ROWS($A$55:H58)),10)</f>
        <v>0</v>
      </c>
      <c r="J58" s="31">
        <f>INDEX('POA3'!$A$2:$O$152,_xlfn.AGGREGATE(15,6,ROW('POA3'!$A$2:$A$152)-ROW('POA3'!$A$2)+1/--('POA3'!$A$2:$A$152=$B$49),ROWS($A$55:I58)),11)</f>
        <v>0</v>
      </c>
      <c r="K58" s="31">
        <f>INDEX('POA3'!$A$2:$O$152,_xlfn.AGGREGATE(15,6,ROW('POA3'!$A$2:$A$152)-ROW('POA3'!$A$2)+1/--('POA3'!$A$2:$A$152=$B$49),ROWS($A$55:J58)),12)</f>
        <v>0</v>
      </c>
      <c r="L58" s="31">
        <f>INDEX('POA3'!$A$2:$O$152,_xlfn.AGGREGATE(15,6,ROW('POA3'!$A$2:$A$152)-ROW('POA3'!$A$2)+1/--('POA3'!$A$2:$A$152=$B$49),ROWS($A$55:K58)),13)</f>
        <v>1</v>
      </c>
      <c r="M58" s="31">
        <f>INDEX('POA3'!$A$2:$O$152,_xlfn.AGGREGATE(15,6,ROW('POA3'!$A$2:$A$152)-ROW('POA3'!$A$2)+1/--('POA3'!$A$2:$A$152=$B$49),ROWS($A$55:L58)),14)</f>
        <v>0</v>
      </c>
      <c r="N58" s="37">
        <f t="shared" si="12"/>
        <v>0</v>
      </c>
      <c r="O58" s="41">
        <f t="shared" si="13"/>
        <v>0</v>
      </c>
    </row>
    <row r="59" spans="1:16" ht="52.8" x14ac:dyDescent="0.3">
      <c r="A59" s="2" t="str">
        <f>INDEX('POA3'!$A$2:$O$152,_xlfn.AGGREGATE(15,6,ROW('POA3'!$A$2:$A$152)-ROW('POA3'!$A$2)+1/--('POA3'!$A$2:$A$152=$B$49),ROWS($A$55:A59)),3)</f>
        <v>3.4 Extensión y vinculación</v>
      </c>
      <c r="B59" s="2" t="str">
        <f>INDEX('POA3'!$A$2:$O$152,_xlfn.AGGREGATE(15,6,ROW('POA3'!$A$2:$A$152)-ROW('POA3'!$A$2)+1/--('POA3'!$A$2:$A$152=$B$49),ROWS($A$55:B59)),4)</f>
        <v>3.4.1 Fortalecer la presencia de la universidad en la sociedad a través de la divulgación del conocimiento y la promoción de la cultura y el deporte.</v>
      </c>
      <c r="C59" s="2" t="str">
        <f>INDEX('POA3'!$A$2:$O$152,_xlfn.AGGREGATE(15,6,ROW('POA3'!$A$2:$A$152)-ROW('POA3'!$A$2)+1/--('POA3'!$A$2:$A$152=$B$49),ROWS($A$55:C59)),5)</f>
        <v>3.4.1.3 Promover la formación de públicos para el arte, la ciencia y las humanidades, tanto entre los universitarios como entre la comunidad en general.</v>
      </c>
      <c r="D59" s="2" t="str">
        <f>INDEX('POA3'!$A$2:$O$152,_xlfn.AGGREGATE(15,6,ROW('POA3'!$A$2:$A$152)-ROW('POA3'!$A$2)+1/--('POA3'!$A$2:$A$152=$B$49),ROWS($A$55:D59)),6)</f>
        <v>Promover la participación de estudiantes, trabajadores y docentes en la Feria Internacional del Libro</v>
      </c>
      <c r="E59" s="37">
        <f t="shared" si="11"/>
        <v>1</v>
      </c>
      <c r="F59" s="31">
        <f>INDEX('POA3'!$A$2:$O$152,_xlfn.AGGREGATE(15,6,ROW('POA3'!$A$2:$A$152)-ROW('POA3'!$A$2)+1/--('POA3'!$A$2:$A$152=$B$49),ROWS($A$55:E59)),7)</f>
        <v>0</v>
      </c>
      <c r="G59" s="31">
        <f>INDEX('POA3'!$A$2:$O$152,_xlfn.AGGREGATE(15,6,ROW('POA3'!$A$2:$A$152)-ROW('POA3'!$A$2)+1/--('POA3'!$A$2:$A$152=$B$49),ROWS($A$55:F59)),8)</f>
        <v>0</v>
      </c>
      <c r="H59" s="31">
        <f>INDEX('POA3'!$A$2:$O$152,_xlfn.AGGREGATE(15,6,ROW('POA3'!$A$2:$A$152)-ROW('POA3'!$A$2)+1/--('POA3'!$A$2:$A$152=$B$49),ROWS($A$55:G59)),9)</f>
        <v>1</v>
      </c>
      <c r="I59" s="31">
        <f>INDEX('POA3'!$A$2:$O$152,_xlfn.AGGREGATE(15,6,ROW('POA3'!$A$2:$A$152)-ROW('POA3'!$A$2)+1/--('POA3'!$A$2:$A$152=$B$49),ROWS($A$55:H59)),10)</f>
        <v>0</v>
      </c>
      <c r="J59" s="31">
        <f>INDEX('POA3'!$A$2:$O$152,_xlfn.AGGREGATE(15,6,ROW('POA3'!$A$2:$A$152)-ROW('POA3'!$A$2)+1/--('POA3'!$A$2:$A$152=$B$49),ROWS($A$55:I59)),11)</f>
        <v>0</v>
      </c>
      <c r="K59" s="31">
        <f>INDEX('POA3'!$A$2:$O$152,_xlfn.AGGREGATE(15,6,ROW('POA3'!$A$2:$A$152)-ROW('POA3'!$A$2)+1/--('POA3'!$A$2:$A$152=$B$49),ROWS($A$55:J59)),12)</f>
        <v>0</v>
      </c>
      <c r="L59" s="31">
        <f>INDEX('POA3'!$A$2:$O$152,_xlfn.AGGREGATE(15,6,ROW('POA3'!$A$2:$A$152)-ROW('POA3'!$A$2)+1/--('POA3'!$A$2:$A$152=$B$49),ROWS($A$55:K59)),13)</f>
        <v>0</v>
      </c>
      <c r="M59" s="31">
        <f>INDEX('POA3'!$A$2:$O$152,_xlfn.AGGREGATE(15,6,ROW('POA3'!$A$2:$A$152)-ROW('POA3'!$A$2)+1/--('POA3'!$A$2:$A$152=$B$49),ROWS($A$55:L59)),14)</f>
        <v>0</v>
      </c>
      <c r="N59" s="37">
        <f t="shared" si="12"/>
        <v>0</v>
      </c>
      <c r="O59" s="41">
        <f t="shared" si="13"/>
        <v>0</v>
      </c>
    </row>
  </sheetData>
  <mergeCells count="48">
    <mergeCell ref="B45:O45"/>
    <mergeCell ref="B46:O46"/>
    <mergeCell ref="C49:N49"/>
    <mergeCell ref="C50:N50"/>
    <mergeCell ref="A52:A54"/>
    <mergeCell ref="B52:B54"/>
    <mergeCell ref="C52:C54"/>
    <mergeCell ref="D52:D54"/>
    <mergeCell ref="E52:E54"/>
    <mergeCell ref="F52:M52"/>
    <mergeCell ref="N52:N54"/>
    <mergeCell ref="O52:O54"/>
    <mergeCell ref="F53:G53"/>
    <mergeCell ref="H53:I53"/>
    <mergeCell ref="J53:K53"/>
    <mergeCell ref="L53:M53"/>
    <mergeCell ref="B29:O29"/>
    <mergeCell ref="B30:O30"/>
    <mergeCell ref="C33:N33"/>
    <mergeCell ref="C34:N34"/>
    <mergeCell ref="A36:A38"/>
    <mergeCell ref="B36:B38"/>
    <mergeCell ref="C36:C38"/>
    <mergeCell ref="D36:D38"/>
    <mergeCell ref="E36:E38"/>
    <mergeCell ref="F36:M36"/>
    <mergeCell ref="N36:N38"/>
    <mergeCell ref="O36:O38"/>
    <mergeCell ref="F37:G37"/>
    <mergeCell ref="H37:I37"/>
    <mergeCell ref="J37:K37"/>
    <mergeCell ref="L37:M37"/>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rowBreaks count="1" manualBreakCount="1">
    <brk id="4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view="pageBreakPreview" topLeftCell="A16"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216</v>
      </c>
      <c r="C5" s="84" t="s">
        <v>91</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Fortalecer la infraestructura fisica del Instituto de Ingenieria en apoyo a las actividades de investigación y docencia.</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1.9.1.4 Asegurar que las instalaciones físicas y el equipamiento de la institución se orienten por los principios de accesibilidad universal.</v>
      </c>
      <c r="D12" s="2" t="str">
        <f>IF(ROWS($A$11:D12)&gt;COUNTIF(POA!$A:$A,$B$5),"",INDEX(POA!$A$2:$O$856,_xlfn.AGGREGATE(15,6,ROW(POA!$A$2:$A$855)-ROW(POA!$A$2)+1/--(POA!$A$2:$A$855=$B$5),ROWS($A$11:D12)),6))</f>
        <v>Mantener en optimas condiciones el elevador del Instituto de Ingeniería.</v>
      </c>
      <c r="E12" s="31">
        <f t="shared" ref="E12:E19"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9" si="1">+G12+I12+K12+M12</f>
        <v>0</v>
      </c>
      <c r="O12" s="41">
        <f t="shared" ref="O12:O19" si="2">IFERROR(N12/E12,0%)</f>
        <v>0</v>
      </c>
    </row>
    <row r="13" spans="1:16" ht="66"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1.1.2.1 Propiciar las condiciones institucionales para la adecuada operación de los programas educativos y el mejoramiento de su calidad.</v>
      </c>
      <c r="D13" s="2" t="str">
        <f>IF(ROWS($A$11:D13)&gt;COUNTIF(POA!$A:$A,$B$5),"",INDEX(POA!$A$2:$O$856,_xlfn.AGGREGATE(15,6,ROW(POA!$A$2:$A$855)-ROW(POA!$A$2)+1/--(POA!$A$2:$A$855=$B$5),ROWS($A$11:D13)),6))</f>
        <v>Atender las recomendaciones del Comite Evaluador del CONACYT para mantener el programa de Maestria y Doctorado en ciancias e Ingenieria (MYDCI) en el padron Nacional de Posgrados de Calidad.</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1.2.1.6 Promover la participación de los estudiantes en experiencias de movilidad nacional e internacional.</v>
      </c>
      <c r="D14" s="2" t="str">
        <f>IF(ROWS($A$11:D14)&gt;COUNTIF(POA!$A:$A,$B$5),"",INDEX(POA!$A$2:$O$856,_xlfn.AGGREGATE(15,6,ROW(POA!$A$2:$A$855)-ROW(POA!$A$2)+1/--(POA!$A$2:$A$855=$B$5),ROWS($A$11:D14)),6))</f>
        <v>Apoyar a los alumnos de posgrado del Instituto de Ingeniería que sean invitados por  instituciones educativas de  de prestigio.</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1.8 Comunicación e identidad universitaria</v>
      </c>
      <c r="B15" s="2" t="str">
        <f>IF(ROWS($A$11:B15)&gt;COUNTIF(POA!$A:$A,$B$5),"",INDEX(POA!$A$2:$O$856,_xlfn.AGGREGATE(15,6,ROW(POA!$A$2:$A$855)-ROW(POA!$A$2)+1/--(POA!$A$2:$A$855=$B$5),ROWS($A$11:B15)),4))</f>
        <v>1.8.1 Informar a la comunidad universitaria y a la sociedad en general sobre las actividades realizadas por la universidad como parte de su quehacer institucional.</v>
      </c>
      <c r="C15" s="2" t="str">
        <f>IF(ROWS($A$11:C15)&gt;COUNTIF(POA!$A:$A,$B$5),"",INDEX(POA!$A$2:$O$856,_xlfn.AGGREGATE(15,6,ROW(POA!$A$2:$A$855)-ROW(POA!$A$2)+1/--(POA!$A$2:$A$855=$B$5),ROWS($A$11:C15)),5))</f>
        <v>1.8.1.3 Rediseñar el portal web a fin de fortalecer la imagen institucional y difundir el acontecer universitario.</v>
      </c>
      <c r="D15" s="2" t="str">
        <f>IF(ROWS($A$11:D15)&gt;COUNTIF(POA!$A:$A,$B$5),"",INDEX(POA!$A$2:$O$856,_xlfn.AGGREGATE(15,6,ROW(POA!$A$2:$A$855)-ROW(POA!$A$2)+1/--(POA!$A$2:$A$855=$B$5),ROWS($A$11:D15)),6))</f>
        <v>Mantener actualizado los contenidos del sitio WEB del Instituto de IngenerIa.</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1.9 Infraestructura, equipamiento y seguridad</v>
      </c>
      <c r="B16" s="2" t="str">
        <f>IF(ROWS($A$11:B16)&gt;COUNTIF(POA!$A:$A,$B$5),"",INDEX(POA!$A$2:$O$856,_xlfn.AGGREGATE(15,6,ROW(POA!$A$2:$A$855)-ROW(POA!$A$2)+1/--(POA!$A$2:$A$855=$B$5),ROWS($A$11:B16)),4))</f>
        <v>1.9.3 Establecer y aplicar reglamentos, lineamientos y protocolos orientados a preservar la integridad física, psicológica y material de la comunidad universitaria.</v>
      </c>
      <c r="C16" s="2" t="str">
        <f>IF(ROWS($A$11:C16)&gt;COUNTIF(POA!$A:$A,$B$5),"",INDEX(POA!$A$2:$O$856,_xlfn.AGGREGATE(15,6,ROW(POA!$A$2:$A$855)-ROW(POA!$A$2)+1/--(POA!$A$2:$A$855=$B$5),ROWS($A$11:C16)),5))</f>
        <v>1.9.3.1 Promover la emisión de reglamentos y lineamientos en materia de seguridad y establecer protocolos específicos de actuación.</v>
      </c>
      <c r="D16" s="2" t="str">
        <f>IF(ROWS($A$11:D16)&gt;COUNTIF(POA!$A:$A,$B$5),"",INDEX(POA!$A$2:$O$856,_xlfn.AGGREGATE(15,6,ROW(POA!$A$2:$A$855)-ROW(POA!$A$2)+1/--(POA!$A$2:$A$855=$B$5),ROWS($A$11:D16)),6))</f>
        <v>Realizar curso sobre primeros auxilios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6" ht="52.8" x14ac:dyDescent="0.3">
      <c r="A17" s="2" t="str">
        <f>IF(ROWS($A$11:A17)&gt;COUNTIF(POA!$A:$A,$B$5),"",INDEX(POA!$A$2:$O$856,_xlfn.AGGREGATE(15,6,ROW(POA!$A$2:$A$855)-ROW(POA!$A$2)+1/--(POA!$A$2:$A$855=$B$5),ROWS($A$11:A17)),3))</f>
        <v>1.5 Internacionalización</v>
      </c>
      <c r="B17" s="2" t="str">
        <f>IF(ROWS($A$11:B17)&gt;COUNTIF(POA!$A:$A,$B$5),"",INDEX(POA!$A$2:$O$856,_xlfn.AGGREGATE(15,6,ROW(POA!$A$2:$A$855)-ROW(POA!$A$2)+1/--(POA!$A$2:$A$855=$B$5),ROWS($A$11:B17)),4))</f>
        <v>1.5.1 Fortalecer la internacionalización de la universidad mediante una mayor vinculación y cooperación académica con instituciones de educación superior de reconocido prestigio.</v>
      </c>
      <c r="C17" s="2" t="str">
        <f>IF(ROWS($A$11:C17)&gt;COUNTIF(POA!$A:$A,$B$5),"",INDEX(POA!$A$2:$O$856,_xlfn.AGGREGATE(15,6,ROW(POA!$A$2:$A$855)-ROW(POA!$A$2)+1/--(POA!$A$2:$A$855=$B$5),ROWS($A$11:C17)),5))</f>
        <v>1.5.1.5  Impulsar procesos de formación y certificación en el dominio del idioma inglés en el personal académico.</v>
      </c>
      <c r="D17" s="2" t="str">
        <f>IF(ROWS($A$11:D17)&gt;COUNTIF(POA!$A:$A,$B$5),"",INDEX(POA!$A$2:$O$856,_xlfn.AGGREGATE(15,6,ROW(POA!$A$2:$A$855)-ROW(POA!$A$2)+1/--(POA!$A$2:$A$855=$B$5),ROWS($A$11:D17)),6))</f>
        <v>Promover cursos de formación y actualización docente para la impartición de asignaturas en idioma inglés</v>
      </c>
      <c r="E17" s="31">
        <f t="shared" si="0"/>
        <v>1</v>
      </c>
      <c r="F17" s="31">
        <f>IF(ROWS($A$11:F17)&gt;COUNTIF(POA!$A:$A,$B$5),"",INDEX(POA!$A$2:$O$856,_xlfn.AGGREGATE(15,6,ROW(POA!$A$2:$A$855)-ROW(POA!$A$2)+1/--(POA!$A$2:$A$855=$B$5),ROWS($A$11:F17)),7))</f>
        <v>1</v>
      </c>
      <c r="G17" s="31">
        <f>IF(ROWS($A$11:G17)&gt;COUNTIF(POA!$A:$A,$B$5),"",INDEX(POA!$A$2:$O$856,_xlfn.AGGREGATE(15,6,ROW(POA!$A$2:$A$855)-ROW(POA!$A$2)+1/--(POA!$A$2:$A$855=$B$5),ROWS($A$11:G17)),8))</f>
        <v>1</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v>
      </c>
      <c r="O17" s="41">
        <f t="shared" si="2"/>
        <v>1</v>
      </c>
    </row>
    <row r="18" spans="1:16" ht="39.6" x14ac:dyDescent="0.3">
      <c r="A18" s="2" t="str">
        <f>IF(ROWS($A$11:A18)&gt;COUNTIF(POA!$A:$A,$B$5),"",INDEX(POA!$A$2:$O$856,_xlfn.AGGREGATE(15,6,ROW(POA!$A$2:$A$855)-ROW(POA!$A$2)+1/--(POA!$A$2:$A$855=$B$5),ROWS($A$11:A18)),3))</f>
        <v>1.6 Desarrollo académico</v>
      </c>
      <c r="B18" s="2" t="str">
        <f>IF(ROWS($A$11:B18)&gt;COUNTIF(POA!$A:$A,$B$5),"",INDEX(POA!$A$2:$O$856,_xlfn.AGGREGATE(15,6,ROW(POA!$A$2:$A$855)-ROW(POA!$A$2)+1/--(POA!$A$2:$A$855=$B$5),ROWS($A$11:B18)),4))</f>
        <v>1.6.1 Fortalecer las trayectorias académicas y docentes para el ingreso, promoción, permanencia, retiro y relevo generacional.</v>
      </c>
      <c r="C18" s="2" t="str">
        <f>IF(ROWS($A$11:C18)&gt;COUNTIF(POA!$A:$A,$B$5),"",INDEX(POA!$A$2:$O$856,_xlfn.AGGREGATE(15,6,ROW(POA!$A$2:$A$855)-ROW(POA!$A$2)+1/--(POA!$A$2:$A$855=$B$5),ROWS($A$11:C18)),5))</f>
        <v>1.6.1.1 Asegurar la pertinencia de los procesos de ingreso, promoción, retiro y relevo gene- racional de la planta académica.</v>
      </c>
      <c r="D18" s="2" t="str">
        <f>IF(ROWS($A$11:D18)&gt;COUNTIF(POA!$A:$A,$B$5),"",INDEX(POA!$A$2:$O$856,_xlfn.AGGREGATE(15,6,ROW(POA!$A$2:$A$855)-ROW(POA!$A$2)+1/--(POA!$A$2:$A$855=$B$5),ROWS($A$11:D18)),6))</f>
        <v>Contratar a personal académico con el perfil pertinente en congruencia con las LGAC</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1.11 Cuidado al medio ambiente</v>
      </c>
      <c r="B19" s="2" t="str">
        <f>IF(ROWS($A$11:B19)&gt;COUNTIF(POA!$A:$A,$B$5),"",INDEX(POA!$A$2:$O$856,_xlfn.AGGREGATE(15,6,ROW(POA!$A$2:$A$855)-ROW(POA!$A$2)+1/--(POA!$A$2:$A$855=$B$5),ROWS($A$11:B19)),4))</f>
        <v>1.11.2 Propiciar experiencias de formación, actualización y capacitación en la comunidad universitaria, orientadas al cuidado del medio ambiente y al desarrollo sostenible.</v>
      </c>
      <c r="C19" s="2" t="str">
        <f>IF(ROWS($A$11:C19)&gt;COUNTIF(POA!$A:$A,$B$5),"",INDEX(POA!$A$2:$O$856,_xlfn.AGGREGATE(15,6,ROW(POA!$A$2:$A$855)-ROW(POA!$A$2)+1/--(POA!$A$2:$A$855=$B$5),ROWS($A$11:C19)),5))</f>
        <v>1.11.2.1 Incidir en el proceso formativo de los estudiantes sensibilizándolos en torno a la problemática ambiental y la importancia de la conservación de los recursos naturales.</v>
      </c>
      <c r="D19" s="2" t="str">
        <f>IF(ROWS($A$11:D19)&gt;COUNTIF(POA!$A:$A,$B$5),"",INDEX(POA!$A$2:$O$856,_xlfn.AGGREGATE(15,6,ROW(POA!$A$2:$A$855)-ROW(POA!$A$2)+1/--(POA!$A$2:$A$855=$B$5),ROWS($A$11:D19)),6))</f>
        <v>Realizar visitas de campo en el Delta del Río Colorado para concientizar sobre la importantacia del cuidado del acuifero</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3" spans="1:16" ht="15.6" x14ac:dyDescent="0.3">
      <c r="A23" s="4"/>
      <c r="B23" s="82" t="s">
        <v>0</v>
      </c>
      <c r="C23" s="82"/>
      <c r="D23" s="82"/>
      <c r="E23" s="82"/>
      <c r="F23" s="82"/>
      <c r="G23" s="82"/>
      <c r="H23" s="82"/>
      <c r="I23" s="82"/>
      <c r="J23" s="82"/>
      <c r="K23" s="82"/>
      <c r="L23" s="82"/>
      <c r="M23" s="82"/>
      <c r="N23" s="82"/>
      <c r="O23" s="82"/>
    </row>
    <row r="24" spans="1:16" ht="15" x14ac:dyDescent="0.25">
      <c r="A24" s="4"/>
      <c r="B24" s="83" t="s">
        <v>1564</v>
      </c>
      <c r="C24" s="83"/>
      <c r="D24" s="83"/>
      <c r="E24" s="83"/>
      <c r="F24" s="83"/>
      <c r="G24" s="83"/>
      <c r="H24" s="83"/>
      <c r="I24" s="83"/>
      <c r="J24" s="83"/>
      <c r="K24" s="83"/>
      <c r="L24" s="83"/>
      <c r="M24" s="83"/>
      <c r="N24" s="83"/>
      <c r="O24" s="83"/>
    </row>
    <row r="25" spans="1:16" ht="15" x14ac:dyDescent="0.25">
      <c r="A25" s="4"/>
      <c r="B25" s="47"/>
      <c r="C25" s="47"/>
      <c r="D25" s="47"/>
      <c r="E25" s="47"/>
      <c r="F25" s="47"/>
      <c r="G25" s="47"/>
      <c r="H25" s="47"/>
      <c r="I25" s="47"/>
      <c r="J25" s="47"/>
      <c r="K25" s="47"/>
      <c r="L25" s="47"/>
      <c r="M25" s="47"/>
      <c r="N25" s="47"/>
      <c r="O25" s="47"/>
    </row>
    <row r="26" spans="1:16" ht="15.75" x14ac:dyDescent="0.25">
      <c r="A26" s="4"/>
      <c r="B26" s="12"/>
      <c r="C26" s="12"/>
      <c r="D26" s="12"/>
      <c r="E26" s="12"/>
      <c r="F26" s="12"/>
      <c r="G26" s="12"/>
      <c r="H26" s="12"/>
      <c r="I26" s="12"/>
      <c r="J26" s="12"/>
      <c r="K26" s="12"/>
      <c r="L26" s="12"/>
      <c r="M26" s="12"/>
      <c r="N26" s="12"/>
      <c r="O26" s="12"/>
    </row>
    <row r="27" spans="1:16" ht="15.6" x14ac:dyDescent="0.3">
      <c r="A27" s="6" t="s">
        <v>1</v>
      </c>
      <c r="B27" s="33">
        <v>216</v>
      </c>
      <c r="C27" s="84" t="s">
        <v>91</v>
      </c>
      <c r="D27" s="84"/>
      <c r="E27" s="84"/>
      <c r="F27" s="84"/>
      <c r="G27" s="84"/>
      <c r="H27" s="84"/>
      <c r="I27" s="84"/>
      <c r="J27" s="84"/>
      <c r="K27" s="84"/>
      <c r="L27" s="84"/>
      <c r="M27" s="84"/>
      <c r="N27" s="84"/>
      <c r="O27" s="46"/>
    </row>
    <row r="28" spans="1:16" x14ac:dyDescent="0.3">
      <c r="A28" s="6" t="s">
        <v>13</v>
      </c>
      <c r="B28" s="11" t="s">
        <v>2</v>
      </c>
      <c r="C28" s="84" t="s">
        <v>19</v>
      </c>
      <c r="D28" s="84"/>
      <c r="E28" s="84"/>
      <c r="F28" s="84"/>
      <c r="G28" s="84"/>
      <c r="H28" s="84"/>
      <c r="I28" s="84"/>
      <c r="J28" s="84"/>
      <c r="K28" s="84"/>
      <c r="L28" s="84"/>
      <c r="M28" s="84"/>
      <c r="N28" s="84"/>
      <c r="O28" s="8"/>
      <c r="P28" s="4"/>
    </row>
    <row r="29" spans="1:16" ht="15" x14ac:dyDescent="0.25">
      <c r="B29" s="9"/>
      <c r="C29" s="9"/>
      <c r="D29" s="9"/>
      <c r="E29" s="9"/>
      <c r="F29" s="9"/>
      <c r="G29" s="9"/>
      <c r="H29" s="9"/>
      <c r="I29" s="9"/>
      <c r="J29" s="9"/>
      <c r="K29" s="9"/>
      <c r="L29" s="9"/>
      <c r="M29" s="9"/>
      <c r="N29" s="9"/>
    </row>
    <row r="30" spans="1:16" x14ac:dyDescent="0.3">
      <c r="A30" s="85" t="s">
        <v>21</v>
      </c>
      <c r="B30" s="85" t="s">
        <v>22</v>
      </c>
      <c r="C30" s="85" t="s">
        <v>23</v>
      </c>
      <c r="D30" s="85" t="s">
        <v>24</v>
      </c>
      <c r="E30" s="85" t="s">
        <v>5</v>
      </c>
      <c r="F30" s="86" t="s">
        <v>25</v>
      </c>
      <c r="G30" s="86"/>
      <c r="H30" s="86"/>
      <c r="I30" s="86"/>
      <c r="J30" s="86"/>
      <c r="K30" s="86"/>
      <c r="L30" s="86"/>
      <c r="M30" s="86"/>
      <c r="N30" s="87" t="s">
        <v>16</v>
      </c>
      <c r="O30" s="85" t="s">
        <v>17</v>
      </c>
    </row>
    <row r="31" spans="1:16" x14ac:dyDescent="0.3">
      <c r="A31" s="85"/>
      <c r="B31" s="85"/>
      <c r="C31" s="85"/>
      <c r="D31" s="85"/>
      <c r="E31" s="85"/>
      <c r="F31" s="86" t="s">
        <v>6</v>
      </c>
      <c r="G31" s="86"/>
      <c r="H31" s="86" t="s">
        <v>7</v>
      </c>
      <c r="I31" s="86"/>
      <c r="J31" s="86" t="s">
        <v>8</v>
      </c>
      <c r="K31" s="86"/>
      <c r="L31" s="86" t="s">
        <v>9</v>
      </c>
      <c r="M31" s="86"/>
      <c r="N31" s="87"/>
      <c r="O31" s="85"/>
    </row>
    <row r="32" spans="1:16" x14ac:dyDescent="0.3">
      <c r="A32" s="85"/>
      <c r="B32" s="85"/>
      <c r="C32" s="85"/>
      <c r="D32" s="85"/>
      <c r="E32" s="85"/>
      <c r="F32" s="48" t="s">
        <v>10</v>
      </c>
      <c r="G32" s="48" t="s">
        <v>11</v>
      </c>
      <c r="H32" s="48" t="s">
        <v>10</v>
      </c>
      <c r="I32" s="48" t="s">
        <v>11</v>
      </c>
      <c r="J32" s="48" t="s">
        <v>10</v>
      </c>
      <c r="K32" s="48" t="s">
        <v>12</v>
      </c>
      <c r="L32" s="48" t="s">
        <v>10</v>
      </c>
      <c r="M32" s="48" t="s">
        <v>12</v>
      </c>
      <c r="N32" s="87"/>
      <c r="O32" s="85"/>
    </row>
    <row r="33" spans="1:16" ht="52.8" x14ac:dyDescent="0.3">
      <c r="A33" s="2" t="str">
        <f>INDEX('POA2'!$A$2:$O$152,_xlfn.AGGREGATE(15,6,ROW('POA2'!$A$2:$A$152)-ROW('POA2'!$A$2)+1/--('POA2'!$A$2:$A$152=$B$27),ROWS($A33:A$33)),3)</f>
        <v>2.3 Investigación, desarrollo tecnológico e Innovación</v>
      </c>
      <c r="B33" s="2" t="str">
        <f>INDEX('POA2'!$A$2:$O$152,_xlfn.AGGREGATE(15,6,ROW('POA2'!$A$2:$A$152)-ROW('POA2'!$A$2)+1/--('POA2'!$A$2:$A$152=$B$27),ROWS($A33:B$33)),4)</f>
        <v>2.3.2 Difundir y divulgar los resultados de la investigación a través de los diferentes formatos y canales que permitan consolidar la capacidad académica de la institución.</v>
      </c>
      <c r="C33" s="2" t="str">
        <f>INDEX('POA2'!$A$2:$O$152,_xlfn.AGGREGATE(15,6,ROW('POA2'!$A$2:$A$152)-ROW('POA2'!$A$2)+1/--('POA2'!$A$2:$A$152=$B$27),ROWS($A33:C$33)),5)</f>
        <v>2.3.2.1 Fortalecer la difusión y divulgación de los resultados de la investigación.</v>
      </c>
      <c r="D33" s="2" t="str">
        <f>INDEX('POA2'!$A$2:$O$152,_xlfn.AGGREGATE(15,6,ROW('POA2'!$A$2:$A$152)-ROW('POA2'!$A$2)+1/--('POA2'!$A$2:$A$152=$B$27),ROWS($A33:D$33)),6)</f>
        <v>Publicación de articulo en revista indexada</v>
      </c>
      <c r="E33" s="37">
        <f t="shared" ref="E33" si="3">+F33+H33+J33+L33</f>
        <v>1</v>
      </c>
      <c r="F33" s="31">
        <f>INDEX('POA2'!$A$2:$O$152,_xlfn.AGGREGATE(15,6,ROW('POA2'!$A$2:$A$152)-ROW('POA2'!$A$2)+1/--('POA2'!$A$2:$A$152=$B$27),ROWS($A33:F$33)),7)</f>
        <v>0</v>
      </c>
      <c r="G33" s="31">
        <f>INDEX('POA2'!$A$2:$O$152,_xlfn.AGGREGATE(15,6,ROW('POA2'!$A$2:$A$152)-ROW('POA2'!$A$2)+1/--('POA2'!$A$2:$A$152=$B$27),ROWS($A33:G$33)),8)</f>
        <v>0</v>
      </c>
      <c r="H33" s="31">
        <f>INDEX('POA2'!$A$2:$O$152,_xlfn.AGGREGATE(15,6,ROW('POA2'!$A$2:$A$152)-ROW('POA2'!$A$2)+1/--('POA2'!$A$2:$A$152=$B$27),ROWS($A33:H$33)),9)</f>
        <v>0</v>
      </c>
      <c r="I33" s="31">
        <f>INDEX('POA2'!$A$2:$O$152,_xlfn.AGGREGATE(15,6,ROW('POA2'!$A$2:$A$152)-ROW('POA2'!$A$2)+1/--('POA2'!$A$2:$A$152=$B$27),ROWS($A33:I$33)),10)</f>
        <v>0</v>
      </c>
      <c r="J33" s="31">
        <f>INDEX('POA2'!$A$2:$O$152,_xlfn.AGGREGATE(15,6,ROW('POA2'!$A$2:$A$152)-ROW('POA2'!$A$2)+1/--('POA2'!$A$2:$A$152=$B$27),ROWS($A33:J$33)),11)</f>
        <v>1</v>
      </c>
      <c r="K33" s="31">
        <f>INDEX('POA2'!$A$2:$O$152,_xlfn.AGGREGATE(15,6,ROW('POA2'!$A$2:$A$152)-ROW('POA2'!$A$2)+1/--('POA2'!$A$2:$A$152=$B$27),ROWS($A33:K$33)),12)</f>
        <v>0</v>
      </c>
      <c r="L33" s="31">
        <f>INDEX('POA2'!$A$2:$O$152,_xlfn.AGGREGATE(15,6,ROW('POA2'!$A$2:$A$152)-ROW('POA2'!$A$2)+1/--('POA2'!$A$2:$A$152=$B$27),ROWS($A33:L$33)),13)</f>
        <v>0</v>
      </c>
      <c r="M33" s="31">
        <f>INDEX('POA2'!$A$2:$O$152,_xlfn.AGGREGATE(15,6,ROW('POA2'!$A$2:$A$152)-ROW('POA2'!$A$2)+1/--('POA2'!$A$2:$A$152=$B$27),ROWS($A33:M$33)),14)</f>
        <v>0</v>
      </c>
      <c r="N33" s="37">
        <f t="shared" ref="N33" si="4">+G33+I33+K33+M33</f>
        <v>0</v>
      </c>
      <c r="O33" s="41">
        <f>IFERROR(N33/E33,0%)</f>
        <v>0</v>
      </c>
    </row>
    <row r="34" spans="1:16" ht="79.2" x14ac:dyDescent="0.3">
      <c r="A34" s="2" t="str">
        <f>INDEX('POA2'!$A$2:$O$152,_xlfn.AGGREGATE(15,6,ROW('POA2'!$A$2:$A$152)-ROW('POA2'!$A$2)+1/--('POA2'!$A$2:$A$152=$B$27),ROWS($A$33:A34)),3)</f>
        <v>2.3 Investigación, desarrollo tecnológico e Innovación</v>
      </c>
      <c r="B34" s="2" t="str">
        <f>INDEX('POA2'!$A$2:$O$152,_xlfn.AGGREGATE(15,6,ROW('POA2'!$A$2:$A$152)-ROW('POA2'!$A$2)+1/--('POA2'!$A$2:$A$152=$B$27),ROWS($A$33:B34)),4)</f>
        <v>2.3.1 Fortalecer la investigación, el desarrollo tecnológico y la innovación para contribuir al desarrollo regional, nacional e internacional.</v>
      </c>
      <c r="C34" s="2" t="str">
        <f>INDEX('POA2'!$A$2:$O$152,_xlfn.AGGREGATE(15,6,ROW('POA2'!$A$2:$A$152)-ROW('POA2'!$A$2)+1/--('POA2'!$A$2:$A$152=$B$27),ROWS($A$33:C34)),5)</f>
        <v>2.3.1.3 Fortalecer y consolidar las redes de colaboración en materia de investigación con académicos de otras instituciones de educación superior y centros de investigación de los ámbitos regional, nacional e internacional.</v>
      </c>
      <c r="D34" s="2" t="str">
        <f>INDEX('POA2'!$A$2:$O$152,_xlfn.AGGREGATE(15,6,ROW('POA2'!$A$2:$A$152)-ROW('POA2'!$A$2)+1/--('POA2'!$A$2:$A$152=$B$27),ROWS($A$33:D34)),6)</f>
        <v>Fomentar el trabajo de los cuerpos académicos  consolidados  en redes nacionales y extranjeras.</v>
      </c>
      <c r="E34" s="37">
        <f t="shared" ref="E34:E38" si="5">+F34+H34+J34+L34</f>
        <v>1</v>
      </c>
      <c r="F34" s="31">
        <f>INDEX('POA2'!$A$2:$O$152,_xlfn.AGGREGATE(15,6,ROW('POA2'!$A$2:$A$152)-ROW('POA2'!$A$2)+1/--('POA2'!$A$2:$A$152=$B$27),ROWS($A$33:F34)),7)</f>
        <v>0</v>
      </c>
      <c r="G34" s="31">
        <f>INDEX('POA2'!$A$2:$O$152,_xlfn.AGGREGATE(15,6,ROW('POA2'!$A$2:$A$152)-ROW('POA2'!$A$2)+1/--('POA2'!$A$2:$A$152=$B$27),ROWS($A$33:G34)),8)</f>
        <v>0</v>
      </c>
      <c r="H34" s="31">
        <f>INDEX('POA2'!$A$2:$O$152,_xlfn.AGGREGATE(15,6,ROW('POA2'!$A$2:$A$152)-ROW('POA2'!$A$2)+1/--('POA2'!$A$2:$A$152=$B$27),ROWS($A$33:H34)),9)</f>
        <v>0</v>
      </c>
      <c r="I34" s="31">
        <f>INDEX('POA2'!$A$2:$O$152,_xlfn.AGGREGATE(15,6,ROW('POA2'!$A$2:$A$152)-ROW('POA2'!$A$2)+1/--('POA2'!$A$2:$A$152=$B$27),ROWS($A$33:I34)),10)</f>
        <v>0</v>
      </c>
      <c r="J34" s="31">
        <f>INDEX('POA2'!$A$2:$O$152,_xlfn.AGGREGATE(15,6,ROW('POA2'!$A$2:$A$152)-ROW('POA2'!$A$2)+1/--('POA2'!$A$2:$A$152=$B$27),ROWS($A$33:J34)),11)</f>
        <v>0</v>
      </c>
      <c r="K34" s="31">
        <f>INDEX('POA2'!$A$2:$O$152,_xlfn.AGGREGATE(15,6,ROW('POA2'!$A$2:$A$152)-ROW('POA2'!$A$2)+1/--('POA2'!$A$2:$A$152=$B$27),ROWS($A$33:K34)),12)</f>
        <v>0</v>
      </c>
      <c r="L34" s="31">
        <f>INDEX('POA2'!$A$2:$O$152,_xlfn.AGGREGATE(15,6,ROW('POA2'!$A$2:$A$152)-ROW('POA2'!$A$2)+1/--('POA2'!$A$2:$A$152=$B$27),ROWS($A$33:L34)),13)</f>
        <v>1</v>
      </c>
      <c r="M34" s="31">
        <f>INDEX('POA2'!$A$2:$O$152,_xlfn.AGGREGATE(15,6,ROW('POA2'!$A$2:$A$152)-ROW('POA2'!$A$2)+1/--('POA2'!$A$2:$A$152=$B$27),ROWS($A$33:M34)),14)</f>
        <v>0</v>
      </c>
      <c r="N34" s="37">
        <f t="shared" ref="N34:N38" si="6">+G34+I34+K34+M34</f>
        <v>0</v>
      </c>
      <c r="O34" s="41">
        <f t="shared" ref="O34:O38" si="7">IFERROR(N34/E34,0%)</f>
        <v>0</v>
      </c>
    </row>
    <row r="35" spans="1:16" ht="39.6" x14ac:dyDescent="0.3">
      <c r="A35" s="2" t="str">
        <f>INDEX('POA2'!$A$2:$O$152,_xlfn.AGGREGATE(15,6,ROW('POA2'!$A$2:$A$152)-ROW('POA2'!$A$2)+1/--('POA2'!$A$2:$A$152=$B$27),ROWS($A$33:A35)),3)</f>
        <v>2.3 Investigación, desarrollo tecnológico e Innovación</v>
      </c>
      <c r="B35" s="2" t="str">
        <f>INDEX('POA2'!$A$2:$O$152,_xlfn.AGGREGATE(15,6,ROW('POA2'!$A$2:$A$152)-ROW('POA2'!$A$2)+1/--('POA2'!$A$2:$A$152=$B$27),ROWS($A$33:B35)),4)</f>
        <v>2.3.1 Fortalecer la investigación, el desarrollo tecnológico y la innovación para contribuir al desarrollo regional, nacional e internacional.</v>
      </c>
      <c r="C35" s="2" t="str">
        <f>INDEX('POA2'!$A$2:$O$152,_xlfn.AGGREGATE(15,6,ROW('POA2'!$A$2:$A$152)-ROW('POA2'!$A$2)+1/--('POA2'!$A$2:$A$152=$B$27),ROWS($A$33:C35)),5)</f>
        <v>2.3.1.4 Gestionar recursos externos para financiar proyectos de investigación, desarrollo tecnológico e innovación.</v>
      </c>
      <c r="D35" s="2" t="str">
        <f>INDEX('POA2'!$A$2:$O$152,_xlfn.AGGREGATE(15,6,ROW('POA2'!$A$2:$A$152)-ROW('POA2'!$A$2)+1/--('POA2'!$A$2:$A$152=$B$27),ROWS($A$33:D35)),6)</f>
        <v>Celebrar convenios con instituciones altamente reconocidas para desarrollo de proyectos de investigación.</v>
      </c>
      <c r="E35" s="37">
        <f t="shared" si="5"/>
        <v>1</v>
      </c>
      <c r="F35" s="31">
        <f>INDEX('POA2'!$A$2:$O$152,_xlfn.AGGREGATE(15,6,ROW('POA2'!$A$2:$A$152)-ROW('POA2'!$A$2)+1/--('POA2'!$A$2:$A$152=$B$27),ROWS($A$33:F35)),7)</f>
        <v>0</v>
      </c>
      <c r="G35" s="31">
        <f>INDEX('POA2'!$A$2:$O$152,_xlfn.AGGREGATE(15,6,ROW('POA2'!$A$2:$A$152)-ROW('POA2'!$A$2)+1/--('POA2'!$A$2:$A$152=$B$27),ROWS($A$33:G35)),8)</f>
        <v>0</v>
      </c>
      <c r="H35" s="31">
        <f>INDEX('POA2'!$A$2:$O$152,_xlfn.AGGREGATE(15,6,ROW('POA2'!$A$2:$A$152)-ROW('POA2'!$A$2)+1/--('POA2'!$A$2:$A$152=$B$27),ROWS($A$33:H35)),9)</f>
        <v>0</v>
      </c>
      <c r="I35" s="31">
        <f>INDEX('POA2'!$A$2:$O$152,_xlfn.AGGREGATE(15,6,ROW('POA2'!$A$2:$A$152)-ROW('POA2'!$A$2)+1/--('POA2'!$A$2:$A$152=$B$27),ROWS($A$33:I35)),10)</f>
        <v>0</v>
      </c>
      <c r="J35" s="31">
        <f>INDEX('POA2'!$A$2:$O$152,_xlfn.AGGREGATE(15,6,ROW('POA2'!$A$2:$A$152)-ROW('POA2'!$A$2)+1/--('POA2'!$A$2:$A$152=$B$27),ROWS($A$33:J35)),11)</f>
        <v>0</v>
      </c>
      <c r="K35" s="31">
        <f>INDEX('POA2'!$A$2:$O$152,_xlfn.AGGREGATE(15,6,ROW('POA2'!$A$2:$A$152)-ROW('POA2'!$A$2)+1/--('POA2'!$A$2:$A$152=$B$27),ROWS($A$33:K35)),12)</f>
        <v>0</v>
      </c>
      <c r="L35" s="31">
        <f>INDEX('POA2'!$A$2:$O$152,_xlfn.AGGREGATE(15,6,ROW('POA2'!$A$2:$A$152)-ROW('POA2'!$A$2)+1/--('POA2'!$A$2:$A$152=$B$27),ROWS($A$33:L35)),13)</f>
        <v>1</v>
      </c>
      <c r="M35" s="31">
        <f>INDEX('POA2'!$A$2:$O$152,_xlfn.AGGREGATE(15,6,ROW('POA2'!$A$2:$A$152)-ROW('POA2'!$A$2)+1/--('POA2'!$A$2:$A$152=$B$27),ROWS($A$33:M35)),14)</f>
        <v>0</v>
      </c>
      <c r="N35" s="37">
        <f t="shared" si="6"/>
        <v>0</v>
      </c>
      <c r="O35" s="41">
        <f t="shared" si="7"/>
        <v>0</v>
      </c>
    </row>
    <row r="36" spans="1:16" ht="79.2" x14ac:dyDescent="0.3">
      <c r="A36" s="2" t="str">
        <f>INDEX('POA2'!$A$2:$O$152,_xlfn.AGGREGATE(15,6,ROW('POA2'!$A$2:$A$152)-ROW('POA2'!$A$2)+1/--('POA2'!$A$2:$A$152=$B$27),ROWS($A$33:A36)),3)</f>
        <v>2.3 Investigación, desarrollo tecnológico e Innovación</v>
      </c>
      <c r="B36" s="2" t="str">
        <f>INDEX('POA2'!$A$2:$O$152,_xlfn.AGGREGATE(15,6,ROW('POA2'!$A$2:$A$152)-ROW('POA2'!$A$2)+1/--('POA2'!$A$2:$A$152=$B$27),ROWS($A$33:B36)),4)</f>
        <v>2.3.1 Fortalecer la investigación, el desarrollo tecnológico y la innovación para contribuir al desarrollo regional, nacional e internacional.</v>
      </c>
      <c r="C36" s="2" t="str">
        <f>INDEX('POA2'!$A$2:$O$152,_xlfn.AGGREGATE(15,6,ROW('POA2'!$A$2:$A$152)-ROW('POA2'!$A$2)+1/--('POA2'!$A$2:$A$152=$B$27),ROWS($A$33:C36)),5)</f>
        <v>2.3.1.1 Asegurar la pertinencia de la investigación, el desarrollo tecnológico y la innovación que se realiza en la institución, a fin de contribuir a la resolución de problemas y al mejoramiento de la calidad de vida de la población.</v>
      </c>
      <c r="D36" s="2" t="str">
        <f>INDEX('POA2'!$A$2:$O$152,_xlfn.AGGREGATE(15,6,ROW('POA2'!$A$2:$A$152)-ROW('POA2'!$A$2)+1/--('POA2'!$A$2:$A$152=$B$27),ROWS($A$33:D36)),6)</f>
        <v>Mantener la investigación vinculada con el sector productivo y los diferentes sectores de la sociedad para resolver sus problemáticas.</v>
      </c>
      <c r="E36" s="37">
        <f t="shared" si="5"/>
        <v>1</v>
      </c>
      <c r="F36" s="31">
        <f>INDEX('POA2'!$A$2:$O$152,_xlfn.AGGREGATE(15,6,ROW('POA2'!$A$2:$A$152)-ROW('POA2'!$A$2)+1/--('POA2'!$A$2:$A$152=$B$27),ROWS($A$33:F36)),7)</f>
        <v>0</v>
      </c>
      <c r="G36" s="31">
        <f>INDEX('POA2'!$A$2:$O$152,_xlfn.AGGREGATE(15,6,ROW('POA2'!$A$2:$A$152)-ROW('POA2'!$A$2)+1/--('POA2'!$A$2:$A$152=$B$27),ROWS($A$33:G36)),8)</f>
        <v>0</v>
      </c>
      <c r="H36" s="31">
        <f>INDEX('POA2'!$A$2:$O$152,_xlfn.AGGREGATE(15,6,ROW('POA2'!$A$2:$A$152)-ROW('POA2'!$A$2)+1/--('POA2'!$A$2:$A$152=$B$27),ROWS($A$33:H36)),9)</f>
        <v>0</v>
      </c>
      <c r="I36" s="31">
        <f>INDEX('POA2'!$A$2:$O$152,_xlfn.AGGREGATE(15,6,ROW('POA2'!$A$2:$A$152)-ROW('POA2'!$A$2)+1/--('POA2'!$A$2:$A$152=$B$27),ROWS($A$33:I36)),10)</f>
        <v>0</v>
      </c>
      <c r="J36" s="31">
        <f>INDEX('POA2'!$A$2:$O$152,_xlfn.AGGREGATE(15,6,ROW('POA2'!$A$2:$A$152)-ROW('POA2'!$A$2)+1/--('POA2'!$A$2:$A$152=$B$27),ROWS($A$33:J36)),11)</f>
        <v>0</v>
      </c>
      <c r="K36" s="31">
        <f>INDEX('POA2'!$A$2:$O$152,_xlfn.AGGREGATE(15,6,ROW('POA2'!$A$2:$A$152)-ROW('POA2'!$A$2)+1/--('POA2'!$A$2:$A$152=$B$27),ROWS($A$33:K36)),12)</f>
        <v>0</v>
      </c>
      <c r="L36" s="31">
        <f>INDEX('POA2'!$A$2:$O$152,_xlfn.AGGREGATE(15,6,ROW('POA2'!$A$2:$A$152)-ROW('POA2'!$A$2)+1/--('POA2'!$A$2:$A$152=$B$27),ROWS($A$33:L36)),13)</f>
        <v>1</v>
      </c>
      <c r="M36" s="31">
        <f>INDEX('POA2'!$A$2:$O$152,_xlfn.AGGREGATE(15,6,ROW('POA2'!$A$2:$A$152)-ROW('POA2'!$A$2)+1/--('POA2'!$A$2:$A$152=$B$27),ROWS($A$33:M36)),14)</f>
        <v>0</v>
      </c>
      <c r="N36" s="37">
        <f t="shared" si="6"/>
        <v>0</v>
      </c>
      <c r="O36" s="41">
        <f t="shared" si="7"/>
        <v>0</v>
      </c>
    </row>
    <row r="37" spans="1:16" ht="79.2" x14ac:dyDescent="0.3">
      <c r="A37" s="2" t="str">
        <f>INDEX('POA2'!$A$2:$O$152,_xlfn.AGGREGATE(15,6,ROW('POA2'!$A$2:$A$152)-ROW('POA2'!$A$2)+1/--('POA2'!$A$2:$A$152=$B$27),ROWS($A$33:A37)),3)</f>
        <v>2.3 Investigación, desarrollo tecnológico e Innovación</v>
      </c>
      <c r="B37" s="2" t="str">
        <f>INDEX('POA2'!$A$2:$O$152,_xlfn.AGGREGATE(15,6,ROW('POA2'!$A$2:$A$152)-ROW('POA2'!$A$2)+1/--('POA2'!$A$2:$A$152=$B$27),ROWS($A$33:B37)),4)</f>
        <v>2.3.1 Fortalecer la investigación, el desarrollo tecnológico y la innovación para contribuir al desarrollo regional, nacional e internacional.</v>
      </c>
      <c r="C37" s="2" t="str">
        <f>INDEX('POA2'!$A$2:$O$152,_xlfn.AGGREGATE(15,6,ROW('POA2'!$A$2:$A$152)-ROW('POA2'!$A$2)+1/--('POA2'!$A$2:$A$152=$B$27),ROWS($A$33:C37)),5)</f>
        <v>2.3.1.1 Asegurar la pertinencia de la investigación, el desarrollo tecnológico y la innovación que se realiza en la institución, a fin de contribuir a la resolución de problemas y al mejoramiento de la calidad de vida de la población.</v>
      </c>
      <c r="D37" s="2" t="str">
        <f>INDEX('POA2'!$A$2:$O$152,_xlfn.AGGREGATE(15,6,ROW('POA2'!$A$2:$A$152)-ROW('POA2'!$A$2)+1/--('POA2'!$A$2:$A$152=$B$27),ROWS($A$33:D37)),6)</f>
        <v>Realizar tesis asociada a proyectos de investigación con impacto social</v>
      </c>
      <c r="E37" s="37">
        <f t="shared" si="5"/>
        <v>1</v>
      </c>
      <c r="F37" s="31">
        <f>INDEX('POA2'!$A$2:$O$152,_xlfn.AGGREGATE(15,6,ROW('POA2'!$A$2:$A$152)-ROW('POA2'!$A$2)+1/--('POA2'!$A$2:$A$152=$B$27),ROWS($A$33:F37)),7)</f>
        <v>0</v>
      </c>
      <c r="G37" s="31">
        <f>INDEX('POA2'!$A$2:$O$152,_xlfn.AGGREGATE(15,6,ROW('POA2'!$A$2:$A$152)-ROW('POA2'!$A$2)+1/--('POA2'!$A$2:$A$152=$B$27),ROWS($A$33:G37)),8)</f>
        <v>0</v>
      </c>
      <c r="H37" s="31">
        <f>INDEX('POA2'!$A$2:$O$152,_xlfn.AGGREGATE(15,6,ROW('POA2'!$A$2:$A$152)-ROW('POA2'!$A$2)+1/--('POA2'!$A$2:$A$152=$B$27),ROWS($A$33:H37)),9)</f>
        <v>0</v>
      </c>
      <c r="I37" s="31">
        <f>INDEX('POA2'!$A$2:$O$152,_xlfn.AGGREGATE(15,6,ROW('POA2'!$A$2:$A$152)-ROW('POA2'!$A$2)+1/--('POA2'!$A$2:$A$152=$B$27),ROWS($A$33:I37)),10)</f>
        <v>0</v>
      </c>
      <c r="J37" s="31">
        <f>INDEX('POA2'!$A$2:$O$152,_xlfn.AGGREGATE(15,6,ROW('POA2'!$A$2:$A$152)-ROW('POA2'!$A$2)+1/--('POA2'!$A$2:$A$152=$B$27),ROWS($A$33:J37)),11)</f>
        <v>0</v>
      </c>
      <c r="K37" s="31">
        <f>INDEX('POA2'!$A$2:$O$152,_xlfn.AGGREGATE(15,6,ROW('POA2'!$A$2:$A$152)-ROW('POA2'!$A$2)+1/--('POA2'!$A$2:$A$152=$B$27),ROWS($A$33:K37)),12)</f>
        <v>0</v>
      </c>
      <c r="L37" s="31">
        <f>INDEX('POA2'!$A$2:$O$152,_xlfn.AGGREGATE(15,6,ROW('POA2'!$A$2:$A$152)-ROW('POA2'!$A$2)+1/--('POA2'!$A$2:$A$152=$B$27),ROWS($A$33:L37)),13)</f>
        <v>1</v>
      </c>
      <c r="M37" s="31">
        <f>INDEX('POA2'!$A$2:$O$152,_xlfn.AGGREGATE(15,6,ROW('POA2'!$A$2:$A$152)-ROW('POA2'!$A$2)+1/--('POA2'!$A$2:$A$152=$B$27),ROWS($A$33:M37)),14)</f>
        <v>0</v>
      </c>
      <c r="N37" s="37">
        <f t="shared" si="6"/>
        <v>0</v>
      </c>
      <c r="O37" s="41">
        <f t="shared" si="7"/>
        <v>0</v>
      </c>
    </row>
    <row r="38" spans="1:16" ht="39.6" x14ac:dyDescent="0.3">
      <c r="A38" s="2" t="str">
        <f>INDEX('POA2'!$A$2:$O$152,_xlfn.AGGREGATE(15,6,ROW('POA2'!$A$2:$A$152)-ROW('POA2'!$A$2)+1/--('POA2'!$A$2:$A$152=$B$27),ROWS($A$33:A38)),3)</f>
        <v>2.3 Investigación, desarrollo tecnológico e Innovación</v>
      </c>
      <c r="B38" s="2" t="str">
        <f>INDEX('POA2'!$A$2:$O$152,_xlfn.AGGREGATE(15,6,ROW('POA2'!$A$2:$A$152)-ROW('POA2'!$A$2)+1/--('POA2'!$A$2:$A$152=$B$27),ROWS($A$33:B38)),4)</f>
        <v>2.3.3 Impulsar la distribución social del conocimiento en los distintos contextos para su uso y aplicación.</v>
      </c>
      <c r="C38" s="2" t="str">
        <f>INDEX('POA2'!$A$2:$O$152,_xlfn.AGGREGATE(15,6,ROW('POA2'!$A$2:$A$152)-ROW('POA2'!$A$2)+1/--('POA2'!$A$2:$A$152=$B$27),ROWS($A$33:C38)),5)</f>
        <v>2.3.3.3 Proporcionar el acompañamiento institucional en los procesos para la protección de la propiedad intelectual.</v>
      </c>
      <c r="D38" s="2" t="str">
        <f>INDEX('POA2'!$A$2:$O$152,_xlfn.AGGREGATE(15,6,ROW('POA2'!$A$2:$A$152)-ROW('POA2'!$A$2)+1/--('POA2'!$A$2:$A$152=$B$27),ROWS($A$33:D38)),6)</f>
        <v>Fortalecer la protección de propiedad intelectual mediante el registro de obras e invenciones.</v>
      </c>
      <c r="E38" s="37">
        <f t="shared" si="5"/>
        <v>1</v>
      </c>
      <c r="F38" s="31">
        <f>INDEX('POA2'!$A$2:$O$152,_xlfn.AGGREGATE(15,6,ROW('POA2'!$A$2:$A$152)-ROW('POA2'!$A$2)+1/--('POA2'!$A$2:$A$152=$B$27),ROWS($A$33:F38)),7)</f>
        <v>0</v>
      </c>
      <c r="G38" s="31">
        <f>INDEX('POA2'!$A$2:$O$152,_xlfn.AGGREGATE(15,6,ROW('POA2'!$A$2:$A$152)-ROW('POA2'!$A$2)+1/--('POA2'!$A$2:$A$152=$B$27),ROWS($A$33:G38)),8)</f>
        <v>0</v>
      </c>
      <c r="H38" s="31">
        <f>INDEX('POA2'!$A$2:$O$152,_xlfn.AGGREGATE(15,6,ROW('POA2'!$A$2:$A$152)-ROW('POA2'!$A$2)+1/--('POA2'!$A$2:$A$152=$B$27),ROWS($A$33:H38)),9)</f>
        <v>0</v>
      </c>
      <c r="I38" s="31">
        <f>INDEX('POA2'!$A$2:$O$152,_xlfn.AGGREGATE(15,6,ROW('POA2'!$A$2:$A$152)-ROW('POA2'!$A$2)+1/--('POA2'!$A$2:$A$152=$B$27),ROWS($A$33:I38)),10)</f>
        <v>0</v>
      </c>
      <c r="J38" s="31">
        <f>INDEX('POA2'!$A$2:$O$152,_xlfn.AGGREGATE(15,6,ROW('POA2'!$A$2:$A$152)-ROW('POA2'!$A$2)+1/--('POA2'!$A$2:$A$152=$B$27),ROWS($A$33:J38)),11)</f>
        <v>1</v>
      </c>
      <c r="K38" s="31">
        <f>INDEX('POA2'!$A$2:$O$152,_xlfn.AGGREGATE(15,6,ROW('POA2'!$A$2:$A$152)-ROW('POA2'!$A$2)+1/--('POA2'!$A$2:$A$152=$B$27),ROWS($A$33:K38)),12)</f>
        <v>0</v>
      </c>
      <c r="L38" s="31">
        <f>INDEX('POA2'!$A$2:$O$152,_xlfn.AGGREGATE(15,6,ROW('POA2'!$A$2:$A$152)-ROW('POA2'!$A$2)+1/--('POA2'!$A$2:$A$152=$B$27),ROWS($A$33:L38)),13)</f>
        <v>0</v>
      </c>
      <c r="M38" s="31">
        <f>INDEX('POA2'!$A$2:$O$152,_xlfn.AGGREGATE(15,6,ROW('POA2'!$A$2:$A$152)-ROW('POA2'!$A$2)+1/--('POA2'!$A$2:$A$152=$B$27),ROWS($A$33:M38)),14)</f>
        <v>0</v>
      </c>
      <c r="N38" s="37">
        <f t="shared" si="6"/>
        <v>0</v>
      </c>
      <c r="O38" s="41">
        <f t="shared" si="7"/>
        <v>0</v>
      </c>
    </row>
    <row r="39" spans="1:16" x14ac:dyDescent="0.3">
      <c r="A39" s="13"/>
      <c r="B39" s="13"/>
      <c r="C39" s="13"/>
      <c r="D39" s="13"/>
      <c r="E39" s="53"/>
      <c r="F39" s="13"/>
      <c r="G39" s="13"/>
      <c r="H39" s="13"/>
      <c r="I39" s="13"/>
      <c r="J39" s="13"/>
      <c r="K39" s="13"/>
      <c r="L39" s="13"/>
      <c r="M39" s="13"/>
      <c r="N39" s="53"/>
      <c r="O39" s="54"/>
    </row>
    <row r="41" spans="1:16" ht="15.6" x14ac:dyDescent="0.3">
      <c r="A41" s="4"/>
      <c r="B41" s="82" t="s">
        <v>0</v>
      </c>
      <c r="C41" s="82"/>
      <c r="D41" s="82"/>
      <c r="E41" s="82"/>
      <c r="F41" s="82"/>
      <c r="G41" s="82"/>
      <c r="H41" s="82"/>
      <c r="I41" s="82"/>
      <c r="J41" s="82"/>
      <c r="K41" s="82"/>
      <c r="L41" s="82"/>
      <c r="M41" s="82"/>
      <c r="N41" s="82"/>
      <c r="O41" s="82"/>
    </row>
    <row r="42" spans="1:16" x14ac:dyDescent="0.3">
      <c r="A42" s="4"/>
      <c r="B42" s="83" t="s">
        <v>1564</v>
      </c>
      <c r="C42" s="83"/>
      <c r="D42" s="83"/>
      <c r="E42" s="83"/>
      <c r="F42" s="83"/>
      <c r="G42" s="83"/>
      <c r="H42" s="83"/>
      <c r="I42" s="83"/>
      <c r="J42" s="83"/>
      <c r="K42" s="83"/>
      <c r="L42" s="83"/>
      <c r="M42" s="83"/>
      <c r="N42" s="83"/>
      <c r="O42" s="83"/>
    </row>
    <row r="43" spans="1:16" x14ac:dyDescent="0.3">
      <c r="A43" s="4"/>
      <c r="B43" s="47"/>
      <c r="C43" s="47"/>
      <c r="D43" s="47"/>
      <c r="E43" s="47"/>
      <c r="F43" s="47"/>
      <c r="G43" s="47"/>
      <c r="H43" s="47"/>
      <c r="I43" s="47"/>
      <c r="J43" s="47"/>
      <c r="K43" s="47"/>
      <c r="L43" s="47"/>
      <c r="M43" s="47"/>
      <c r="N43" s="47"/>
      <c r="O43" s="47"/>
    </row>
    <row r="44" spans="1:16" ht="15.6" x14ac:dyDescent="0.3">
      <c r="A44" s="4"/>
      <c r="B44" s="12"/>
      <c r="C44" s="12"/>
      <c r="D44" s="12"/>
      <c r="E44" s="12"/>
      <c r="F44" s="12"/>
      <c r="G44" s="12"/>
      <c r="H44" s="12"/>
      <c r="I44" s="12"/>
      <c r="J44" s="12"/>
      <c r="K44" s="12"/>
      <c r="L44" s="12"/>
      <c r="M44" s="12"/>
      <c r="N44" s="12"/>
      <c r="O44" s="12"/>
    </row>
    <row r="45" spans="1:16" ht="15.6" x14ac:dyDescent="0.3">
      <c r="A45" s="6" t="s">
        <v>1</v>
      </c>
      <c r="B45" s="33">
        <v>216</v>
      </c>
      <c r="C45" s="84" t="s">
        <v>91</v>
      </c>
      <c r="D45" s="84"/>
      <c r="E45" s="84"/>
      <c r="F45" s="84"/>
      <c r="G45" s="84"/>
      <c r="H45" s="84"/>
      <c r="I45" s="84"/>
      <c r="J45" s="84"/>
      <c r="K45" s="84"/>
      <c r="L45" s="84"/>
      <c r="M45" s="84"/>
      <c r="N45" s="84"/>
      <c r="O45" s="46"/>
    </row>
    <row r="46" spans="1:16" x14ac:dyDescent="0.3">
      <c r="A46" s="6" t="s">
        <v>13</v>
      </c>
      <c r="B46" s="11" t="s">
        <v>3</v>
      </c>
      <c r="C46" s="84" t="s">
        <v>26</v>
      </c>
      <c r="D46" s="84"/>
      <c r="E46" s="84"/>
      <c r="F46" s="84"/>
      <c r="G46" s="84"/>
      <c r="H46" s="84"/>
      <c r="I46" s="84"/>
      <c r="J46" s="84"/>
      <c r="K46" s="84"/>
      <c r="L46" s="84"/>
      <c r="M46" s="84"/>
      <c r="N46" s="84"/>
      <c r="O46" s="8"/>
      <c r="P46" s="4"/>
    </row>
    <row r="47" spans="1:16" x14ac:dyDescent="0.3">
      <c r="B47" s="9"/>
      <c r="C47" s="9"/>
      <c r="D47" s="9"/>
      <c r="E47" s="9"/>
      <c r="F47" s="9"/>
      <c r="G47" s="9"/>
      <c r="H47" s="9"/>
      <c r="I47" s="9"/>
      <c r="J47" s="9"/>
      <c r="K47" s="9"/>
      <c r="L47" s="9"/>
      <c r="M47" s="9"/>
      <c r="N47" s="9"/>
    </row>
    <row r="48" spans="1:16" x14ac:dyDescent="0.3">
      <c r="A48" s="85" t="s">
        <v>21</v>
      </c>
      <c r="B48" s="85" t="s">
        <v>22</v>
      </c>
      <c r="C48" s="85" t="s">
        <v>23</v>
      </c>
      <c r="D48" s="85" t="s">
        <v>24</v>
      </c>
      <c r="E48" s="85" t="s">
        <v>5</v>
      </c>
      <c r="F48" s="86" t="s">
        <v>25</v>
      </c>
      <c r="G48" s="86"/>
      <c r="H48" s="86"/>
      <c r="I48" s="86"/>
      <c r="J48" s="86"/>
      <c r="K48" s="86"/>
      <c r="L48" s="86"/>
      <c r="M48" s="86"/>
      <c r="N48" s="87" t="s">
        <v>16</v>
      </c>
      <c r="O48" s="85" t="s">
        <v>17</v>
      </c>
    </row>
    <row r="49" spans="1:15" x14ac:dyDescent="0.3">
      <c r="A49" s="85"/>
      <c r="B49" s="85"/>
      <c r="C49" s="85"/>
      <c r="D49" s="85"/>
      <c r="E49" s="85"/>
      <c r="F49" s="86" t="s">
        <v>6</v>
      </c>
      <c r="G49" s="86"/>
      <c r="H49" s="86" t="s">
        <v>7</v>
      </c>
      <c r="I49" s="86"/>
      <c r="J49" s="86" t="s">
        <v>8</v>
      </c>
      <c r="K49" s="86"/>
      <c r="L49" s="86" t="s">
        <v>9</v>
      </c>
      <c r="M49" s="86"/>
      <c r="N49" s="87"/>
      <c r="O49" s="85"/>
    </row>
    <row r="50" spans="1:15" x14ac:dyDescent="0.3">
      <c r="A50" s="85"/>
      <c r="B50" s="85"/>
      <c r="C50" s="85"/>
      <c r="D50" s="85"/>
      <c r="E50" s="85"/>
      <c r="F50" s="48" t="s">
        <v>10</v>
      </c>
      <c r="G50" s="48" t="s">
        <v>11</v>
      </c>
      <c r="H50" s="48" t="s">
        <v>10</v>
      </c>
      <c r="I50" s="48" t="s">
        <v>11</v>
      </c>
      <c r="J50" s="48" t="s">
        <v>10</v>
      </c>
      <c r="K50" s="48" t="s">
        <v>12</v>
      </c>
      <c r="L50" s="48" t="s">
        <v>10</v>
      </c>
      <c r="M50" s="48" t="s">
        <v>12</v>
      </c>
      <c r="N50" s="87"/>
      <c r="O50" s="85"/>
    </row>
    <row r="51" spans="1:15" ht="79.2" x14ac:dyDescent="0.3">
      <c r="A51" s="2" t="str">
        <f>INDEX('POA3'!$A$2:$O$152,_xlfn.AGGREGATE(15,6,ROW('POA3'!$A$2:$A$152)-ROW('POA3'!$A$2)+1/--('POA3'!$A$2:$A$152=$B$45),ROWS($A$51:A51)),3)</f>
        <v>3.4 Extensión y vinculación</v>
      </c>
      <c r="B51" s="2" t="str">
        <f>INDEX('POA3'!$A$2:$O$152,_xlfn.AGGREGATE(15,6,ROW('POA3'!$A$2:$A$152)-ROW('POA3'!$A$2)+1/--('POA3'!$A$2:$A$152=$B$45),ROWS($A$51:B51)),4)</f>
        <v>3.4.1 Fortalecer la presencia de la universidad en la sociedad a través de la divulgación del conocimiento y la promoción de la cultura y el deporte.</v>
      </c>
      <c r="C51" s="2" t="str">
        <f>INDEX('POA3'!$A$2:$O$152,_xlfn.AGGREGATE(15,6,ROW('POA3'!$A$2:$A$152)-ROW('POA3'!$A$2)+1/--('POA3'!$A$2:$A$152=$B$45),ROWS($A$51:C51)),5)</f>
        <v>3.4.1.2 Fomentar el desarrollo de vocaciones científicas y tecnológicas en estudiantes de educación básica y media superior de la entidad.</v>
      </c>
      <c r="D51" s="2" t="str">
        <f>INDEX('POA3'!$A$2:$O$152,_xlfn.AGGREGATE(15,6,ROW('POA3'!$A$2:$A$152)-ROW('POA3'!$A$2)+1/--('POA3'!$A$2:$A$152=$B$45),ROWS($A$51:D51)),6)</f>
        <v>Continuar con la implementacion de Ferias de Ciencia, Tecnología, Ingeniería, Matemáticas y Artes (STEAM+A) con atención a los niveles educativos previos (básico, medio y medio suprior) que incluya grupos vulnerables de Mexicali.</v>
      </c>
      <c r="E51" s="37">
        <f t="shared" ref="E51" si="8">+F51+H51+J51+L51</f>
        <v>1</v>
      </c>
      <c r="F51" s="31">
        <f>INDEX('POA3'!$A$2:$O$152,_xlfn.AGGREGATE(15,6,ROW('POA3'!$A$2:$A$152)-ROW('POA3'!$A$2)+1/--('POA3'!$A$2:$A$152=$B$45),ROWS($A$51:E51)),7)</f>
        <v>0</v>
      </c>
      <c r="G51" s="31">
        <f>INDEX('POA3'!$A$2:$O$152,_xlfn.AGGREGATE(15,6,ROW('POA3'!$A$2:$A$152)-ROW('POA3'!$A$2)+1/--('POA3'!$A$2:$A$152=$B$45),ROWS($A$51:F51)),8)</f>
        <v>0</v>
      </c>
      <c r="H51" s="31">
        <f>INDEX('POA3'!$A$2:$O$152,_xlfn.AGGREGATE(15,6,ROW('POA3'!$A$2:$A$152)-ROW('POA3'!$A$2)+1/--('POA3'!$A$2:$A$152=$B$45),ROWS($A$51:G51)),9)</f>
        <v>0</v>
      </c>
      <c r="I51" s="31">
        <f>INDEX('POA3'!$A$2:$O$152,_xlfn.AGGREGATE(15,6,ROW('POA3'!$A$2:$A$152)-ROW('POA3'!$A$2)+1/--('POA3'!$A$2:$A$152=$B$45),ROWS($A$51:H51)),10)</f>
        <v>0</v>
      </c>
      <c r="J51" s="31">
        <f>INDEX('POA3'!$A$2:$O$152,_xlfn.AGGREGATE(15,6,ROW('POA3'!$A$2:$A$152)-ROW('POA3'!$A$2)+1/--('POA3'!$A$2:$A$152=$B$45),ROWS($A$51:I51)),11)</f>
        <v>1</v>
      </c>
      <c r="K51" s="31">
        <f>INDEX('POA3'!$A$2:$O$152,_xlfn.AGGREGATE(15,6,ROW('POA3'!$A$2:$A$152)-ROW('POA3'!$A$2)+1/--('POA3'!$A$2:$A$152=$B$45),ROWS($A$51:J51)),12)</f>
        <v>0</v>
      </c>
      <c r="L51" s="31">
        <f>INDEX('POA3'!$A$2:$O$152,_xlfn.AGGREGATE(15,6,ROW('POA3'!$A$2:$A$152)-ROW('POA3'!$A$2)+1/--('POA3'!$A$2:$A$152=$B$45),ROWS($A$51:K51)),13)</f>
        <v>0</v>
      </c>
      <c r="M51" s="31">
        <f>INDEX('POA3'!$A$2:$O$152,_xlfn.AGGREGATE(15,6,ROW('POA3'!$A$2:$A$152)-ROW('POA3'!$A$2)+1/--('POA3'!$A$2:$A$152=$B$45),ROWS($A$51:L51)),14)</f>
        <v>0</v>
      </c>
      <c r="N51" s="37">
        <f t="shared" ref="N51" si="9">+G51+I51+K51+M51</f>
        <v>0</v>
      </c>
      <c r="O51" s="41">
        <f t="shared" ref="O51" si="10">IFERROR(N51/E51,0%)</f>
        <v>0</v>
      </c>
    </row>
  </sheetData>
  <mergeCells count="48">
    <mergeCell ref="B41:O41"/>
    <mergeCell ref="B42:O42"/>
    <mergeCell ref="C45:N45"/>
    <mergeCell ref="C46:N46"/>
    <mergeCell ref="A48:A50"/>
    <mergeCell ref="B48:B50"/>
    <mergeCell ref="C48:C50"/>
    <mergeCell ref="D48:D50"/>
    <mergeCell ref="E48:E50"/>
    <mergeCell ref="F48:M48"/>
    <mergeCell ref="N48:N50"/>
    <mergeCell ref="O48:O50"/>
    <mergeCell ref="F49:G49"/>
    <mergeCell ref="H49:I49"/>
    <mergeCell ref="J49:K49"/>
    <mergeCell ref="L49:M49"/>
    <mergeCell ref="B23:O23"/>
    <mergeCell ref="B24:O24"/>
    <mergeCell ref="C27:N27"/>
    <mergeCell ref="C28:N28"/>
    <mergeCell ref="A30:A32"/>
    <mergeCell ref="B30:B32"/>
    <mergeCell ref="C30:C32"/>
    <mergeCell ref="D30:D32"/>
    <mergeCell ref="E30:E32"/>
    <mergeCell ref="F30:M30"/>
    <mergeCell ref="N30:N32"/>
    <mergeCell ref="O30:O32"/>
    <mergeCell ref="F31:G31"/>
    <mergeCell ref="H31:I31"/>
    <mergeCell ref="J31:K31"/>
    <mergeCell ref="L31:M31"/>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view="pageBreakPreview" topLeftCell="A31"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217</v>
      </c>
      <c r="C5" s="84" t="s">
        <v>92</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1.1.2.2 Participar en los procesos de evaluación y acreditación nacional e internacional que contribuyan al mejoramiento de la calidad de oferta educativa.</v>
      </c>
      <c r="D11" s="2" t="str">
        <f>IF(ROWS($A$11:D11)&gt;COUNTIF(POA!$A:$A,$B$5),"",INDEX(POA!$A$2:$O$856,_xlfn.AGGREGATE(15,6,ROW(POA!$A$2:$A$855)-ROW(POA!$A$2)+1/--(POA!$A$2:$A$855=$B$5),ROWS($A$11:D11)),6))</f>
        <v>Acreditación del programa educativo de Licenciatura de Médico Veterinario Zootecnista, por el organismo Acreditador Nacional.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1.2.1.5 Fortalecer los esquemas institucionales para el aprendizaje y dominio del idioma inglés.</v>
      </c>
      <c r="D12" s="2" t="str">
        <f>IF(ROWS($A$11:D12)&gt;COUNTIF(POA!$A:$A,$B$5),"",INDEX(POA!$A$2:$O$856,_xlfn.AGGREGATE(15,6,ROW(POA!$A$2:$A$855)-ROW(POA!$A$2)+1/--(POA!$A$2:$A$855=$B$5),ROWS($A$11:D12)),6))</f>
        <v>Realizar Cursos para reforzar las actividades de educación en el idioma ingles para el desarrollo competente de los alumnos</v>
      </c>
      <c r="E12" s="31">
        <f t="shared" ref="E12:E20"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0" si="1">+G12+I12+K12+M12</f>
        <v>0</v>
      </c>
      <c r="O12" s="41">
        <f t="shared" ref="O12:O20"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1.2.1.9 Fomentar los valores universitarios e incidir en la formación ciudadana de los estudiantes.</v>
      </c>
      <c r="D13" s="2" t="str">
        <f>IF(ROWS($A$11:D13)&gt;COUNTIF(POA!$A:$A,$B$5),"",INDEX(POA!$A$2:$O$856,_xlfn.AGGREGATE(15,6,ROW(POA!$A$2:$A$855)-ROW(POA!$A$2)+1/--(POA!$A$2:$A$855=$B$5),ROWS($A$11:D13)),6))</f>
        <v>Realizar un programa con acciones que permitan el impulso del desarrollo ético y la formación ciudadana de los alumnos,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1.5.1.1 Promover actividades en materia de intercambio y cooperación académica propiciando la colaboración con pares y redes académicas de otras instituciones educativas del país y del extranjero.</v>
      </c>
      <c r="D14" s="2" t="str">
        <f>IF(ROWS($A$11:D14)&gt;COUNTIF(POA!$A:$A,$B$5),"",INDEX(POA!$A$2:$O$856,_xlfn.AGGREGATE(15,6,ROW(POA!$A$2:$A$855)-ROW(POA!$A$2)+1/--(POA!$A$2:$A$855=$B$5),ROWS($A$11:D14)),6))</f>
        <v>Apoyar a Profesores del Instituto para que realicen practicas, estancias y participen en eventos de actualización disciplinaria y pedagógica, en beneficio del programa educativo MVZ</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1.6 Desarrollo académico</v>
      </c>
      <c r="B15" s="2" t="str">
        <f>IF(ROWS($A$11:B15)&gt;COUNTIF(POA!$A:$A,$B$5),"",INDEX(POA!$A$2:$O$856,_xlfn.AGGREGATE(15,6,ROW(POA!$A$2:$A$855)-ROW(POA!$A$2)+1/--(POA!$A$2:$A$855=$B$5),ROWS($A$11:B15)),4))</f>
        <v>1.6.1 Fortalecer las trayectorias académicas y docentes para el ingreso, promoción, permanencia, retiro y relevo generacional.</v>
      </c>
      <c r="C15" s="2" t="str">
        <f>IF(ROWS($A$11:C15)&gt;COUNTIF(POA!$A:$A,$B$5),"",INDEX(POA!$A$2:$O$856,_xlfn.AGGREGATE(15,6,ROW(POA!$A$2:$A$855)-ROW(POA!$A$2)+1/--(POA!$A$2:$A$855=$B$5),ROWS($A$11:C15)),5))</f>
        <v>1.6.1.2 Actualizar la normatividad relacionada con las funciones y atribuciones del personal académico de la institución.</v>
      </c>
      <c r="D15" s="2" t="str">
        <f>IF(ROWS($A$11:D15)&gt;COUNTIF(POA!$A:$A,$B$5),"",INDEX(POA!$A$2:$O$856,_xlfn.AGGREGATE(15,6,ROW(POA!$A$2:$A$855)-ROW(POA!$A$2)+1/--(POA!$A$2:$A$855=$B$5),ROWS($A$11:D15)),6))</f>
        <v>Actualizar el Manual de Funciones del Instituto</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79.2" x14ac:dyDescent="0.3">
      <c r="A16" s="2" t="str">
        <f>IF(ROWS($A$11:A16)&gt;COUNTIF(POA!$A:$A,$B$5),"",INDEX(POA!$A$2:$O$856,_xlfn.AGGREGATE(15,6,ROW(POA!$A$2:$A$855)-ROW(POA!$A$2)+1/--(POA!$A$2:$A$855=$B$5),ROWS($A$11:A16)),3))</f>
        <v>1.7 Cultura digital</v>
      </c>
      <c r="B16" s="2" t="str">
        <f>IF(ROWS($A$11:B16)&gt;COUNTIF(POA!$A:$A,$B$5),"",INDEX(POA!$A$2:$O$856,_xlfn.AGGREGATE(15,6,ROW(POA!$A$2:$A$855)-ROW(POA!$A$2)+1/--(POA!$A$2:$A$855=$B$5),ROWS($A$11:B16)),4))</f>
        <v>1.7.1 Favorecer el uso de tecnologías digitales en el desarrollo de las funciones sustantivas y de gestión de la universidad.</v>
      </c>
      <c r="C16" s="2" t="str">
        <f>IF(ROWS($A$11:C16)&gt;COUNTIF(POA!$A:$A,$B$5),"",INDEX(POA!$A$2:$O$856,_xlfn.AGGREGATE(15,6,ROW(POA!$A$2:$A$855)-ROW(POA!$A$2)+1/--(POA!$A$2:$A$855=$B$5),ROWS($A$11:C16)),5))</f>
        <v>1.7.1.1 Consolidar las capacidades humanas, técnicas, organizacionales y de infraestructura asociadas al desarrollo de la cultura digital, mediante una agenda institucional orientada por criterios de selectividad, orden, relevancia y optimización.</v>
      </c>
      <c r="D16" s="2" t="str">
        <f>IF(ROWS($A$11:D16)&gt;COUNTIF(POA!$A:$A,$B$5),"",INDEX(POA!$A$2:$O$856,_xlfn.AGGREGATE(15,6,ROW(POA!$A$2:$A$855)-ROW(POA!$A$2)+1/--(POA!$A$2:$A$855=$B$5),ROWS($A$11:D16)),6))</f>
        <v>Actualizar al personal del Instituto en la cultura de la digitalización y optimización de recursos para el buen uso y manejo de las TIC´S</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6" ht="52.8" x14ac:dyDescent="0.3">
      <c r="A17" s="2" t="str">
        <f>IF(ROWS($A$11:A17)&gt;COUNTIF(POA!$A:$A,$B$5),"",INDEX(POA!$A$2:$O$856,_xlfn.AGGREGATE(15,6,ROW(POA!$A$2:$A$855)-ROW(POA!$A$2)+1/--(POA!$A$2:$A$855=$B$5),ROWS($A$11:A17)),3))</f>
        <v>1.8 Comunicación e identidad universitaria</v>
      </c>
      <c r="B17" s="2" t="str">
        <f>IF(ROWS($A$11:B17)&gt;COUNTIF(POA!$A:$A,$B$5),"",INDEX(POA!$A$2:$O$856,_xlfn.AGGREGATE(15,6,ROW(POA!$A$2:$A$855)-ROW(POA!$A$2)+1/--(POA!$A$2:$A$855=$B$5),ROWS($A$11:B17)),4))</f>
        <v>1.8.1 Informar a la comunidad universitaria y a la sociedad en general sobre las actividades realizadas por la universidad como parte de su quehacer institucional.</v>
      </c>
      <c r="C17" s="2" t="str">
        <f>IF(ROWS($A$11:C17)&gt;COUNTIF(POA!$A:$A,$B$5),"",INDEX(POA!$A$2:$O$856,_xlfn.AGGREGATE(15,6,ROW(POA!$A$2:$A$855)-ROW(POA!$A$2)+1/--(POA!$A$2:$A$855=$B$5),ROWS($A$11:C17)),5))</f>
        <v>1.8.1.3 Rediseñar el portal web a fin de fortalecer la imagen institucional y difundir el acontecer universitario.</v>
      </c>
      <c r="D17" s="2" t="str">
        <f>IF(ROWS($A$11:D17)&gt;COUNTIF(POA!$A:$A,$B$5),"",INDEX(POA!$A$2:$O$856,_xlfn.AGGREGATE(15,6,ROW(POA!$A$2:$A$855)-ROW(POA!$A$2)+1/--(POA!$A$2:$A$855=$B$5),ROWS($A$11:D17)),6))</f>
        <v>Portal web actualizado del IICV</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6" ht="66" x14ac:dyDescent="0.3">
      <c r="A18" s="2" t="str">
        <f>IF(ROWS($A$11:A18)&gt;COUNTIF(POA!$A:$A,$B$5),"",INDEX(POA!$A$2:$O$856,_xlfn.AGGREGATE(15,6,ROW(POA!$A$2:$A$855)-ROW(POA!$A$2)+1/--(POA!$A$2:$A$855=$B$5),ROWS($A$11:A18)),3))</f>
        <v>1.9 Infraestructura, equipamiento y seguridad</v>
      </c>
      <c r="B18" s="2" t="str">
        <f>IF(ROWS($A$11:B18)&gt;COUNTIF(POA!$A:$A,$B$5),"",INDEX(POA!$A$2:$O$856,_xlfn.AGGREGATE(15,6,ROW(POA!$A$2:$A$855)-ROW(POA!$A$2)+1/--(POA!$A$2:$A$855=$B$5),ROWS($A$11:B18)),4))</f>
        <v>1.9.1 Propiciar que la institución cuente con la infraestructura y equipamiento requeridos para el cumplimiento de sus funciones sustantivas y de gestión.</v>
      </c>
      <c r="C18" s="2" t="str">
        <f>IF(ROWS($A$11:C18)&gt;COUNTIF(POA!$A:$A,$B$5),"",INDEX(POA!$A$2:$O$856,_xlfn.AGGREGATE(15,6,ROW(POA!$A$2:$A$855)-ROW(POA!$A$2)+1/--(POA!$A$2:$A$855=$B$5),ROWS($A$11:C18)),5))</f>
        <v>1.9.1.3 Atender los requerimientos institucionales específicos asociados con el mantenimiento de edificios, aulas, espacios comunes, laboratorios, instalaciones deportivas y recintos culturales.</v>
      </c>
      <c r="D18" s="2" t="str">
        <f>IF(ROWS($A$11:D18)&gt;COUNTIF(POA!$A:$A,$B$5),"",INDEX(POA!$A$2:$O$856,_xlfn.AGGREGATE(15,6,ROW(POA!$A$2:$A$855)-ROW(POA!$A$2)+1/--(POA!$A$2:$A$855=$B$5),ROWS($A$11:D18)),6))</f>
        <v>Llevar a cabo actividades de Conservación de la infraestructura y equipamiento del Instituto con el objetivo de activar el potencial de las distintas áreas y sus respectiva funcionalidad</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1.9.1.1 Impulsar actividades orientadas a la ampliación, conservación, mejoramiento y modernización de la infraestructura física y equipamiento de que dispone la institución.</v>
      </c>
      <c r="D19" s="2" t="str">
        <f>IF(ROWS($A$11:D19)&gt;COUNTIF(POA!$A:$A,$B$5),"",INDEX(POA!$A$2:$O$856,_xlfn.AGGREGATE(15,6,ROW(POA!$A$2:$A$855)-ROW(POA!$A$2)+1/--(POA!$A$2:$A$855=$B$5),ROWS($A$11:D19)),6))</f>
        <v>Llevar a cabo reparaciones y mantenimiento que permita el cumplimiento adecuado de las instalaciones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6" ht="66" x14ac:dyDescent="0.3">
      <c r="A20" s="2" t="str">
        <f>IF(ROWS($A$11:A20)&gt;COUNTIF(POA!$A:$A,$B$5),"",INDEX(POA!$A$2:$O$856,_xlfn.AGGREGATE(15,6,ROW(POA!$A$2:$A$855)-ROW(POA!$A$2)+1/--(POA!$A$2:$A$855=$B$5),ROWS($A$11:A20)),3))</f>
        <v>1.11 Cuidado al medio ambiente</v>
      </c>
      <c r="B20" s="2" t="str">
        <f>IF(ROWS($A$11:B20)&gt;COUNTIF(POA!$A:$A,$B$5),"",INDEX(POA!$A$2:$O$856,_xlfn.AGGREGATE(15,6,ROW(POA!$A$2:$A$855)-ROW(POA!$A$2)+1/--(POA!$A$2:$A$855=$B$5),ROWS($A$11:B20)),4))</f>
        <v>1.11.1 Fortalecer las medidas institucionales que promuevan la protección del medio ambiente y de desarrollo sostenible.</v>
      </c>
      <c r="C20" s="2" t="str">
        <f>IF(ROWS($A$11:C20)&gt;COUNTIF(POA!$A:$A,$B$5),"",INDEX(POA!$A$2:$O$856,_xlfn.AGGREGATE(15,6,ROW(POA!$A$2:$A$855)-ROW(POA!$A$2)+1/--(POA!$A$2:$A$855=$B$5),ROWS($A$11:C20)),5))</f>
        <v>1.11.1.1 Promover una agenda institucional en materia ambiental acorde a los objetivos del desarrollo sostenible (ods), que favorezca procesos y enfoques trans e interdisciplinarios para la solución de problemas ambientales.</v>
      </c>
      <c r="D20" s="2" t="str">
        <f>IF(ROWS($A$11:D20)&gt;COUNTIF(POA!$A:$A,$B$5),"",INDEX(POA!$A$2:$O$856,_xlfn.AGGREGATE(15,6,ROW(POA!$A$2:$A$855)-ROW(POA!$A$2)+1/--(POA!$A$2:$A$855=$B$5),ROWS($A$11:D20)),6))</f>
        <v>Cumplir con recomendaciones de PROFEPA en ámbito ambiental y desarrollar proyectos que favorezcan el medio ambiente</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4" spans="1:16" ht="15.6" x14ac:dyDescent="0.3">
      <c r="A24" s="4"/>
      <c r="B24" s="82" t="s">
        <v>0</v>
      </c>
      <c r="C24" s="82"/>
      <c r="D24" s="82"/>
      <c r="E24" s="82"/>
      <c r="F24" s="82"/>
      <c r="G24" s="82"/>
      <c r="H24" s="82"/>
      <c r="I24" s="82"/>
      <c r="J24" s="82"/>
      <c r="K24" s="82"/>
      <c r="L24" s="82"/>
      <c r="M24" s="82"/>
      <c r="N24" s="82"/>
      <c r="O24" s="82"/>
    </row>
    <row r="25" spans="1:16" x14ac:dyDescent="0.3">
      <c r="A25" s="4"/>
      <c r="B25" s="83" t="s">
        <v>1564</v>
      </c>
      <c r="C25" s="83"/>
      <c r="D25" s="83"/>
      <c r="E25" s="83"/>
      <c r="F25" s="83"/>
      <c r="G25" s="83"/>
      <c r="H25" s="83"/>
      <c r="I25" s="83"/>
      <c r="J25" s="83"/>
      <c r="K25" s="83"/>
      <c r="L25" s="83"/>
      <c r="M25" s="83"/>
      <c r="N25" s="83"/>
      <c r="O25" s="83"/>
    </row>
    <row r="26" spans="1:16" x14ac:dyDescent="0.3">
      <c r="A26" s="4"/>
      <c r="B26" s="47"/>
      <c r="C26" s="47"/>
      <c r="D26" s="47"/>
      <c r="E26" s="47"/>
      <c r="F26" s="47"/>
      <c r="G26" s="47"/>
      <c r="H26" s="47"/>
      <c r="I26" s="47"/>
      <c r="J26" s="47"/>
      <c r="K26" s="47"/>
      <c r="L26" s="47"/>
      <c r="M26" s="47"/>
      <c r="N26" s="47"/>
      <c r="O26" s="47"/>
    </row>
    <row r="27" spans="1:16" ht="15.6" x14ac:dyDescent="0.3">
      <c r="A27" s="4"/>
      <c r="B27" s="12"/>
      <c r="C27" s="12"/>
      <c r="D27" s="12"/>
      <c r="E27" s="12"/>
      <c r="F27" s="12"/>
      <c r="G27" s="12"/>
      <c r="H27" s="12"/>
      <c r="I27" s="12"/>
      <c r="J27" s="12"/>
      <c r="K27" s="12"/>
      <c r="L27" s="12"/>
      <c r="M27" s="12"/>
      <c r="N27" s="12"/>
      <c r="O27" s="12"/>
    </row>
    <row r="28" spans="1:16" ht="15.6" x14ac:dyDescent="0.3">
      <c r="A28" s="6" t="s">
        <v>1</v>
      </c>
      <c r="B28" s="33">
        <v>217</v>
      </c>
      <c r="C28" s="84" t="s">
        <v>92</v>
      </c>
      <c r="D28" s="84"/>
      <c r="E28" s="84"/>
      <c r="F28" s="84"/>
      <c r="G28" s="84"/>
      <c r="H28" s="84"/>
      <c r="I28" s="84"/>
      <c r="J28" s="84"/>
      <c r="K28" s="84"/>
      <c r="L28" s="84"/>
      <c r="M28" s="84"/>
      <c r="N28" s="84"/>
      <c r="O28" s="46"/>
    </row>
    <row r="29" spans="1:16" x14ac:dyDescent="0.3">
      <c r="A29" s="6" t="s">
        <v>13</v>
      </c>
      <c r="B29" s="11" t="s">
        <v>2</v>
      </c>
      <c r="C29" s="84" t="s">
        <v>19</v>
      </c>
      <c r="D29" s="84"/>
      <c r="E29" s="84"/>
      <c r="F29" s="84"/>
      <c r="G29" s="84"/>
      <c r="H29" s="84"/>
      <c r="I29" s="84"/>
      <c r="J29" s="84"/>
      <c r="K29" s="84"/>
      <c r="L29" s="84"/>
      <c r="M29" s="84"/>
      <c r="N29" s="84"/>
      <c r="O29" s="8"/>
      <c r="P29" s="4"/>
    </row>
    <row r="30" spans="1:16" x14ac:dyDescent="0.3">
      <c r="B30" s="9"/>
      <c r="C30" s="9"/>
      <c r="D30" s="9"/>
      <c r="E30" s="9"/>
      <c r="F30" s="9"/>
      <c r="G30" s="9"/>
      <c r="H30" s="9"/>
      <c r="I30" s="9"/>
      <c r="J30" s="9"/>
      <c r="K30" s="9"/>
      <c r="L30" s="9"/>
      <c r="M30" s="9"/>
      <c r="N30" s="9"/>
    </row>
    <row r="31" spans="1:16" x14ac:dyDescent="0.3">
      <c r="A31" s="85" t="s">
        <v>21</v>
      </c>
      <c r="B31" s="85" t="s">
        <v>22</v>
      </c>
      <c r="C31" s="85" t="s">
        <v>23</v>
      </c>
      <c r="D31" s="85" t="s">
        <v>24</v>
      </c>
      <c r="E31" s="85" t="s">
        <v>5</v>
      </c>
      <c r="F31" s="86" t="s">
        <v>25</v>
      </c>
      <c r="G31" s="86"/>
      <c r="H31" s="86"/>
      <c r="I31" s="86"/>
      <c r="J31" s="86"/>
      <c r="K31" s="86"/>
      <c r="L31" s="86"/>
      <c r="M31" s="86"/>
      <c r="N31" s="87" t="s">
        <v>16</v>
      </c>
      <c r="O31" s="85" t="s">
        <v>17</v>
      </c>
    </row>
    <row r="32" spans="1:16" x14ac:dyDescent="0.3">
      <c r="A32" s="85"/>
      <c r="B32" s="85"/>
      <c r="C32" s="85"/>
      <c r="D32" s="85"/>
      <c r="E32" s="85"/>
      <c r="F32" s="86" t="s">
        <v>6</v>
      </c>
      <c r="G32" s="86"/>
      <c r="H32" s="86" t="s">
        <v>7</v>
      </c>
      <c r="I32" s="86"/>
      <c r="J32" s="86" t="s">
        <v>8</v>
      </c>
      <c r="K32" s="86"/>
      <c r="L32" s="86" t="s">
        <v>9</v>
      </c>
      <c r="M32" s="86"/>
      <c r="N32" s="87"/>
      <c r="O32" s="85"/>
    </row>
    <row r="33" spans="1:16" x14ac:dyDescent="0.3">
      <c r="A33" s="85"/>
      <c r="B33" s="85"/>
      <c r="C33" s="85"/>
      <c r="D33" s="85"/>
      <c r="E33" s="85"/>
      <c r="F33" s="48" t="s">
        <v>10</v>
      </c>
      <c r="G33" s="48" t="s">
        <v>11</v>
      </c>
      <c r="H33" s="48" t="s">
        <v>10</v>
      </c>
      <c r="I33" s="48" t="s">
        <v>11</v>
      </c>
      <c r="J33" s="48" t="s">
        <v>10</v>
      </c>
      <c r="K33" s="48" t="s">
        <v>12</v>
      </c>
      <c r="L33" s="48" t="s">
        <v>10</v>
      </c>
      <c r="M33" s="48" t="s">
        <v>12</v>
      </c>
      <c r="N33" s="87"/>
      <c r="O33" s="85"/>
    </row>
    <row r="34" spans="1:16" ht="79.2" x14ac:dyDescent="0.3">
      <c r="A34" s="2" t="str">
        <f>INDEX('POA2'!$A$2:$O$152,_xlfn.AGGREGATE(15,6,ROW('POA2'!$A$2:$A$152)-ROW('POA2'!$A$2)+1/--('POA2'!$A$2:$A$152=$B$28),ROWS($A34:A$34)),3)</f>
        <v>2.3 Investigación, desarrollo tecnológico e Innovación</v>
      </c>
      <c r="B34" s="2" t="str">
        <f>INDEX('POA2'!$A$2:$O$152,_xlfn.AGGREGATE(15,6,ROW('POA2'!$A$2:$A$152)-ROW('POA2'!$A$2)+1/--('POA2'!$A$2:$A$152=$B$28),ROWS($A34:B$34)),4)</f>
        <v>2.3.1 Fortalecer la investigación, el desarrollo tecnológico y la innovación para contribuir al desarrollo regional, nacional e internacional.</v>
      </c>
      <c r="C34" s="2" t="str">
        <f>INDEX('POA2'!$A$2:$O$152,_xlfn.AGGREGATE(15,6,ROW('POA2'!$A$2:$A$152)-ROW('POA2'!$A$2)+1/--('POA2'!$A$2:$A$152=$B$28),ROWS($A34:C$34)),5)</f>
        <v>2.3.1.1 Asegurar la pertinencia de la investigación, el desarrollo tecnológico y la innovación que se realiza en la institución, a fin de contribuir a la resolución de problemas y al mejoramiento de la calidad de vida de la población.</v>
      </c>
      <c r="D34" s="2" t="str">
        <f>INDEX('POA2'!$A$2:$O$152,_xlfn.AGGREGATE(15,6,ROW('POA2'!$A$2:$A$152)-ROW('POA2'!$A$2)+1/--('POA2'!$A$2:$A$152=$B$28),ROWS($A34:D$34)),6)</f>
        <v>Consulta grupal con el Sector Productivo sobre necesidades de investigación, desarrollo tecnológico y transferencia tecnológica.</v>
      </c>
      <c r="E34" s="40">
        <f t="shared" ref="E34" si="3">+F34+H34+J34+L34</f>
        <v>1</v>
      </c>
      <c r="F34" s="2">
        <f>INDEX('POA2'!$A$2:$O$152,_xlfn.AGGREGATE(15,6,ROW('POA2'!$A$2:$A$152)-ROW('POA2'!$A$2)+1/--('POA2'!$A$2:$A$152=$B$28),ROWS($A34:F$34)),7)</f>
        <v>0</v>
      </c>
      <c r="G34" s="2">
        <f>INDEX('POA2'!$A$2:$O$152,_xlfn.AGGREGATE(15,6,ROW('POA2'!$A$2:$A$152)-ROW('POA2'!$A$2)+1/--('POA2'!$A$2:$A$152=$B$28),ROWS($A34:G$34)),8)</f>
        <v>0</v>
      </c>
      <c r="H34" s="2">
        <f>INDEX('POA2'!$A$2:$O$152,_xlfn.AGGREGATE(15,6,ROW('POA2'!$A$2:$A$152)-ROW('POA2'!$A$2)+1/--('POA2'!$A$2:$A$152=$B$28),ROWS($A34:H$34)),9)</f>
        <v>0</v>
      </c>
      <c r="I34" s="2">
        <f>INDEX('POA2'!$A$2:$O$152,_xlfn.AGGREGATE(15,6,ROW('POA2'!$A$2:$A$152)-ROW('POA2'!$A$2)+1/--('POA2'!$A$2:$A$152=$B$28),ROWS($A34:I$34)),10)</f>
        <v>0</v>
      </c>
      <c r="J34" s="2">
        <f>INDEX('POA2'!$A$2:$O$152,_xlfn.AGGREGATE(15,6,ROW('POA2'!$A$2:$A$152)-ROW('POA2'!$A$2)+1/--('POA2'!$A$2:$A$152=$B$28),ROWS($A34:J$34)),11)</f>
        <v>0</v>
      </c>
      <c r="K34" s="2">
        <f>INDEX('POA2'!$A$2:$O$152,_xlfn.AGGREGATE(15,6,ROW('POA2'!$A$2:$A$152)-ROW('POA2'!$A$2)+1/--('POA2'!$A$2:$A$152=$B$28),ROWS($A34:K$34)),12)</f>
        <v>0</v>
      </c>
      <c r="L34" s="2">
        <f>INDEX('POA2'!$A$2:$O$152,_xlfn.AGGREGATE(15,6,ROW('POA2'!$A$2:$A$152)-ROW('POA2'!$A$2)+1/--('POA2'!$A$2:$A$152=$B$28),ROWS($A34:L$34)),13)</f>
        <v>1</v>
      </c>
      <c r="M34" s="2">
        <f>INDEX('POA2'!$A$2:$O$152,_xlfn.AGGREGATE(15,6,ROW('POA2'!$A$2:$A$152)-ROW('POA2'!$A$2)+1/--('POA2'!$A$2:$A$152=$B$28),ROWS($A34:M$34)),14)</f>
        <v>0</v>
      </c>
      <c r="N34" s="40">
        <f t="shared" ref="N34" si="4">+G34+I34+K34+M34</f>
        <v>0</v>
      </c>
      <c r="O34" s="49">
        <f>IFERROR(N34/E34,0%)</f>
        <v>0</v>
      </c>
    </row>
    <row r="35" spans="1:16" ht="52.8" x14ac:dyDescent="0.3">
      <c r="A35" s="2" t="str">
        <f>INDEX('POA2'!$A$2:$O$152,_xlfn.AGGREGATE(15,6,ROW('POA2'!$A$2:$A$152)-ROW('POA2'!$A$2)+1/--('POA2'!$A$2:$A$152=$B$28),ROWS($A$34:A35)),3)</f>
        <v>2.3 Investigación, desarrollo tecnológico e Innovación</v>
      </c>
      <c r="B35" s="2" t="str">
        <f>INDEX('POA2'!$A$2:$O$152,_xlfn.AGGREGATE(15,6,ROW('POA2'!$A$2:$A$152)-ROW('POA2'!$A$2)+1/--('POA2'!$A$2:$A$152=$B$28),ROWS($A$34:B35)),4)</f>
        <v>2.3.2 Difundir y divulgar los resultados de la investigación a través de los diferentes formatos y canales que permitan consolidar la capacidad académica de la institución.</v>
      </c>
      <c r="C35" s="2" t="str">
        <f>INDEX('POA2'!$A$2:$O$152,_xlfn.AGGREGATE(15,6,ROW('POA2'!$A$2:$A$152)-ROW('POA2'!$A$2)+1/--('POA2'!$A$2:$A$152=$B$28),ROWS($A$34:C35)),5)</f>
        <v>2.3.2.4 Fortalecer el proyecto editorial de la universidad en los distintos campos del conocimiento.</v>
      </c>
      <c r="D35" s="2" t="str">
        <f>INDEX('POA2'!$A$2:$O$152,_xlfn.AGGREGATE(15,6,ROW('POA2'!$A$2:$A$152)-ROW('POA2'!$A$2)+1/--('POA2'!$A$2:$A$152=$B$28),ROWS($A$34:D35)),6)</f>
        <v>Publicar proyectos de investigación/extensión en Gaceta Universitaria</v>
      </c>
      <c r="E35" s="40">
        <f t="shared" ref="E35:E36" si="5">+F35+H35+J35+L35</f>
        <v>2</v>
      </c>
      <c r="F35" s="2">
        <f>INDEX('POA2'!$A$2:$O$152,_xlfn.AGGREGATE(15,6,ROW('POA2'!$A$2:$A$152)-ROW('POA2'!$A$2)+1/--('POA2'!$A$2:$A$152=$B$28),ROWS($A$34:F35)),7)</f>
        <v>0</v>
      </c>
      <c r="G35" s="2">
        <f>INDEX('POA2'!$A$2:$O$152,_xlfn.AGGREGATE(15,6,ROW('POA2'!$A$2:$A$152)-ROW('POA2'!$A$2)+1/--('POA2'!$A$2:$A$152=$B$28),ROWS($A$34:G35)),8)</f>
        <v>0</v>
      </c>
      <c r="H35" s="2">
        <f>INDEX('POA2'!$A$2:$O$152,_xlfn.AGGREGATE(15,6,ROW('POA2'!$A$2:$A$152)-ROW('POA2'!$A$2)+1/--('POA2'!$A$2:$A$152=$B$28),ROWS($A$34:H35)),9)</f>
        <v>0</v>
      </c>
      <c r="I35" s="2">
        <f>INDEX('POA2'!$A$2:$O$152,_xlfn.AGGREGATE(15,6,ROW('POA2'!$A$2:$A$152)-ROW('POA2'!$A$2)+1/--('POA2'!$A$2:$A$152=$B$28),ROWS($A$34:I35)),10)</f>
        <v>0</v>
      </c>
      <c r="J35" s="2">
        <f>INDEX('POA2'!$A$2:$O$152,_xlfn.AGGREGATE(15,6,ROW('POA2'!$A$2:$A$152)-ROW('POA2'!$A$2)+1/--('POA2'!$A$2:$A$152=$B$28),ROWS($A$34:J35)),11)</f>
        <v>1</v>
      </c>
      <c r="K35" s="2">
        <f>INDEX('POA2'!$A$2:$O$152,_xlfn.AGGREGATE(15,6,ROW('POA2'!$A$2:$A$152)-ROW('POA2'!$A$2)+1/--('POA2'!$A$2:$A$152=$B$28),ROWS($A$34:K35)),12)</f>
        <v>0</v>
      </c>
      <c r="L35" s="2">
        <f>INDEX('POA2'!$A$2:$O$152,_xlfn.AGGREGATE(15,6,ROW('POA2'!$A$2:$A$152)-ROW('POA2'!$A$2)+1/--('POA2'!$A$2:$A$152=$B$28),ROWS($A$34:L35)),13)</f>
        <v>1</v>
      </c>
      <c r="M35" s="2">
        <f>INDEX('POA2'!$A$2:$O$152,_xlfn.AGGREGATE(15,6,ROW('POA2'!$A$2:$A$152)-ROW('POA2'!$A$2)+1/--('POA2'!$A$2:$A$152=$B$28),ROWS($A$34:M35)),14)</f>
        <v>0</v>
      </c>
      <c r="N35" s="40">
        <f t="shared" ref="N35:N36" si="6">+G35+I35+K35+M35</f>
        <v>0</v>
      </c>
      <c r="O35" s="49">
        <f t="shared" ref="O35:O36" si="7">IFERROR(N35/E35,0%)</f>
        <v>0</v>
      </c>
    </row>
    <row r="36" spans="1:16" ht="79.2" x14ac:dyDescent="0.3">
      <c r="A36" s="2" t="str">
        <f>INDEX('POA2'!$A$2:$O$152,_xlfn.AGGREGATE(15,6,ROW('POA2'!$A$2:$A$152)-ROW('POA2'!$A$2)+1/--('POA2'!$A$2:$A$152=$B$28),ROWS($A$34:A36)),3)</f>
        <v>2.3 Investigación, desarrollo tecnológico e Innovación</v>
      </c>
      <c r="B36" s="2" t="str">
        <f>INDEX('POA2'!$A$2:$O$152,_xlfn.AGGREGATE(15,6,ROW('POA2'!$A$2:$A$152)-ROW('POA2'!$A$2)+1/--('POA2'!$A$2:$A$152=$B$28),ROWS($A$34:B36)),4)</f>
        <v>2.3.1 Fortalecer la investigación, el desarrollo tecnológico y la innovación para contribuir al desarrollo regional, nacional e internacional.</v>
      </c>
      <c r="C36" s="2" t="str">
        <f>INDEX('POA2'!$A$2:$O$152,_xlfn.AGGREGATE(15,6,ROW('POA2'!$A$2:$A$152)-ROW('POA2'!$A$2)+1/--('POA2'!$A$2:$A$152=$B$28),ROWS($A$34:C36)),5)</f>
        <v>2.3.1.1 Asegurar la pertinencia de la investigación, el desarrollo tecnológico y la innovación que se realiza en la institución, a fin de contribuir a la resolución de problemas y al mejoramiento de la calidad de vida de la población.</v>
      </c>
      <c r="D36" s="2" t="str">
        <f>INDEX('POA2'!$A$2:$O$152,_xlfn.AGGREGATE(15,6,ROW('POA2'!$A$2:$A$152)-ROW('POA2'!$A$2)+1/--('POA2'!$A$2:$A$152=$B$28),ROWS($A$34:D36)),6)</f>
        <v>Presentación al Sector Productivo sobre resultados de investigación, desarrollo tecnológico y transferencia tecnológica.</v>
      </c>
      <c r="E36" s="40">
        <f t="shared" si="5"/>
        <v>1</v>
      </c>
      <c r="F36" s="2">
        <f>INDEX('POA2'!$A$2:$O$152,_xlfn.AGGREGATE(15,6,ROW('POA2'!$A$2:$A$152)-ROW('POA2'!$A$2)+1/--('POA2'!$A$2:$A$152=$B$28),ROWS($A$34:F36)),7)</f>
        <v>0</v>
      </c>
      <c r="G36" s="2">
        <f>INDEX('POA2'!$A$2:$O$152,_xlfn.AGGREGATE(15,6,ROW('POA2'!$A$2:$A$152)-ROW('POA2'!$A$2)+1/--('POA2'!$A$2:$A$152=$B$28),ROWS($A$34:G36)),8)</f>
        <v>0</v>
      </c>
      <c r="H36" s="2">
        <f>INDEX('POA2'!$A$2:$O$152,_xlfn.AGGREGATE(15,6,ROW('POA2'!$A$2:$A$152)-ROW('POA2'!$A$2)+1/--('POA2'!$A$2:$A$152=$B$28),ROWS($A$34:H36)),9)</f>
        <v>0</v>
      </c>
      <c r="I36" s="2">
        <f>INDEX('POA2'!$A$2:$O$152,_xlfn.AGGREGATE(15,6,ROW('POA2'!$A$2:$A$152)-ROW('POA2'!$A$2)+1/--('POA2'!$A$2:$A$152=$B$28),ROWS($A$34:I36)),10)</f>
        <v>0</v>
      </c>
      <c r="J36" s="2">
        <f>INDEX('POA2'!$A$2:$O$152,_xlfn.AGGREGATE(15,6,ROW('POA2'!$A$2:$A$152)-ROW('POA2'!$A$2)+1/--('POA2'!$A$2:$A$152=$B$28),ROWS($A$34:J36)),11)</f>
        <v>0</v>
      </c>
      <c r="K36" s="2">
        <f>INDEX('POA2'!$A$2:$O$152,_xlfn.AGGREGATE(15,6,ROW('POA2'!$A$2:$A$152)-ROW('POA2'!$A$2)+1/--('POA2'!$A$2:$A$152=$B$28),ROWS($A$34:K36)),12)</f>
        <v>0</v>
      </c>
      <c r="L36" s="2">
        <f>INDEX('POA2'!$A$2:$O$152,_xlfn.AGGREGATE(15,6,ROW('POA2'!$A$2:$A$152)-ROW('POA2'!$A$2)+1/--('POA2'!$A$2:$A$152=$B$28),ROWS($A$34:L36)),13)</f>
        <v>1</v>
      </c>
      <c r="M36" s="2">
        <f>INDEX('POA2'!$A$2:$O$152,_xlfn.AGGREGATE(15,6,ROW('POA2'!$A$2:$A$152)-ROW('POA2'!$A$2)+1/--('POA2'!$A$2:$A$152=$B$28),ROWS($A$34:M36)),14)</f>
        <v>0</v>
      </c>
      <c r="N36" s="40">
        <f t="shared" si="6"/>
        <v>0</v>
      </c>
      <c r="O36" s="49">
        <f t="shared" si="7"/>
        <v>0</v>
      </c>
    </row>
    <row r="37" spans="1:16" x14ac:dyDescent="0.3">
      <c r="A37" s="13"/>
      <c r="B37" s="13"/>
      <c r="C37" s="13"/>
      <c r="D37" s="13"/>
      <c r="E37" s="53"/>
      <c r="F37" s="13"/>
      <c r="G37" s="13"/>
      <c r="H37" s="13"/>
      <c r="I37" s="13"/>
      <c r="J37" s="13"/>
      <c r="K37" s="13"/>
      <c r="L37" s="13"/>
      <c r="M37" s="13"/>
      <c r="N37" s="53"/>
      <c r="O37" s="54"/>
    </row>
    <row r="39" spans="1:16" ht="15.6" x14ac:dyDescent="0.3">
      <c r="A39" s="4"/>
      <c r="B39" s="82" t="s">
        <v>0</v>
      </c>
      <c r="C39" s="82"/>
      <c r="D39" s="82"/>
      <c r="E39" s="82"/>
      <c r="F39" s="82"/>
      <c r="G39" s="82"/>
      <c r="H39" s="82"/>
      <c r="I39" s="82"/>
      <c r="J39" s="82"/>
      <c r="K39" s="82"/>
      <c r="L39" s="82"/>
      <c r="M39" s="82"/>
      <c r="N39" s="82"/>
      <c r="O39" s="82"/>
    </row>
    <row r="40" spans="1:16" x14ac:dyDescent="0.3">
      <c r="A40" s="4"/>
      <c r="B40" s="83" t="s">
        <v>1564</v>
      </c>
      <c r="C40" s="83"/>
      <c r="D40" s="83"/>
      <c r="E40" s="83"/>
      <c r="F40" s="83"/>
      <c r="G40" s="83"/>
      <c r="H40" s="83"/>
      <c r="I40" s="83"/>
      <c r="J40" s="83"/>
      <c r="K40" s="83"/>
      <c r="L40" s="83"/>
      <c r="M40" s="83"/>
      <c r="N40" s="83"/>
      <c r="O40" s="83"/>
    </row>
    <row r="41" spans="1:16" x14ac:dyDescent="0.3">
      <c r="A41" s="4"/>
      <c r="B41" s="47"/>
      <c r="C41" s="47"/>
      <c r="D41" s="47"/>
      <c r="E41" s="47"/>
      <c r="F41" s="47"/>
      <c r="G41" s="47"/>
      <c r="H41" s="47"/>
      <c r="I41" s="47"/>
      <c r="J41" s="47"/>
      <c r="K41" s="47"/>
      <c r="L41" s="47"/>
      <c r="M41" s="47"/>
      <c r="N41" s="47"/>
      <c r="O41" s="47"/>
    </row>
    <row r="42" spans="1:16" ht="15.6" x14ac:dyDescent="0.3">
      <c r="A42" s="4"/>
      <c r="B42" s="12"/>
      <c r="C42" s="12"/>
      <c r="D42" s="12"/>
      <c r="E42" s="12"/>
      <c r="F42" s="12"/>
      <c r="G42" s="12"/>
      <c r="H42" s="12"/>
      <c r="I42" s="12"/>
      <c r="J42" s="12"/>
      <c r="K42" s="12"/>
      <c r="L42" s="12"/>
      <c r="M42" s="12"/>
      <c r="N42" s="12"/>
      <c r="O42" s="12"/>
    </row>
    <row r="43" spans="1:16" ht="15.6" x14ac:dyDescent="0.3">
      <c r="A43" s="6" t="s">
        <v>1</v>
      </c>
      <c r="B43" s="33">
        <v>217</v>
      </c>
      <c r="C43" s="84" t="s">
        <v>92</v>
      </c>
      <c r="D43" s="84"/>
      <c r="E43" s="84"/>
      <c r="F43" s="84"/>
      <c r="G43" s="84"/>
      <c r="H43" s="84"/>
      <c r="I43" s="84"/>
      <c r="J43" s="84"/>
      <c r="K43" s="84"/>
      <c r="L43" s="84"/>
      <c r="M43" s="84"/>
      <c r="N43" s="84"/>
      <c r="O43" s="46"/>
    </row>
    <row r="44" spans="1:16" x14ac:dyDescent="0.3">
      <c r="A44" s="6" t="s">
        <v>13</v>
      </c>
      <c r="B44" s="11" t="s">
        <v>3</v>
      </c>
      <c r="C44" s="84" t="s">
        <v>26</v>
      </c>
      <c r="D44" s="84"/>
      <c r="E44" s="84"/>
      <c r="F44" s="84"/>
      <c r="G44" s="84"/>
      <c r="H44" s="84"/>
      <c r="I44" s="84"/>
      <c r="J44" s="84"/>
      <c r="K44" s="84"/>
      <c r="L44" s="84"/>
      <c r="M44" s="84"/>
      <c r="N44" s="84"/>
      <c r="O44" s="8"/>
      <c r="P44" s="4"/>
    </row>
    <row r="45" spans="1:16" x14ac:dyDescent="0.3">
      <c r="B45" s="9"/>
      <c r="C45" s="9"/>
      <c r="D45" s="9"/>
      <c r="E45" s="9"/>
      <c r="F45" s="9"/>
      <c r="G45" s="9"/>
      <c r="H45" s="9"/>
      <c r="I45" s="9"/>
      <c r="J45" s="9"/>
      <c r="K45" s="9"/>
      <c r="L45" s="9"/>
      <c r="M45" s="9"/>
      <c r="N45" s="9"/>
    </row>
    <row r="46" spans="1:16" x14ac:dyDescent="0.3">
      <c r="A46" s="85" t="s">
        <v>21</v>
      </c>
      <c r="B46" s="85" t="s">
        <v>22</v>
      </c>
      <c r="C46" s="85" t="s">
        <v>23</v>
      </c>
      <c r="D46" s="85" t="s">
        <v>24</v>
      </c>
      <c r="E46" s="85" t="s">
        <v>5</v>
      </c>
      <c r="F46" s="86" t="s">
        <v>25</v>
      </c>
      <c r="G46" s="86"/>
      <c r="H46" s="86"/>
      <c r="I46" s="86"/>
      <c r="J46" s="86"/>
      <c r="K46" s="86"/>
      <c r="L46" s="86"/>
      <c r="M46" s="86"/>
      <c r="N46" s="87" t="s">
        <v>16</v>
      </c>
      <c r="O46" s="85" t="s">
        <v>17</v>
      </c>
    </row>
    <row r="47" spans="1:16" x14ac:dyDescent="0.3">
      <c r="A47" s="85"/>
      <c r="B47" s="85"/>
      <c r="C47" s="85"/>
      <c r="D47" s="85"/>
      <c r="E47" s="85"/>
      <c r="F47" s="86" t="s">
        <v>6</v>
      </c>
      <c r="G47" s="86"/>
      <c r="H47" s="86" t="s">
        <v>7</v>
      </c>
      <c r="I47" s="86"/>
      <c r="J47" s="86" t="s">
        <v>8</v>
      </c>
      <c r="K47" s="86"/>
      <c r="L47" s="86" t="s">
        <v>9</v>
      </c>
      <c r="M47" s="86"/>
      <c r="N47" s="87"/>
      <c r="O47" s="85"/>
    </row>
    <row r="48" spans="1:16" x14ac:dyDescent="0.3">
      <c r="A48" s="85"/>
      <c r="B48" s="85"/>
      <c r="C48" s="85"/>
      <c r="D48" s="85"/>
      <c r="E48" s="85"/>
      <c r="F48" s="48" t="s">
        <v>10</v>
      </c>
      <c r="G48" s="48" t="s">
        <v>11</v>
      </c>
      <c r="H48" s="48" t="s">
        <v>10</v>
      </c>
      <c r="I48" s="48" t="s">
        <v>11</v>
      </c>
      <c r="J48" s="48" t="s">
        <v>10</v>
      </c>
      <c r="K48" s="48" t="s">
        <v>12</v>
      </c>
      <c r="L48" s="48" t="s">
        <v>10</v>
      </c>
      <c r="M48" s="48" t="s">
        <v>12</v>
      </c>
      <c r="N48" s="87"/>
      <c r="O48" s="85"/>
    </row>
    <row r="49" spans="1:15" ht="66" x14ac:dyDescent="0.3">
      <c r="A49" s="2" t="str">
        <f>INDEX('POA3'!$A$2:$O$152,_xlfn.AGGREGATE(15,6,ROW('POA3'!$A$2:$A$152)-ROW('POA3'!$A$2)+1/--('POA3'!$A$2:$A$152=$B$43),ROWS($A$49:A49)),3)</f>
        <v>3.4 Extensión y vinculación</v>
      </c>
      <c r="B49" s="2" t="str">
        <f>INDEX('POA3'!$A$2:$O$152,_xlfn.AGGREGATE(15,6,ROW('POA3'!$A$2:$A$152)-ROW('POA3'!$A$2)+1/--('POA3'!$A$2:$A$152=$B$43),ROWS($A$49:B49)),4)</f>
        <v>3.4.1 Fortalecer la presencia de la universidad en la sociedad a través de la divulgación del conocimiento y la promoción de la cultura y el deporte.</v>
      </c>
      <c r="C49" s="2" t="str">
        <f>INDEX('POA3'!$A$2:$O$152,_xlfn.AGGREGATE(15,6,ROW('POA3'!$A$2:$A$152)-ROW('POA3'!$A$2)+1/--('POA3'!$A$2:$A$152=$B$43),ROWS($A$49:C49)),5)</f>
        <v>3.4.1.7 Promover la participación de los universitarios en actividades de extensión de los servicios que brinda la uabc, y de intervención comunitaria orientadas a sectores sociales en condiciones de vulnerabilidad.</v>
      </c>
      <c r="D49" s="2" t="str">
        <f>INDEX('POA3'!$A$2:$O$152,_xlfn.AGGREGATE(15,6,ROW('POA3'!$A$2:$A$152)-ROW('POA3'!$A$2)+1/--('POA3'!$A$2:$A$152=$B$43),ROWS($A$49:D49)),6)</f>
        <v>Llevar a cabo brigadas UABC relacionadas al ámbito MVZ en comunidades vulnerables</v>
      </c>
      <c r="E49" s="37">
        <f t="shared" ref="E49" si="8">+F49+H49+J49+L49</f>
        <v>2</v>
      </c>
      <c r="F49" s="31">
        <f>INDEX('POA3'!$A$2:$O$152,_xlfn.AGGREGATE(15,6,ROW('POA3'!$A$2:$A$152)-ROW('POA3'!$A$2)+1/--('POA3'!$A$2:$A$152=$B$43),ROWS($A$49:E49)),7)</f>
        <v>0</v>
      </c>
      <c r="G49" s="31">
        <f>INDEX('POA3'!$A$2:$O$152,_xlfn.AGGREGATE(15,6,ROW('POA3'!$A$2:$A$152)-ROW('POA3'!$A$2)+1/--('POA3'!$A$2:$A$152=$B$43),ROWS($A$49:F49)),8)</f>
        <v>0</v>
      </c>
      <c r="H49" s="31">
        <f>INDEX('POA3'!$A$2:$O$152,_xlfn.AGGREGATE(15,6,ROW('POA3'!$A$2:$A$152)-ROW('POA3'!$A$2)+1/--('POA3'!$A$2:$A$152=$B$43),ROWS($A$49:G49)),9)</f>
        <v>1</v>
      </c>
      <c r="I49" s="31">
        <f>INDEX('POA3'!$A$2:$O$152,_xlfn.AGGREGATE(15,6,ROW('POA3'!$A$2:$A$152)-ROW('POA3'!$A$2)+1/--('POA3'!$A$2:$A$152=$B$43),ROWS($A$49:H49)),10)</f>
        <v>0</v>
      </c>
      <c r="J49" s="31">
        <f>INDEX('POA3'!$A$2:$O$152,_xlfn.AGGREGATE(15,6,ROW('POA3'!$A$2:$A$152)-ROW('POA3'!$A$2)+1/--('POA3'!$A$2:$A$152=$B$43),ROWS($A$49:I49)),11)</f>
        <v>0</v>
      </c>
      <c r="K49" s="31">
        <f>INDEX('POA3'!$A$2:$O$152,_xlfn.AGGREGATE(15,6,ROW('POA3'!$A$2:$A$152)-ROW('POA3'!$A$2)+1/--('POA3'!$A$2:$A$152=$B$43),ROWS($A$49:J49)),12)</f>
        <v>0</v>
      </c>
      <c r="L49" s="31">
        <f>INDEX('POA3'!$A$2:$O$152,_xlfn.AGGREGATE(15,6,ROW('POA3'!$A$2:$A$152)-ROW('POA3'!$A$2)+1/--('POA3'!$A$2:$A$152=$B$43),ROWS($A$49:K49)),13)</f>
        <v>1</v>
      </c>
      <c r="M49" s="31">
        <f>INDEX('POA3'!$A$2:$O$152,_xlfn.AGGREGATE(15,6,ROW('POA3'!$A$2:$A$152)-ROW('POA3'!$A$2)+1/--('POA3'!$A$2:$A$152=$B$43),ROWS($A$49:L49)),14)</f>
        <v>0</v>
      </c>
      <c r="N49" s="37">
        <f t="shared" ref="N49" si="9">+G49+I49+K49+M49</f>
        <v>0</v>
      </c>
      <c r="O49" s="41">
        <f t="shared" ref="O49" si="10">IFERROR(N49/E49,0%)</f>
        <v>0</v>
      </c>
    </row>
    <row r="50" spans="1:15" ht="52.8" x14ac:dyDescent="0.3">
      <c r="A50" s="2" t="str">
        <f>INDEX('POA3'!$A$2:$O$152,_xlfn.AGGREGATE(15,6,ROW('POA3'!$A$2:$A$152)-ROW('POA3'!$A$2)+1/--('POA3'!$A$2:$A$152=$B$43),ROWS($A$49:A50)),3)</f>
        <v>3.4 Extensión y vinculación</v>
      </c>
      <c r="B50" s="2" t="str">
        <f>INDEX('POA3'!$A$2:$O$152,_xlfn.AGGREGATE(15,6,ROW('POA3'!$A$2:$A$152)-ROW('POA3'!$A$2)+1/--('POA3'!$A$2:$A$152=$B$43),ROWS($A$49:B50)),4)</f>
        <v>3.4.1 Fortalecer la presencia de la universidad en la sociedad a través de la divulgación del conocimiento y la promoción de la cultura y el deporte.</v>
      </c>
      <c r="C50" s="2" t="str">
        <f>INDEX('POA3'!$A$2:$O$152,_xlfn.AGGREGATE(15,6,ROW('POA3'!$A$2:$A$152)-ROW('POA3'!$A$2)+1/--('POA3'!$A$2:$A$152=$B$43),ROWS($A$49:C50)),5)</f>
        <v>3.4.1.2 Fomentar el desarrollo de vocaciones científicas y tecnológicas en estudiantes de educación básica y media superior de la entidad.</v>
      </c>
      <c r="D50" s="2" t="str">
        <f>INDEX('POA3'!$A$2:$O$152,_xlfn.AGGREGATE(15,6,ROW('POA3'!$A$2:$A$152)-ROW('POA3'!$A$2)+1/--('POA3'!$A$2:$A$152=$B$43),ROWS($A$49:D50)),6)</f>
        <v>Promover la carrera en MVZ en las distintas unidades académicas y eventos relacionados</v>
      </c>
      <c r="E50" s="37">
        <f t="shared" ref="E50:E52" si="11">+F50+H50+J50+L50</f>
        <v>1</v>
      </c>
      <c r="F50" s="31">
        <f>INDEX('POA3'!$A$2:$O$152,_xlfn.AGGREGATE(15,6,ROW('POA3'!$A$2:$A$152)-ROW('POA3'!$A$2)+1/--('POA3'!$A$2:$A$152=$B$43),ROWS($A$49:E50)),7)</f>
        <v>0</v>
      </c>
      <c r="G50" s="31">
        <f>INDEX('POA3'!$A$2:$O$152,_xlfn.AGGREGATE(15,6,ROW('POA3'!$A$2:$A$152)-ROW('POA3'!$A$2)+1/--('POA3'!$A$2:$A$152=$B$43),ROWS($A$49:F50)),8)</f>
        <v>0</v>
      </c>
      <c r="H50" s="31">
        <f>INDEX('POA3'!$A$2:$O$152,_xlfn.AGGREGATE(15,6,ROW('POA3'!$A$2:$A$152)-ROW('POA3'!$A$2)+1/--('POA3'!$A$2:$A$152=$B$43),ROWS($A$49:G50)),9)</f>
        <v>0</v>
      </c>
      <c r="I50" s="31">
        <f>INDEX('POA3'!$A$2:$O$152,_xlfn.AGGREGATE(15,6,ROW('POA3'!$A$2:$A$152)-ROW('POA3'!$A$2)+1/--('POA3'!$A$2:$A$152=$B$43),ROWS($A$49:H50)),10)</f>
        <v>0</v>
      </c>
      <c r="J50" s="31">
        <f>INDEX('POA3'!$A$2:$O$152,_xlfn.AGGREGATE(15,6,ROW('POA3'!$A$2:$A$152)-ROW('POA3'!$A$2)+1/--('POA3'!$A$2:$A$152=$B$43),ROWS($A$49:I50)),11)</f>
        <v>0</v>
      </c>
      <c r="K50" s="31">
        <f>INDEX('POA3'!$A$2:$O$152,_xlfn.AGGREGATE(15,6,ROW('POA3'!$A$2:$A$152)-ROW('POA3'!$A$2)+1/--('POA3'!$A$2:$A$152=$B$43),ROWS($A$49:J50)),12)</f>
        <v>0</v>
      </c>
      <c r="L50" s="31">
        <f>INDEX('POA3'!$A$2:$O$152,_xlfn.AGGREGATE(15,6,ROW('POA3'!$A$2:$A$152)-ROW('POA3'!$A$2)+1/--('POA3'!$A$2:$A$152=$B$43),ROWS($A$49:K50)),13)</f>
        <v>1</v>
      </c>
      <c r="M50" s="31">
        <f>INDEX('POA3'!$A$2:$O$152,_xlfn.AGGREGATE(15,6,ROW('POA3'!$A$2:$A$152)-ROW('POA3'!$A$2)+1/--('POA3'!$A$2:$A$152=$B$43),ROWS($A$49:L50)),14)</f>
        <v>0</v>
      </c>
      <c r="N50" s="37">
        <f t="shared" ref="N50:N52" si="12">+G50+I50+K50+M50</f>
        <v>0</v>
      </c>
      <c r="O50" s="41">
        <f t="shared" ref="O50:O52" si="13">IFERROR(N50/E50,0%)</f>
        <v>0</v>
      </c>
    </row>
    <row r="51" spans="1:15" ht="66" x14ac:dyDescent="0.3">
      <c r="A51" s="2" t="str">
        <f>INDEX('POA3'!$A$2:$O$152,_xlfn.AGGREGATE(15,6,ROW('POA3'!$A$2:$A$152)-ROW('POA3'!$A$2)+1/--('POA3'!$A$2:$A$152=$B$43),ROWS($A$49:A51)),3)</f>
        <v>3.4 Extensión y vinculación</v>
      </c>
      <c r="B51" s="2" t="str">
        <f>INDEX('POA3'!$A$2:$O$152,_xlfn.AGGREGATE(15,6,ROW('POA3'!$A$2:$A$152)-ROW('POA3'!$A$2)+1/--('POA3'!$A$2:$A$152=$B$43),ROWS($A$49:B51)),4)</f>
        <v>3.4.3 Impulsar mecanismos para la generación de ingresos propios a través de la vinculación con el entorno social y productivo.</v>
      </c>
      <c r="C51" s="2" t="str">
        <f>INDEX('POA3'!$A$2:$O$152,_xlfn.AGGREGATE(15,6,ROW('POA3'!$A$2:$A$152)-ROW('POA3'!$A$2)+1/--('POA3'!$A$2:$A$152=$B$43),ROWS($A$49:C51)),5)</f>
        <v>3.4.3.1 Ampliar y diversificar la oferta de productos y servicios que ofrece la institución hacia los sectores público, social y privado.</v>
      </c>
      <c r="D51" s="2" t="str">
        <f>INDEX('POA3'!$A$2:$O$152,_xlfn.AGGREGATE(15,6,ROW('POA3'!$A$2:$A$152)-ROW('POA3'!$A$2)+1/--('POA3'!$A$2:$A$152=$B$43),ROWS($A$49:D51)),6)</f>
        <v>Adquisición de materiales e insumos que permitan desarrollar los productos y servicios que ofrece el Instituto, así como contar con provisión de materiales para las practicas y atenciones de las áreas de producción.</v>
      </c>
      <c r="E51" s="37">
        <f t="shared" si="11"/>
        <v>2</v>
      </c>
      <c r="F51" s="31">
        <f>INDEX('POA3'!$A$2:$O$152,_xlfn.AGGREGATE(15,6,ROW('POA3'!$A$2:$A$152)-ROW('POA3'!$A$2)+1/--('POA3'!$A$2:$A$152=$B$43),ROWS($A$49:E51)),7)</f>
        <v>0</v>
      </c>
      <c r="G51" s="31">
        <f>INDEX('POA3'!$A$2:$O$152,_xlfn.AGGREGATE(15,6,ROW('POA3'!$A$2:$A$152)-ROW('POA3'!$A$2)+1/--('POA3'!$A$2:$A$152=$B$43),ROWS($A$49:F51)),8)</f>
        <v>0</v>
      </c>
      <c r="H51" s="31">
        <f>INDEX('POA3'!$A$2:$O$152,_xlfn.AGGREGATE(15,6,ROW('POA3'!$A$2:$A$152)-ROW('POA3'!$A$2)+1/--('POA3'!$A$2:$A$152=$B$43),ROWS($A$49:G51)),9)</f>
        <v>1</v>
      </c>
      <c r="I51" s="31">
        <f>INDEX('POA3'!$A$2:$O$152,_xlfn.AGGREGATE(15,6,ROW('POA3'!$A$2:$A$152)-ROW('POA3'!$A$2)+1/--('POA3'!$A$2:$A$152=$B$43),ROWS($A$49:H51)),10)</f>
        <v>0</v>
      </c>
      <c r="J51" s="31">
        <f>INDEX('POA3'!$A$2:$O$152,_xlfn.AGGREGATE(15,6,ROW('POA3'!$A$2:$A$152)-ROW('POA3'!$A$2)+1/--('POA3'!$A$2:$A$152=$B$43),ROWS($A$49:I51)),11)</f>
        <v>0</v>
      </c>
      <c r="K51" s="31">
        <f>INDEX('POA3'!$A$2:$O$152,_xlfn.AGGREGATE(15,6,ROW('POA3'!$A$2:$A$152)-ROW('POA3'!$A$2)+1/--('POA3'!$A$2:$A$152=$B$43),ROWS($A$49:J51)),12)</f>
        <v>0</v>
      </c>
      <c r="L51" s="31">
        <f>INDEX('POA3'!$A$2:$O$152,_xlfn.AGGREGATE(15,6,ROW('POA3'!$A$2:$A$152)-ROW('POA3'!$A$2)+1/--('POA3'!$A$2:$A$152=$B$43),ROWS($A$49:K51)),13)</f>
        <v>1</v>
      </c>
      <c r="M51" s="31">
        <f>INDEX('POA3'!$A$2:$O$152,_xlfn.AGGREGATE(15,6,ROW('POA3'!$A$2:$A$152)-ROW('POA3'!$A$2)+1/--('POA3'!$A$2:$A$152=$B$43),ROWS($A$49:L51)),14)</f>
        <v>0</v>
      </c>
      <c r="N51" s="37">
        <f t="shared" si="12"/>
        <v>0</v>
      </c>
      <c r="O51" s="41">
        <f t="shared" si="13"/>
        <v>0</v>
      </c>
    </row>
    <row r="52" spans="1:15" ht="52.8" x14ac:dyDescent="0.3">
      <c r="A52" s="2" t="str">
        <f>INDEX('POA3'!$A$2:$O$152,_xlfn.AGGREGATE(15,6,ROW('POA3'!$A$2:$A$152)-ROW('POA3'!$A$2)+1/--('POA3'!$A$2:$A$152=$B$43),ROWS($A$49:A52)),3)</f>
        <v>3.4 Extensión y vinculación</v>
      </c>
      <c r="B52" s="2" t="str">
        <f>INDEX('POA3'!$A$2:$O$152,_xlfn.AGGREGATE(15,6,ROW('POA3'!$A$2:$A$152)-ROW('POA3'!$A$2)+1/--('POA3'!$A$2:$A$152=$B$43),ROWS($A$49:B52)),4)</f>
        <v>3.4.2 Consolidar los esquemas de vinculación institucional con los sectores público, privado y social.</v>
      </c>
      <c r="C52" s="2" t="str">
        <f>INDEX('POA3'!$A$2:$O$152,_xlfn.AGGREGATE(15,6,ROW('POA3'!$A$2:$A$152)-ROW('POA3'!$A$2)+1/--('POA3'!$A$2:$A$152=$B$43),ROWS($A$49:C52)),5)</f>
        <v>3.4.2.3 Fortalecer las modalidades de aprendizaje que promueven la vinculación de los alumnos con los sectores público, privado y social.</v>
      </c>
      <c r="D52" s="2" t="str">
        <f>INDEX('POA3'!$A$2:$O$152,_xlfn.AGGREGATE(15,6,ROW('POA3'!$A$2:$A$152)-ROW('POA3'!$A$2)+1/--('POA3'!$A$2:$A$152=$B$43),ROWS($A$49:D52)),6)</f>
        <v>Promover prácticas de campo en beneficio del sector social productivo y la comunidad</v>
      </c>
      <c r="E52" s="37">
        <f t="shared" si="11"/>
        <v>2</v>
      </c>
      <c r="F52" s="31">
        <f>INDEX('POA3'!$A$2:$O$152,_xlfn.AGGREGATE(15,6,ROW('POA3'!$A$2:$A$152)-ROW('POA3'!$A$2)+1/--('POA3'!$A$2:$A$152=$B$43),ROWS($A$49:E52)),7)</f>
        <v>0</v>
      </c>
      <c r="G52" s="31">
        <f>INDEX('POA3'!$A$2:$O$152,_xlfn.AGGREGATE(15,6,ROW('POA3'!$A$2:$A$152)-ROW('POA3'!$A$2)+1/--('POA3'!$A$2:$A$152=$B$43),ROWS($A$49:F52)),8)</f>
        <v>0</v>
      </c>
      <c r="H52" s="31">
        <f>INDEX('POA3'!$A$2:$O$152,_xlfn.AGGREGATE(15,6,ROW('POA3'!$A$2:$A$152)-ROW('POA3'!$A$2)+1/--('POA3'!$A$2:$A$152=$B$43),ROWS($A$49:G52)),9)</f>
        <v>1</v>
      </c>
      <c r="I52" s="31">
        <f>INDEX('POA3'!$A$2:$O$152,_xlfn.AGGREGATE(15,6,ROW('POA3'!$A$2:$A$152)-ROW('POA3'!$A$2)+1/--('POA3'!$A$2:$A$152=$B$43),ROWS($A$49:H52)),10)</f>
        <v>0</v>
      </c>
      <c r="J52" s="31">
        <f>INDEX('POA3'!$A$2:$O$152,_xlfn.AGGREGATE(15,6,ROW('POA3'!$A$2:$A$152)-ROW('POA3'!$A$2)+1/--('POA3'!$A$2:$A$152=$B$43),ROWS($A$49:I52)),11)</f>
        <v>0</v>
      </c>
      <c r="K52" s="31">
        <f>INDEX('POA3'!$A$2:$O$152,_xlfn.AGGREGATE(15,6,ROW('POA3'!$A$2:$A$152)-ROW('POA3'!$A$2)+1/--('POA3'!$A$2:$A$152=$B$43),ROWS($A$49:J52)),12)</f>
        <v>0</v>
      </c>
      <c r="L52" s="31">
        <f>INDEX('POA3'!$A$2:$O$152,_xlfn.AGGREGATE(15,6,ROW('POA3'!$A$2:$A$152)-ROW('POA3'!$A$2)+1/--('POA3'!$A$2:$A$152=$B$43),ROWS($A$49:K52)),13)</f>
        <v>1</v>
      </c>
      <c r="M52" s="31">
        <f>INDEX('POA3'!$A$2:$O$152,_xlfn.AGGREGATE(15,6,ROW('POA3'!$A$2:$A$152)-ROW('POA3'!$A$2)+1/--('POA3'!$A$2:$A$152=$B$43),ROWS($A$49:L52)),14)</f>
        <v>0</v>
      </c>
      <c r="N52" s="37">
        <f t="shared" si="12"/>
        <v>0</v>
      </c>
      <c r="O52" s="41">
        <f t="shared" si="13"/>
        <v>0</v>
      </c>
    </row>
  </sheetData>
  <mergeCells count="48">
    <mergeCell ref="B39:O39"/>
    <mergeCell ref="B40:O40"/>
    <mergeCell ref="C43:N43"/>
    <mergeCell ref="C44:N44"/>
    <mergeCell ref="A46:A48"/>
    <mergeCell ref="B46:B48"/>
    <mergeCell ref="C46:C48"/>
    <mergeCell ref="D46:D48"/>
    <mergeCell ref="E46:E48"/>
    <mergeCell ref="F46:M46"/>
    <mergeCell ref="N46:N48"/>
    <mergeCell ref="O46:O48"/>
    <mergeCell ref="F47:G47"/>
    <mergeCell ref="H47:I47"/>
    <mergeCell ref="J47:K47"/>
    <mergeCell ref="L47:M47"/>
    <mergeCell ref="B24:O24"/>
    <mergeCell ref="B25:O25"/>
    <mergeCell ref="C28:N28"/>
    <mergeCell ref="C29:N29"/>
    <mergeCell ref="A31:A33"/>
    <mergeCell ref="B31:B33"/>
    <mergeCell ref="C31:C33"/>
    <mergeCell ref="D31:D33"/>
    <mergeCell ref="E31:E33"/>
    <mergeCell ref="F31:M31"/>
    <mergeCell ref="N31:N33"/>
    <mergeCell ref="O31:O33"/>
    <mergeCell ref="F32:G32"/>
    <mergeCell ref="H32:I32"/>
    <mergeCell ref="J32:K32"/>
    <mergeCell ref="L32:M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16"/>
  <sheetViews>
    <sheetView view="pageBreakPreview"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4" spans="1:16" ht="15.6" x14ac:dyDescent="0.3">
      <c r="A4" s="4"/>
      <c r="B4" s="82" t="s">
        <v>0</v>
      </c>
      <c r="C4" s="82"/>
      <c r="D4" s="82"/>
      <c r="E4" s="82"/>
      <c r="F4" s="82"/>
      <c r="G4" s="82"/>
      <c r="H4" s="82"/>
      <c r="I4" s="82"/>
      <c r="J4" s="82"/>
      <c r="K4" s="82"/>
      <c r="L4" s="82"/>
      <c r="M4" s="82"/>
      <c r="N4" s="82"/>
      <c r="O4" s="82"/>
    </row>
    <row r="5" spans="1:16" ht="15" x14ac:dyDescent="0.25">
      <c r="A5" s="4"/>
      <c r="B5" s="83" t="s">
        <v>1564</v>
      </c>
      <c r="C5" s="83"/>
      <c r="D5" s="83"/>
      <c r="E5" s="83"/>
      <c r="F5" s="83"/>
      <c r="G5" s="83"/>
      <c r="H5" s="83"/>
      <c r="I5" s="83"/>
      <c r="J5" s="83"/>
      <c r="K5" s="83"/>
      <c r="L5" s="83"/>
      <c r="M5" s="83"/>
      <c r="N5" s="83"/>
      <c r="O5" s="83"/>
    </row>
    <row r="6" spans="1:16" ht="15" x14ac:dyDescent="0.25">
      <c r="A6" s="4"/>
      <c r="B6" s="47"/>
      <c r="C6" s="47"/>
      <c r="D6" s="47"/>
      <c r="E6" s="47"/>
      <c r="F6" s="47"/>
      <c r="G6" s="47"/>
      <c r="H6" s="47"/>
      <c r="I6" s="47"/>
      <c r="J6" s="47"/>
      <c r="K6" s="47"/>
      <c r="L6" s="47"/>
      <c r="M6" s="47"/>
      <c r="N6" s="47"/>
      <c r="O6" s="47"/>
    </row>
    <row r="7" spans="1:16" ht="15.75" x14ac:dyDescent="0.25">
      <c r="A7" s="4"/>
      <c r="B7" s="12"/>
      <c r="C7" s="12"/>
      <c r="D7" s="12"/>
      <c r="E7" s="12"/>
      <c r="F7" s="12"/>
      <c r="G7" s="12"/>
      <c r="H7" s="12"/>
      <c r="I7" s="12"/>
      <c r="J7" s="12"/>
      <c r="K7" s="12"/>
      <c r="L7" s="12"/>
      <c r="M7" s="12"/>
      <c r="N7" s="12"/>
      <c r="O7" s="12"/>
    </row>
    <row r="8" spans="1:16" ht="15.75" x14ac:dyDescent="0.25">
      <c r="A8" s="6" t="s">
        <v>1</v>
      </c>
      <c r="B8" s="33">
        <v>218</v>
      </c>
      <c r="C8" s="84" t="s">
        <v>93</v>
      </c>
      <c r="D8" s="84"/>
      <c r="E8" s="84"/>
      <c r="F8" s="84"/>
      <c r="G8" s="84"/>
      <c r="H8" s="84"/>
      <c r="I8" s="84"/>
      <c r="J8" s="84"/>
      <c r="K8" s="84"/>
      <c r="L8" s="84"/>
      <c r="M8" s="84"/>
      <c r="N8" s="84"/>
      <c r="O8" s="46"/>
    </row>
    <row r="9" spans="1:16" x14ac:dyDescent="0.3">
      <c r="A9" s="6" t="s">
        <v>13</v>
      </c>
      <c r="B9" s="11" t="s">
        <v>2</v>
      </c>
      <c r="C9" s="84" t="s">
        <v>19</v>
      </c>
      <c r="D9" s="84"/>
      <c r="E9" s="84"/>
      <c r="F9" s="84"/>
      <c r="G9" s="84"/>
      <c r="H9" s="84"/>
      <c r="I9" s="84"/>
      <c r="J9" s="84"/>
      <c r="K9" s="84"/>
      <c r="L9" s="84"/>
      <c r="M9" s="84"/>
      <c r="N9" s="84"/>
      <c r="O9" s="8"/>
      <c r="P9" s="4"/>
    </row>
    <row r="10" spans="1:16" ht="15" x14ac:dyDescent="0.25">
      <c r="B10" s="9"/>
      <c r="C10" s="9"/>
      <c r="D10" s="9"/>
      <c r="E10" s="9"/>
      <c r="F10" s="9"/>
      <c r="G10" s="9"/>
      <c r="H10" s="9"/>
      <c r="I10" s="9"/>
      <c r="J10" s="9"/>
      <c r="K10" s="9"/>
      <c r="L10" s="9"/>
      <c r="M10" s="9"/>
      <c r="N10" s="9"/>
    </row>
    <row r="11" spans="1:16" x14ac:dyDescent="0.3">
      <c r="A11" s="85" t="s">
        <v>21</v>
      </c>
      <c r="B11" s="85" t="s">
        <v>22</v>
      </c>
      <c r="C11" s="85" t="s">
        <v>23</v>
      </c>
      <c r="D11" s="85" t="s">
        <v>24</v>
      </c>
      <c r="E11" s="85" t="s">
        <v>5</v>
      </c>
      <c r="F11" s="86" t="s">
        <v>25</v>
      </c>
      <c r="G11" s="86"/>
      <c r="H11" s="86"/>
      <c r="I11" s="86"/>
      <c r="J11" s="86"/>
      <c r="K11" s="86"/>
      <c r="L11" s="86"/>
      <c r="M11" s="86"/>
      <c r="N11" s="87" t="s">
        <v>16</v>
      </c>
      <c r="O11" s="85" t="s">
        <v>17</v>
      </c>
    </row>
    <row r="12" spans="1:16" x14ac:dyDescent="0.3">
      <c r="A12" s="85"/>
      <c r="B12" s="85"/>
      <c r="C12" s="85"/>
      <c r="D12" s="85"/>
      <c r="E12" s="85"/>
      <c r="F12" s="86" t="s">
        <v>6</v>
      </c>
      <c r="G12" s="86"/>
      <c r="H12" s="86" t="s">
        <v>7</v>
      </c>
      <c r="I12" s="86"/>
      <c r="J12" s="86" t="s">
        <v>8</v>
      </c>
      <c r="K12" s="86"/>
      <c r="L12" s="86" t="s">
        <v>9</v>
      </c>
      <c r="M12" s="86"/>
      <c r="N12" s="87"/>
      <c r="O12" s="85"/>
    </row>
    <row r="13" spans="1:16" x14ac:dyDescent="0.3">
      <c r="A13" s="85"/>
      <c r="B13" s="85"/>
      <c r="C13" s="85"/>
      <c r="D13" s="85"/>
      <c r="E13" s="85"/>
      <c r="F13" s="48" t="s">
        <v>10</v>
      </c>
      <c r="G13" s="48" t="s">
        <v>11</v>
      </c>
      <c r="H13" s="48" t="s">
        <v>10</v>
      </c>
      <c r="I13" s="48" t="s">
        <v>11</v>
      </c>
      <c r="J13" s="48" t="s">
        <v>10</v>
      </c>
      <c r="K13" s="48" t="s">
        <v>12</v>
      </c>
      <c r="L13" s="48" t="s">
        <v>10</v>
      </c>
      <c r="M13" s="48" t="s">
        <v>12</v>
      </c>
      <c r="N13" s="87"/>
      <c r="O13" s="85"/>
    </row>
    <row r="14" spans="1:16" ht="79.2" x14ac:dyDescent="0.3">
      <c r="A14" s="2" t="str">
        <f>INDEX('POA2'!$A$2:$O$152,_xlfn.AGGREGATE(15,6,ROW('POA2'!$A$2:$A$152)-ROW('POA2'!$A$2)+1/--('POA2'!$A$2:$A$152=$B$8),ROWS($A14:A$14)),3)</f>
        <v>2.3 Investigación, desarrollo tecnológico e Innovación</v>
      </c>
      <c r="B14" s="2" t="str">
        <f>INDEX('POA2'!$A$2:$O$152,_xlfn.AGGREGATE(15,6,ROW('POA2'!$A$2:$A$152)-ROW('POA2'!$A$2)+1/--('POA2'!$A$2:$A$152=$B$8),ROWS($A14:B$14)),4)</f>
        <v>2.3.1 Fortalecer la investigación, el desarrollo tecnológico y la innovación para contribuir al desarrollo regional, nacional e internacional.</v>
      </c>
      <c r="C14" s="2" t="str">
        <f>INDEX('POA2'!$A$2:$O$152,_xlfn.AGGREGATE(15,6,ROW('POA2'!$A$2:$A$152)-ROW('POA2'!$A$2)+1/--('POA2'!$A$2:$A$152=$B$8),ROWS($A14:C$14)),5)</f>
        <v>2.3.1.1 Asegurar la pertinencia de la investigación, el desarrollo tecnológico y la innovación que se realiza en la institución, a fin de contribuir a la resolución de problemas y al mejoramiento de la calidad de vida de la población.</v>
      </c>
      <c r="D14" s="2" t="str">
        <f>INDEX('POA2'!$A$2:$O$152,_xlfn.AGGREGATE(15,6,ROW('POA2'!$A$2:$A$152)-ROW('POA2'!$A$2)+1/--('POA2'!$A$2:$A$152=$B$8),ROWS($A14:D$14)),6)</f>
        <v>Apoyo a los académicos para la asistencia a eventos académicos nacionales e internacionales, así como la participación en convocatorias de financiamiento a proyectos de investigación de alcance nacional e interncional</v>
      </c>
      <c r="E14" s="37">
        <f t="shared" ref="E14" si="0">+F14+H14+J14+L14</f>
        <v>10</v>
      </c>
      <c r="F14" s="31">
        <f>INDEX('POA2'!$A$2:$O$152,_xlfn.AGGREGATE(15,6,ROW('POA2'!$A$2:$A$152)-ROW('POA2'!$A$2)+1/--('POA2'!$A$2:$A$152=$B$8),ROWS($A14:F$14)),7)</f>
        <v>1</v>
      </c>
      <c r="G14" s="31">
        <f>INDEX('POA2'!$A$2:$O$152,_xlfn.AGGREGATE(15,6,ROW('POA2'!$A$2:$A$152)-ROW('POA2'!$A$2)+1/--('POA2'!$A$2:$A$152=$B$8),ROWS($A14:G$14)),8)</f>
        <v>0</v>
      </c>
      <c r="H14" s="31">
        <f>INDEX('POA2'!$A$2:$O$152,_xlfn.AGGREGATE(15,6,ROW('POA2'!$A$2:$A$152)-ROW('POA2'!$A$2)+1/--('POA2'!$A$2:$A$152=$B$8),ROWS($A14:H$14)),9)</f>
        <v>3</v>
      </c>
      <c r="I14" s="31">
        <f>INDEX('POA2'!$A$2:$O$152,_xlfn.AGGREGATE(15,6,ROW('POA2'!$A$2:$A$152)-ROW('POA2'!$A$2)+1/--('POA2'!$A$2:$A$152=$B$8),ROWS($A14:I$14)),10)</f>
        <v>0</v>
      </c>
      <c r="J14" s="31">
        <f>INDEX('POA2'!$A$2:$O$152,_xlfn.AGGREGATE(15,6,ROW('POA2'!$A$2:$A$152)-ROW('POA2'!$A$2)+1/--('POA2'!$A$2:$A$152=$B$8),ROWS($A14:J$14)),11)</f>
        <v>3</v>
      </c>
      <c r="K14" s="31">
        <f>INDEX('POA2'!$A$2:$O$152,_xlfn.AGGREGATE(15,6,ROW('POA2'!$A$2:$A$152)-ROW('POA2'!$A$2)+1/--('POA2'!$A$2:$A$152=$B$8),ROWS($A14:K$14)),12)</f>
        <v>0</v>
      </c>
      <c r="L14" s="31">
        <f>INDEX('POA2'!$A$2:$O$152,_xlfn.AGGREGATE(15,6,ROW('POA2'!$A$2:$A$152)-ROW('POA2'!$A$2)+1/--('POA2'!$A$2:$A$152=$B$8),ROWS($A14:L$14)),13)</f>
        <v>3</v>
      </c>
      <c r="M14" s="31">
        <f>INDEX('POA2'!$A$2:$O$152,_xlfn.AGGREGATE(15,6,ROW('POA2'!$A$2:$A$152)-ROW('POA2'!$A$2)+1/--('POA2'!$A$2:$A$152=$B$8),ROWS($A14:M$14)),14)</f>
        <v>0</v>
      </c>
      <c r="N14" s="37">
        <f t="shared" ref="N14" si="1">+G14+I14+K14+M14</f>
        <v>0</v>
      </c>
      <c r="O14" s="41">
        <f>IFERROR(N14/E14,0%)</f>
        <v>0</v>
      </c>
    </row>
    <row r="15" spans="1:16" ht="79.2" x14ac:dyDescent="0.3">
      <c r="A15" s="2" t="str">
        <f>INDEX('POA2'!$A$2:$O$152,_xlfn.AGGREGATE(15,6,ROW('POA2'!$A$2:$A$152)-ROW('POA2'!$A$2)+1/--('POA2'!$A$2:$A$152=$B$8),ROWS($A$14:A15)),3)</f>
        <v>2.3 Investigación, desarrollo tecnológico e Innovación</v>
      </c>
      <c r="B15" s="2" t="str">
        <f>INDEX('POA2'!$A$2:$O$152,_xlfn.AGGREGATE(15,6,ROW('POA2'!$A$2:$A$152)-ROW('POA2'!$A$2)+1/--('POA2'!$A$2:$A$152=$B$8),ROWS($A$14:B15)),4)</f>
        <v>2.3.1 Fortalecer la investigación, el desarrollo tecnológico y la innovación para contribuir al desarrollo regional, nacional e internacional.</v>
      </c>
      <c r="C15" s="2" t="str">
        <f>INDEX('POA2'!$A$2:$O$152,_xlfn.AGGREGATE(15,6,ROW('POA2'!$A$2:$A$152)-ROW('POA2'!$A$2)+1/--('POA2'!$A$2:$A$152=$B$8),ROWS($A$14:C15)),5)</f>
        <v>2.3.1.1 Asegurar la pertinencia de la investigación, el desarrollo tecnológico y la innovación que se realiza en la institución, a fin de contribuir a la resolución de problemas y al mejoramiento de la calidad de vida de la población.</v>
      </c>
      <c r="D15" s="2" t="str">
        <f>INDEX('POA2'!$A$2:$O$152,_xlfn.AGGREGATE(15,6,ROW('POA2'!$A$2:$A$152)-ROW('POA2'!$A$2)+1/--('POA2'!$A$2:$A$152=$B$8),ROWS($A$14:D15)),6)</f>
        <v>Realización de proyectos de Investigación que contribuyan al fortalecimiento de PE, al progreso científico, humanístico y tecnológico</v>
      </c>
      <c r="E15" s="37">
        <f t="shared" ref="E15:E16" si="2">+F15+H15+J15+L15</f>
        <v>12</v>
      </c>
      <c r="F15" s="31">
        <f>INDEX('POA2'!$A$2:$O$152,_xlfn.AGGREGATE(15,6,ROW('POA2'!$A$2:$A$152)-ROW('POA2'!$A$2)+1/--('POA2'!$A$2:$A$152=$B$8),ROWS($A$14:F15)),7)</f>
        <v>0</v>
      </c>
      <c r="G15" s="31">
        <f>INDEX('POA2'!$A$2:$O$152,_xlfn.AGGREGATE(15,6,ROW('POA2'!$A$2:$A$152)-ROW('POA2'!$A$2)+1/--('POA2'!$A$2:$A$152=$B$8),ROWS($A$14:G15)),8)</f>
        <v>0</v>
      </c>
      <c r="H15" s="31">
        <f>INDEX('POA2'!$A$2:$O$152,_xlfn.AGGREGATE(15,6,ROW('POA2'!$A$2:$A$152)-ROW('POA2'!$A$2)+1/--('POA2'!$A$2:$A$152=$B$8),ROWS($A$14:H15)),9)</f>
        <v>0</v>
      </c>
      <c r="I15" s="31">
        <f>INDEX('POA2'!$A$2:$O$152,_xlfn.AGGREGATE(15,6,ROW('POA2'!$A$2:$A$152)-ROW('POA2'!$A$2)+1/--('POA2'!$A$2:$A$152=$B$8),ROWS($A$14:I15)),10)</f>
        <v>0</v>
      </c>
      <c r="J15" s="31">
        <f>INDEX('POA2'!$A$2:$O$152,_xlfn.AGGREGATE(15,6,ROW('POA2'!$A$2:$A$152)-ROW('POA2'!$A$2)+1/--('POA2'!$A$2:$A$152=$B$8),ROWS($A$14:J15)),11)</f>
        <v>0</v>
      </c>
      <c r="K15" s="31">
        <f>INDEX('POA2'!$A$2:$O$152,_xlfn.AGGREGATE(15,6,ROW('POA2'!$A$2:$A$152)-ROW('POA2'!$A$2)+1/--('POA2'!$A$2:$A$152=$B$8),ROWS($A$14:K15)),12)</f>
        <v>0</v>
      </c>
      <c r="L15" s="31">
        <f>INDEX('POA2'!$A$2:$O$152,_xlfn.AGGREGATE(15,6,ROW('POA2'!$A$2:$A$152)-ROW('POA2'!$A$2)+1/--('POA2'!$A$2:$A$152=$B$8),ROWS($A$14:L15)),13)</f>
        <v>12</v>
      </c>
      <c r="M15" s="31">
        <f>INDEX('POA2'!$A$2:$O$152,_xlfn.AGGREGATE(15,6,ROW('POA2'!$A$2:$A$152)-ROW('POA2'!$A$2)+1/--('POA2'!$A$2:$A$152=$B$8),ROWS($A$14:M15)),14)</f>
        <v>0</v>
      </c>
      <c r="N15" s="37">
        <f t="shared" ref="N15:N16" si="3">+G15+I15+K15+M15</f>
        <v>0</v>
      </c>
      <c r="O15" s="41">
        <f t="shared" ref="O15:O16" si="4">IFERROR(N15/E15,0%)</f>
        <v>0</v>
      </c>
    </row>
    <row r="16" spans="1:16" ht="52.8" x14ac:dyDescent="0.3">
      <c r="A16" s="2" t="str">
        <f>INDEX('POA2'!$A$2:$O$152,_xlfn.AGGREGATE(15,6,ROW('POA2'!$A$2:$A$152)-ROW('POA2'!$A$2)+1/--('POA2'!$A$2:$A$152=$B$8),ROWS($A$14:A16)),3)</f>
        <v>2.3 Investigación, desarrollo tecnológico e Innovación</v>
      </c>
      <c r="B16" s="2" t="str">
        <f>INDEX('POA2'!$A$2:$O$152,_xlfn.AGGREGATE(15,6,ROW('POA2'!$A$2:$A$152)-ROW('POA2'!$A$2)+1/--('POA2'!$A$2:$A$152=$B$8),ROWS($A$14:B16)),4)</f>
        <v>2.3.2 Difundir y divulgar los resultados de la investigación a través de los diferentes formatos y canales que permitan consolidar la capacidad académica de la institución.</v>
      </c>
      <c r="C16" s="2" t="str">
        <f>INDEX('POA2'!$A$2:$O$152,_xlfn.AGGREGATE(15,6,ROW('POA2'!$A$2:$A$152)-ROW('POA2'!$A$2)+1/--('POA2'!$A$2:$A$152=$B$8),ROWS($A$14:C16)),5)</f>
        <v>2.3.2.4 Fortalecer el proyecto editorial de la universidad en los distintos campos del conocimiento.</v>
      </c>
      <c r="D16" s="2" t="str">
        <f>INDEX('POA2'!$A$2:$O$152,_xlfn.AGGREGATE(15,6,ROW('POA2'!$A$2:$A$152)-ROW('POA2'!$A$2)+1/--('POA2'!$A$2:$A$152=$B$8),ROWS($A$14:D16)),6)</f>
        <v>Publicación de artículos de la Revista Estudios Fronterizos versión electrónica</v>
      </c>
      <c r="E16" s="37">
        <f t="shared" si="2"/>
        <v>18</v>
      </c>
      <c r="F16" s="31">
        <f>INDEX('POA2'!$A$2:$O$152,_xlfn.AGGREGATE(15,6,ROW('POA2'!$A$2:$A$152)-ROW('POA2'!$A$2)+1/--('POA2'!$A$2:$A$152=$B$8),ROWS($A$14:F16)),7)</f>
        <v>3</v>
      </c>
      <c r="G16" s="31">
        <f>INDEX('POA2'!$A$2:$O$152,_xlfn.AGGREGATE(15,6,ROW('POA2'!$A$2:$A$152)-ROW('POA2'!$A$2)+1/--('POA2'!$A$2:$A$152=$B$8),ROWS($A$14:G16)),8)</f>
        <v>3</v>
      </c>
      <c r="H16" s="31">
        <f>INDEX('POA2'!$A$2:$O$152,_xlfn.AGGREGATE(15,6,ROW('POA2'!$A$2:$A$152)-ROW('POA2'!$A$2)+1/--('POA2'!$A$2:$A$152=$B$8),ROWS($A$14:H16)),9)</f>
        <v>5</v>
      </c>
      <c r="I16" s="31">
        <f>INDEX('POA2'!$A$2:$O$152,_xlfn.AGGREGATE(15,6,ROW('POA2'!$A$2:$A$152)-ROW('POA2'!$A$2)+1/--('POA2'!$A$2:$A$152=$B$8),ROWS($A$14:I16)),10)</f>
        <v>0</v>
      </c>
      <c r="J16" s="31">
        <f>INDEX('POA2'!$A$2:$O$152,_xlfn.AGGREGATE(15,6,ROW('POA2'!$A$2:$A$152)-ROW('POA2'!$A$2)+1/--('POA2'!$A$2:$A$152=$B$8),ROWS($A$14:J16)),11)</f>
        <v>5</v>
      </c>
      <c r="K16" s="31">
        <f>INDEX('POA2'!$A$2:$O$152,_xlfn.AGGREGATE(15,6,ROW('POA2'!$A$2:$A$152)-ROW('POA2'!$A$2)+1/--('POA2'!$A$2:$A$152=$B$8),ROWS($A$14:K16)),12)</f>
        <v>0</v>
      </c>
      <c r="L16" s="31">
        <f>INDEX('POA2'!$A$2:$O$152,_xlfn.AGGREGATE(15,6,ROW('POA2'!$A$2:$A$152)-ROW('POA2'!$A$2)+1/--('POA2'!$A$2:$A$152=$B$8),ROWS($A$14:L16)),13)</f>
        <v>5</v>
      </c>
      <c r="M16" s="31">
        <f>INDEX('POA2'!$A$2:$O$152,_xlfn.AGGREGATE(15,6,ROW('POA2'!$A$2:$A$152)-ROW('POA2'!$A$2)+1/--('POA2'!$A$2:$A$152=$B$8),ROWS($A$14:M16)),14)</f>
        <v>0</v>
      </c>
      <c r="N16" s="37">
        <f t="shared" si="3"/>
        <v>3</v>
      </c>
      <c r="O16" s="41">
        <f t="shared" si="4"/>
        <v>0.16666666666666666</v>
      </c>
    </row>
  </sheetData>
  <mergeCells count="16">
    <mergeCell ref="B4:O4"/>
    <mergeCell ref="B5:O5"/>
    <mergeCell ref="C8:N8"/>
    <mergeCell ref="C9:N9"/>
    <mergeCell ref="A11:A13"/>
    <mergeCell ref="B11:B13"/>
    <mergeCell ref="C11:C13"/>
    <mergeCell ref="D11:D13"/>
    <mergeCell ref="E11:E13"/>
    <mergeCell ref="F11:M11"/>
    <mergeCell ref="N11:N13"/>
    <mergeCell ref="O11:O13"/>
    <mergeCell ref="F12:G12"/>
    <mergeCell ref="H12:I12"/>
    <mergeCell ref="J12:K12"/>
    <mergeCell ref="L12:M12"/>
  </mergeCells>
  <pageMargins left="0.7" right="0.7" top="0.75" bottom="0.75" header="0.3" footer="0.3"/>
  <pageSetup scale="3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BreakPreview" topLeftCell="A10"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219</v>
      </c>
      <c r="C5" s="84" t="s">
        <v>1580</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Realizar actividades de mantenimiento preventivo de equipo, infraestructura e instalaciones</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1.2.1.4 Promover el emprendimiento, la innovación y las habilidades de liderazgo en los estudiantes a lo largo del proceso formativo.</v>
      </c>
      <c r="D12" s="2" t="str">
        <f>IF(ROWS($A$11:D12)&gt;COUNTIF(POA!$A:$A,$B$5),"",INDEX(POA!$A$2:$O$856,_xlfn.AGGREGATE(15,6,ROW(POA!$A$2:$A$855)-ROW(POA!$A$2)+1/--(POA!$A$2:$A$855=$B$5),ROWS($A$11:D12)),6))</f>
        <v>Realizar eventos para impulsar el emprendimiento y/o liderazgo</v>
      </c>
      <c r="E12" s="31">
        <f t="shared" ref="E12:E14"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4" si="1">+G12+I12+K12+M12</f>
        <v>0</v>
      </c>
      <c r="O12" s="41">
        <f t="shared" ref="O12:O14"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1.2.1.6 Promover la participación de los estudiantes en experiencias de movilidad nacional e internacional.</v>
      </c>
      <c r="D13" s="2" t="str">
        <f>IF(ROWS($A$11:D13)&gt;COUNTIF(POA!$A:$A,$B$5),"",INDEX(POA!$A$2:$O$856,_xlfn.AGGREGATE(15,6,ROW(POA!$A$2:$A$855)-ROW(POA!$A$2)+1/--(POA!$A$2:$A$855=$B$5),ROWS($A$11:D13)),6))</f>
        <v>Realizar eventos para fomentar la movilidad estudiantil.</v>
      </c>
      <c r="E13" s="31">
        <f t="shared" si="0"/>
        <v>2</v>
      </c>
      <c r="F13" s="31">
        <f>IF(ROWS($A$11:F13)&gt;COUNTIF(POA!$A:$A,$B$5),"",INDEX(POA!$A$2:$O$856,_xlfn.AGGREGATE(15,6,ROW(POA!$A$2:$A$855)-ROW(POA!$A$2)+1/--(POA!$A$2:$A$855=$B$5),ROWS($A$11:F13)),7))</f>
        <v>1</v>
      </c>
      <c r="G13" s="31">
        <f>IF(ROWS($A$11:G13)&gt;COUNTIF(POA!$A:$A,$B$5),"",INDEX(POA!$A$2:$O$856,_xlfn.AGGREGATE(15,6,ROW(POA!$A$2:$A$855)-ROW(POA!$A$2)+1/--(POA!$A$2:$A$855=$B$5),ROWS($A$11:G13)),8))</f>
        <v>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1</v>
      </c>
      <c r="O13" s="41">
        <f t="shared" si="2"/>
        <v>0.5</v>
      </c>
    </row>
    <row r="14" spans="1:16" ht="52.8" x14ac:dyDescent="0.3">
      <c r="A14" s="2" t="str">
        <f>IF(ROWS($A$11:A14)&gt;COUNTIF(POA!$A:$A,$B$5),"",INDEX(POA!$A$2:$O$856,_xlfn.AGGREGATE(15,6,ROW(POA!$A$2:$A$855)-ROW(POA!$A$2)+1/--(POA!$A$2:$A$855=$B$5),ROWS($A$11:A14)),3))</f>
        <v>1.11 Cuidado al medio ambiente</v>
      </c>
      <c r="B14" s="2" t="str">
        <f>IF(ROWS($A$11:B14)&gt;COUNTIF(POA!$A:$A,$B$5),"",INDEX(POA!$A$2:$O$856,_xlfn.AGGREGATE(15,6,ROW(POA!$A$2:$A$855)-ROW(POA!$A$2)+1/--(POA!$A$2:$A$855=$B$5),ROWS($A$11:B14)),4))</f>
        <v>1.11.2 Propiciar experiencias de formación, actualización y capacitación en la comunidad universitaria, orientadas al cuidado del medio ambiente y al desarrollo sostenible.</v>
      </c>
      <c r="C14" s="2" t="str">
        <f>IF(ROWS($A$11:C14)&gt;COUNTIF(POA!$A:$A,$B$5),"",INDEX(POA!$A$2:$O$856,_xlfn.AGGREGATE(15,6,ROW(POA!$A$2:$A$855)-ROW(POA!$A$2)+1/--(POA!$A$2:$A$855=$B$5),ROWS($A$11:C14)),5))</f>
        <v>1.11.2.1 Incidir en el proceso formativo de los estudiantes sensibilizándolos en torno a la problemática ambiental y la importancia de la conservación de los recursos naturales.</v>
      </c>
      <c r="D14" s="2" t="str">
        <f>IF(ROWS($A$11:D14)&gt;COUNTIF(POA!$A:$A,$B$5),"",INDEX(POA!$A$2:$O$856,_xlfn.AGGREGATE(15,6,ROW(POA!$A$2:$A$855)-ROW(POA!$A$2)+1/--(POA!$A$2:$A$855=$B$5),ROWS($A$11:D14)),6))</f>
        <v>Realizar platicas para fomentar  la cultura ambiental y actividades de forestación</v>
      </c>
      <c r="E14" s="31">
        <f t="shared" si="0"/>
        <v>2</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8" spans="1:16" ht="15.6" x14ac:dyDescent="0.3">
      <c r="A18" s="4"/>
      <c r="B18" s="82" t="s">
        <v>0</v>
      </c>
      <c r="C18" s="82"/>
      <c r="D18" s="82"/>
      <c r="E18" s="82"/>
      <c r="F18" s="82"/>
      <c r="G18" s="82"/>
      <c r="H18" s="82"/>
      <c r="I18" s="82"/>
      <c r="J18" s="82"/>
      <c r="K18" s="82"/>
      <c r="L18" s="82"/>
      <c r="M18" s="82"/>
      <c r="N18" s="82"/>
      <c r="O18" s="82"/>
    </row>
    <row r="19" spans="1:16" ht="15" x14ac:dyDescent="0.25">
      <c r="A19" s="4"/>
      <c r="B19" s="83" t="s">
        <v>1564</v>
      </c>
      <c r="C19" s="83"/>
      <c r="D19" s="83"/>
      <c r="E19" s="83"/>
      <c r="F19" s="83"/>
      <c r="G19" s="83"/>
      <c r="H19" s="83"/>
      <c r="I19" s="83"/>
      <c r="J19" s="83"/>
      <c r="K19" s="83"/>
      <c r="L19" s="83"/>
      <c r="M19" s="83"/>
      <c r="N19" s="83"/>
      <c r="O19" s="83"/>
    </row>
    <row r="20" spans="1:16" ht="15" x14ac:dyDescent="0.25">
      <c r="A20" s="4"/>
      <c r="B20" s="47"/>
      <c r="C20" s="47"/>
      <c r="D20" s="47"/>
      <c r="E20" s="47"/>
      <c r="F20" s="47"/>
      <c r="G20" s="47"/>
      <c r="H20" s="47"/>
      <c r="I20" s="47"/>
      <c r="J20" s="47"/>
      <c r="K20" s="47"/>
      <c r="L20" s="47"/>
      <c r="M20" s="47"/>
      <c r="N20" s="47"/>
      <c r="O20" s="47"/>
    </row>
    <row r="21" spans="1:16" ht="15.75" x14ac:dyDescent="0.25">
      <c r="A21" s="4"/>
      <c r="B21" s="12"/>
      <c r="C21" s="12"/>
      <c r="D21" s="12"/>
      <c r="E21" s="12"/>
      <c r="F21" s="12"/>
      <c r="G21" s="12"/>
      <c r="H21" s="12"/>
      <c r="I21" s="12"/>
      <c r="J21" s="12"/>
      <c r="K21" s="12"/>
      <c r="L21" s="12"/>
      <c r="M21" s="12"/>
      <c r="N21" s="12"/>
      <c r="O21" s="12"/>
    </row>
    <row r="22" spans="1:16" ht="15.6" x14ac:dyDescent="0.3">
      <c r="A22" s="6" t="s">
        <v>1</v>
      </c>
      <c r="B22" s="33">
        <v>219</v>
      </c>
      <c r="C22" s="84" t="s">
        <v>1580</v>
      </c>
      <c r="D22" s="84"/>
      <c r="E22" s="84"/>
      <c r="F22" s="84"/>
      <c r="G22" s="84"/>
      <c r="H22" s="84"/>
      <c r="I22" s="84"/>
      <c r="J22" s="84"/>
      <c r="K22" s="84"/>
      <c r="L22" s="84"/>
      <c r="M22" s="84"/>
      <c r="N22" s="84"/>
      <c r="O22" s="46"/>
    </row>
    <row r="23" spans="1:16" x14ac:dyDescent="0.3">
      <c r="A23" s="6" t="s">
        <v>13</v>
      </c>
      <c r="B23" s="11" t="s">
        <v>2</v>
      </c>
      <c r="C23" s="84" t="s">
        <v>19</v>
      </c>
      <c r="D23" s="84"/>
      <c r="E23" s="84"/>
      <c r="F23" s="84"/>
      <c r="G23" s="84"/>
      <c r="H23" s="84"/>
      <c r="I23" s="84"/>
      <c r="J23" s="84"/>
      <c r="K23" s="84"/>
      <c r="L23" s="84"/>
      <c r="M23" s="84"/>
      <c r="N23" s="84"/>
      <c r="O23" s="8"/>
      <c r="P23" s="4"/>
    </row>
    <row r="24" spans="1:16" ht="15" x14ac:dyDescent="0.25">
      <c r="B24" s="9"/>
      <c r="C24" s="9"/>
      <c r="D24" s="9"/>
      <c r="E24" s="9"/>
      <c r="F24" s="9"/>
      <c r="G24" s="9"/>
      <c r="H24" s="9"/>
      <c r="I24" s="9"/>
      <c r="J24" s="9"/>
      <c r="K24" s="9"/>
      <c r="L24" s="9"/>
      <c r="M24" s="9"/>
      <c r="N24" s="9"/>
    </row>
    <row r="25" spans="1:16" x14ac:dyDescent="0.3">
      <c r="A25" s="85" t="s">
        <v>21</v>
      </c>
      <c r="B25" s="85" t="s">
        <v>22</v>
      </c>
      <c r="C25" s="85" t="s">
        <v>23</v>
      </c>
      <c r="D25" s="85" t="s">
        <v>24</v>
      </c>
      <c r="E25" s="85" t="s">
        <v>5</v>
      </c>
      <c r="F25" s="86" t="s">
        <v>25</v>
      </c>
      <c r="G25" s="86"/>
      <c r="H25" s="86"/>
      <c r="I25" s="86"/>
      <c r="J25" s="86"/>
      <c r="K25" s="86"/>
      <c r="L25" s="86"/>
      <c r="M25" s="86"/>
      <c r="N25" s="87" t="s">
        <v>16</v>
      </c>
      <c r="O25" s="85" t="s">
        <v>17</v>
      </c>
    </row>
    <row r="26" spans="1:16" x14ac:dyDescent="0.3">
      <c r="A26" s="85"/>
      <c r="B26" s="85"/>
      <c r="C26" s="85"/>
      <c r="D26" s="85"/>
      <c r="E26" s="85"/>
      <c r="F26" s="86" t="s">
        <v>6</v>
      </c>
      <c r="G26" s="86"/>
      <c r="H26" s="86" t="s">
        <v>7</v>
      </c>
      <c r="I26" s="86"/>
      <c r="J26" s="86" t="s">
        <v>8</v>
      </c>
      <c r="K26" s="86"/>
      <c r="L26" s="86" t="s">
        <v>9</v>
      </c>
      <c r="M26" s="86"/>
      <c r="N26" s="87"/>
      <c r="O26" s="85"/>
    </row>
    <row r="27" spans="1:16" x14ac:dyDescent="0.3">
      <c r="A27" s="85"/>
      <c r="B27" s="85"/>
      <c r="C27" s="85"/>
      <c r="D27" s="85"/>
      <c r="E27" s="85"/>
      <c r="F27" s="48" t="s">
        <v>10</v>
      </c>
      <c r="G27" s="48" t="s">
        <v>11</v>
      </c>
      <c r="H27" s="48" t="s">
        <v>10</v>
      </c>
      <c r="I27" s="48" t="s">
        <v>11</v>
      </c>
      <c r="J27" s="48" t="s">
        <v>10</v>
      </c>
      <c r="K27" s="48" t="s">
        <v>12</v>
      </c>
      <c r="L27" s="48" t="s">
        <v>10</v>
      </c>
      <c r="M27" s="48" t="s">
        <v>12</v>
      </c>
      <c r="N27" s="87"/>
      <c r="O27" s="85"/>
    </row>
    <row r="28" spans="1:16" ht="52.8" x14ac:dyDescent="0.3">
      <c r="A28" s="2" t="str">
        <f>INDEX('POA2'!$A$2:$O$152,_xlfn.AGGREGATE(15,6,ROW('POA2'!$A$2:$A$152)-ROW('POA2'!$A$2)+1/--('POA2'!$A$2:$A$152=$B$22),ROWS($A28:A$28)),3)</f>
        <v>2.3 Investigación, desarrollo tecnológico e Innovación</v>
      </c>
      <c r="B28" s="2" t="str">
        <f>INDEX('POA2'!$A$2:$O$152,_xlfn.AGGREGATE(15,6,ROW('POA2'!$A$2:$A$152)-ROW('POA2'!$A$2)+1/--('POA2'!$A$2:$A$152=$B$22),ROWS($A28:B$28)),4)</f>
        <v>2.3.2 Difundir y divulgar los resultados de la investigación a través de los diferentes formatos y canales que permitan consolidar la capacidad académica de la institución.</v>
      </c>
      <c r="C28" s="2" t="str">
        <f>INDEX('POA2'!$A$2:$O$152,_xlfn.AGGREGATE(15,6,ROW('POA2'!$A$2:$A$152)-ROW('POA2'!$A$2)+1/--('POA2'!$A$2:$A$152=$B$22),ROWS($A28:C$28)),5)</f>
        <v>2.3.2.1 Fortalecer la difusión y divulgación de los resultados de la investigación.</v>
      </c>
      <c r="D28" s="2" t="str">
        <f>INDEX('POA2'!$A$2:$O$152,_xlfn.AGGREGATE(15,6,ROW('POA2'!$A$2:$A$152)-ROW('POA2'!$A$2)+1/--('POA2'!$A$2:$A$152=$B$22),ROWS($A28:D$28)),6)</f>
        <v>Difundir la generación y aplicación del conocimiento del académico.</v>
      </c>
      <c r="E28" s="37">
        <f t="shared" ref="E28" si="3">+F28+H28+J28+L28</f>
        <v>2</v>
      </c>
      <c r="F28" s="31">
        <f>INDEX('POA2'!$A$2:$O$152,_xlfn.AGGREGATE(15,6,ROW('POA2'!$A$2:$A$152)-ROW('POA2'!$A$2)+1/--('POA2'!$A$2:$A$152=$B$22),ROWS($A28:F$28)),7)</f>
        <v>0</v>
      </c>
      <c r="G28" s="31">
        <f>INDEX('POA2'!$A$2:$O$152,_xlfn.AGGREGATE(15,6,ROW('POA2'!$A$2:$A$152)-ROW('POA2'!$A$2)+1/--('POA2'!$A$2:$A$152=$B$22),ROWS($A28:G$28)),8)</f>
        <v>0</v>
      </c>
      <c r="H28" s="31">
        <f>INDEX('POA2'!$A$2:$O$152,_xlfn.AGGREGATE(15,6,ROW('POA2'!$A$2:$A$152)-ROW('POA2'!$A$2)+1/--('POA2'!$A$2:$A$152=$B$22),ROWS($A28:H$28)),9)</f>
        <v>1</v>
      </c>
      <c r="I28" s="31">
        <f>INDEX('POA2'!$A$2:$O$152,_xlfn.AGGREGATE(15,6,ROW('POA2'!$A$2:$A$152)-ROW('POA2'!$A$2)+1/--('POA2'!$A$2:$A$152=$B$22),ROWS($A28:I$28)),10)</f>
        <v>0</v>
      </c>
      <c r="J28" s="31">
        <f>INDEX('POA2'!$A$2:$O$152,_xlfn.AGGREGATE(15,6,ROW('POA2'!$A$2:$A$152)-ROW('POA2'!$A$2)+1/--('POA2'!$A$2:$A$152=$B$22),ROWS($A28:J$28)),11)</f>
        <v>0</v>
      </c>
      <c r="K28" s="31">
        <f>INDEX('POA2'!$A$2:$O$152,_xlfn.AGGREGATE(15,6,ROW('POA2'!$A$2:$A$152)-ROW('POA2'!$A$2)+1/--('POA2'!$A$2:$A$152=$B$22),ROWS($A28:K$28)),12)</f>
        <v>0</v>
      </c>
      <c r="L28" s="31">
        <f>INDEX('POA2'!$A$2:$O$152,_xlfn.AGGREGATE(15,6,ROW('POA2'!$A$2:$A$152)-ROW('POA2'!$A$2)+1/--('POA2'!$A$2:$A$152=$B$22),ROWS($A28:L$28)),13)</f>
        <v>1</v>
      </c>
      <c r="M28" s="31">
        <f>INDEX('POA2'!$A$2:$O$152,_xlfn.AGGREGATE(15,6,ROW('POA2'!$A$2:$A$152)-ROW('POA2'!$A$2)+1/--('POA2'!$A$2:$A$152=$B$22),ROWS($A28:M$28)),14)</f>
        <v>0</v>
      </c>
      <c r="N28" s="37">
        <f t="shared" ref="N28" si="4">+G28+I28+K28+M28</f>
        <v>0</v>
      </c>
      <c r="O28" s="41">
        <f>IFERROR(N28/E28,0%)</f>
        <v>0</v>
      </c>
    </row>
    <row r="29" spans="1:16" ht="15" x14ac:dyDescent="0.25">
      <c r="A29" s="13"/>
      <c r="B29" s="13"/>
      <c r="C29" s="13"/>
      <c r="D29" s="13"/>
      <c r="E29" s="53"/>
      <c r="F29" s="13"/>
      <c r="G29" s="13"/>
      <c r="H29" s="13"/>
      <c r="I29" s="13"/>
      <c r="J29" s="13"/>
      <c r="K29" s="13"/>
      <c r="L29" s="13"/>
      <c r="M29" s="13"/>
      <c r="N29" s="53"/>
      <c r="O29" s="54"/>
    </row>
    <row r="31" spans="1:16" ht="15.6" x14ac:dyDescent="0.3">
      <c r="A31" s="4"/>
      <c r="B31" s="82" t="s">
        <v>0</v>
      </c>
      <c r="C31" s="82"/>
      <c r="D31" s="82"/>
      <c r="E31" s="82"/>
      <c r="F31" s="82"/>
      <c r="G31" s="82"/>
      <c r="H31" s="82"/>
      <c r="I31" s="82"/>
      <c r="J31" s="82"/>
      <c r="K31" s="82"/>
      <c r="L31" s="82"/>
      <c r="M31" s="82"/>
      <c r="N31" s="82"/>
      <c r="O31" s="82"/>
    </row>
    <row r="32" spans="1:16" ht="15" x14ac:dyDescent="0.25">
      <c r="A32" s="4"/>
      <c r="B32" s="83" t="s">
        <v>1564</v>
      </c>
      <c r="C32" s="83"/>
      <c r="D32" s="83"/>
      <c r="E32" s="83"/>
      <c r="F32" s="83"/>
      <c r="G32" s="83"/>
      <c r="H32" s="83"/>
      <c r="I32" s="83"/>
      <c r="J32" s="83"/>
      <c r="K32" s="83"/>
      <c r="L32" s="83"/>
      <c r="M32" s="83"/>
      <c r="N32" s="83"/>
      <c r="O32" s="83"/>
    </row>
    <row r="33" spans="1:16" ht="15" x14ac:dyDescent="0.25">
      <c r="A33" s="4"/>
      <c r="B33" s="47"/>
      <c r="C33" s="47"/>
      <c r="D33" s="47"/>
      <c r="E33" s="47"/>
      <c r="F33" s="47"/>
      <c r="G33" s="47"/>
      <c r="H33" s="47"/>
      <c r="I33" s="47"/>
      <c r="J33" s="47"/>
      <c r="K33" s="47"/>
      <c r="L33" s="47"/>
      <c r="M33" s="47"/>
      <c r="N33" s="47"/>
      <c r="O33" s="47"/>
    </row>
    <row r="34" spans="1:16" ht="15.75" x14ac:dyDescent="0.25">
      <c r="A34" s="4"/>
      <c r="B34" s="12"/>
      <c r="C34" s="12"/>
      <c r="D34" s="12"/>
      <c r="E34" s="12"/>
      <c r="F34" s="12"/>
      <c r="G34" s="12"/>
      <c r="H34" s="12"/>
      <c r="I34" s="12"/>
      <c r="J34" s="12"/>
      <c r="K34" s="12"/>
      <c r="L34" s="12"/>
      <c r="M34" s="12"/>
      <c r="N34" s="12"/>
      <c r="O34" s="12"/>
    </row>
    <row r="35" spans="1:16" ht="15.6" x14ac:dyDescent="0.3">
      <c r="A35" s="6" t="s">
        <v>1</v>
      </c>
      <c r="B35" s="33">
        <v>219</v>
      </c>
      <c r="C35" s="84" t="s">
        <v>1580</v>
      </c>
      <c r="D35" s="84"/>
      <c r="E35" s="84"/>
      <c r="F35" s="84"/>
      <c r="G35" s="84"/>
      <c r="H35" s="84"/>
      <c r="I35" s="84"/>
      <c r="J35" s="84"/>
      <c r="K35" s="84"/>
      <c r="L35" s="84"/>
      <c r="M35" s="84"/>
      <c r="N35" s="84"/>
      <c r="O35" s="46"/>
    </row>
    <row r="36" spans="1:16" x14ac:dyDescent="0.3">
      <c r="A36" s="6" t="s">
        <v>13</v>
      </c>
      <c r="B36" s="11" t="s">
        <v>3</v>
      </c>
      <c r="C36" s="84" t="s">
        <v>26</v>
      </c>
      <c r="D36" s="84"/>
      <c r="E36" s="84"/>
      <c r="F36" s="84"/>
      <c r="G36" s="84"/>
      <c r="H36" s="84"/>
      <c r="I36" s="84"/>
      <c r="J36" s="84"/>
      <c r="K36" s="84"/>
      <c r="L36" s="84"/>
      <c r="M36" s="84"/>
      <c r="N36" s="84"/>
      <c r="O36" s="8"/>
      <c r="P36" s="4"/>
    </row>
    <row r="37" spans="1:16" ht="15" x14ac:dyDescent="0.25">
      <c r="B37" s="9"/>
      <c r="C37" s="9"/>
      <c r="D37" s="9"/>
      <c r="E37" s="9"/>
      <c r="F37" s="9"/>
      <c r="G37" s="9"/>
      <c r="H37" s="9"/>
      <c r="I37" s="9"/>
      <c r="J37" s="9"/>
      <c r="K37" s="9"/>
      <c r="L37" s="9"/>
      <c r="M37" s="9"/>
      <c r="N37" s="9"/>
    </row>
    <row r="38" spans="1:16" x14ac:dyDescent="0.3">
      <c r="A38" s="85" t="s">
        <v>21</v>
      </c>
      <c r="B38" s="85" t="s">
        <v>22</v>
      </c>
      <c r="C38" s="85" t="s">
        <v>23</v>
      </c>
      <c r="D38" s="85" t="s">
        <v>24</v>
      </c>
      <c r="E38" s="85" t="s">
        <v>5</v>
      </c>
      <c r="F38" s="86" t="s">
        <v>25</v>
      </c>
      <c r="G38" s="86"/>
      <c r="H38" s="86"/>
      <c r="I38" s="86"/>
      <c r="J38" s="86"/>
      <c r="K38" s="86"/>
      <c r="L38" s="86"/>
      <c r="M38" s="86"/>
      <c r="N38" s="87" t="s">
        <v>16</v>
      </c>
      <c r="O38" s="85" t="s">
        <v>17</v>
      </c>
    </row>
    <row r="39" spans="1:16" x14ac:dyDescent="0.3">
      <c r="A39" s="85"/>
      <c r="B39" s="85"/>
      <c r="C39" s="85"/>
      <c r="D39" s="85"/>
      <c r="E39" s="85"/>
      <c r="F39" s="86" t="s">
        <v>6</v>
      </c>
      <c r="G39" s="86"/>
      <c r="H39" s="86" t="s">
        <v>7</v>
      </c>
      <c r="I39" s="86"/>
      <c r="J39" s="86" t="s">
        <v>8</v>
      </c>
      <c r="K39" s="86"/>
      <c r="L39" s="86" t="s">
        <v>9</v>
      </c>
      <c r="M39" s="86"/>
      <c r="N39" s="87"/>
      <c r="O39" s="85"/>
    </row>
    <row r="40" spans="1:16" x14ac:dyDescent="0.3">
      <c r="A40" s="85"/>
      <c r="B40" s="85"/>
      <c r="C40" s="85"/>
      <c r="D40" s="85"/>
      <c r="E40" s="85"/>
      <c r="F40" s="48" t="s">
        <v>10</v>
      </c>
      <c r="G40" s="48" t="s">
        <v>11</v>
      </c>
      <c r="H40" s="48" t="s">
        <v>10</v>
      </c>
      <c r="I40" s="48" t="s">
        <v>11</v>
      </c>
      <c r="J40" s="48" t="s">
        <v>10</v>
      </c>
      <c r="K40" s="48" t="s">
        <v>12</v>
      </c>
      <c r="L40" s="48" t="s">
        <v>10</v>
      </c>
      <c r="M40" s="48" t="s">
        <v>12</v>
      </c>
      <c r="N40" s="87"/>
      <c r="O40" s="85"/>
    </row>
    <row r="41" spans="1:16" ht="66" x14ac:dyDescent="0.3">
      <c r="A41" s="2" t="str">
        <f>INDEX('POA3'!$A$2:$O$152,_xlfn.AGGREGATE(15,6,ROW('POA3'!$A$2:$A$152)-ROW('POA3'!$A$2)+1/--('POA3'!$A$2:$A$152=$B$35),ROWS($A$41:A41)),3)</f>
        <v>3.4 Extensión y vinculación</v>
      </c>
      <c r="B41" s="2" t="str">
        <f>INDEX('POA3'!$A$2:$O$152,_xlfn.AGGREGATE(15,6,ROW('POA3'!$A$2:$A$152)-ROW('POA3'!$A$2)+1/--('POA3'!$A$2:$A$152=$B$35),ROWS($A$41:B41)),4)</f>
        <v>3.4.1 Fortalecer la presencia de la universidad en la sociedad a través de la divulgación del conocimiento y la promoción de la cultura y el deporte.</v>
      </c>
      <c r="C41" s="2" t="str">
        <f>INDEX('POA3'!$A$2:$O$152,_xlfn.AGGREGATE(15,6,ROW('POA3'!$A$2:$A$152)-ROW('POA3'!$A$2)+1/--('POA3'!$A$2:$A$152=$B$35),ROWS($A$41:C41)),5)</f>
        <v>3.4.1.7 Promover la participación de los universitarios en actividades de extensión de los servicios que brinda la uabc, y de intervención comunitaria orientadas a sectores sociales en condiciones de vulnerabilidad.</v>
      </c>
      <c r="D41" s="2" t="str">
        <f>INDEX('POA3'!$A$2:$O$152,_xlfn.AGGREGATE(15,6,ROW('POA3'!$A$2:$A$152)-ROW('POA3'!$A$2)+1/--('POA3'!$A$2:$A$152=$B$35),ROWS($A$41:D41)),6)</f>
        <v>Fomentar la vinculación con la comunidad a través de programa de servicio social, prácticas académicas y  profesionales.</v>
      </c>
      <c r="E41" s="37">
        <f t="shared" ref="E41" si="5">+F41+H41+J41+L41</f>
        <v>2</v>
      </c>
      <c r="F41" s="31">
        <f>INDEX('POA3'!$A$2:$O$152,_xlfn.AGGREGATE(15,6,ROW('POA3'!$A$2:$A$152)-ROW('POA3'!$A$2)+1/--('POA3'!$A$2:$A$152=$B$35),ROWS($A$41:E41)),7)</f>
        <v>1</v>
      </c>
      <c r="G41" s="31">
        <f>INDEX('POA3'!$A$2:$O$152,_xlfn.AGGREGATE(15,6,ROW('POA3'!$A$2:$A$152)-ROW('POA3'!$A$2)+1/--('POA3'!$A$2:$A$152=$B$35),ROWS($A$41:F41)),8)</f>
        <v>1</v>
      </c>
      <c r="H41" s="31">
        <f>INDEX('POA3'!$A$2:$O$152,_xlfn.AGGREGATE(15,6,ROW('POA3'!$A$2:$A$152)-ROW('POA3'!$A$2)+1/--('POA3'!$A$2:$A$152=$B$35),ROWS($A$41:G41)),9)</f>
        <v>0</v>
      </c>
      <c r="I41" s="31">
        <f>INDEX('POA3'!$A$2:$O$152,_xlfn.AGGREGATE(15,6,ROW('POA3'!$A$2:$A$152)-ROW('POA3'!$A$2)+1/--('POA3'!$A$2:$A$152=$B$35),ROWS($A$41:H41)),10)</f>
        <v>0</v>
      </c>
      <c r="J41" s="31">
        <f>INDEX('POA3'!$A$2:$O$152,_xlfn.AGGREGATE(15,6,ROW('POA3'!$A$2:$A$152)-ROW('POA3'!$A$2)+1/--('POA3'!$A$2:$A$152=$B$35),ROWS($A$41:I41)),11)</f>
        <v>1</v>
      </c>
      <c r="K41" s="31">
        <f>INDEX('POA3'!$A$2:$O$152,_xlfn.AGGREGATE(15,6,ROW('POA3'!$A$2:$A$152)-ROW('POA3'!$A$2)+1/--('POA3'!$A$2:$A$152=$B$35),ROWS($A$41:J41)),12)</f>
        <v>0</v>
      </c>
      <c r="L41" s="31">
        <f>INDEX('POA3'!$A$2:$O$152,_xlfn.AGGREGATE(15,6,ROW('POA3'!$A$2:$A$152)-ROW('POA3'!$A$2)+1/--('POA3'!$A$2:$A$152=$B$35),ROWS($A$41:K41)),13)</f>
        <v>0</v>
      </c>
      <c r="M41" s="31">
        <f>INDEX('POA3'!$A$2:$O$152,_xlfn.AGGREGATE(15,6,ROW('POA3'!$A$2:$A$152)-ROW('POA3'!$A$2)+1/--('POA3'!$A$2:$A$152=$B$35),ROWS($A$41:L41)),14)</f>
        <v>0</v>
      </c>
      <c r="N41" s="37">
        <f t="shared" ref="N41" si="6">+G41+I41+K41+M41</f>
        <v>1</v>
      </c>
      <c r="O41" s="41">
        <f t="shared" ref="O41" si="7">IFERROR(N41/E41,0%)</f>
        <v>0.5</v>
      </c>
    </row>
  </sheetData>
  <mergeCells count="48">
    <mergeCell ref="B31:O31"/>
    <mergeCell ref="B32:O32"/>
    <mergeCell ref="C35:N35"/>
    <mergeCell ref="C36:N36"/>
    <mergeCell ref="A38:A40"/>
    <mergeCell ref="B38:B40"/>
    <mergeCell ref="C38:C40"/>
    <mergeCell ref="D38:D40"/>
    <mergeCell ref="E38:E40"/>
    <mergeCell ref="F38:M38"/>
    <mergeCell ref="N38:N40"/>
    <mergeCell ref="O38:O40"/>
    <mergeCell ref="F39:G39"/>
    <mergeCell ref="H39:I39"/>
    <mergeCell ref="J39:K39"/>
    <mergeCell ref="L39:M39"/>
    <mergeCell ref="B18:O18"/>
    <mergeCell ref="B19:O19"/>
    <mergeCell ref="C22:N22"/>
    <mergeCell ref="C23:N23"/>
    <mergeCell ref="A25:A27"/>
    <mergeCell ref="B25:B27"/>
    <mergeCell ref="C25:C27"/>
    <mergeCell ref="D25:D27"/>
    <mergeCell ref="E25:E27"/>
    <mergeCell ref="F25:M25"/>
    <mergeCell ref="N25:N27"/>
    <mergeCell ref="O25:O27"/>
    <mergeCell ref="F26:G26"/>
    <mergeCell ref="H26:I26"/>
    <mergeCell ref="J26:K26"/>
    <mergeCell ref="L26:M2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view="pageBreakPreview" topLeftCell="A4" zoomScale="60" zoomScaleNormal="60" workbookViewId="0">
      <selection activeCell="D15" sqref="D15"/>
    </sheetView>
  </sheetViews>
  <sheetFormatPr baseColWidth="10" defaultColWidth="11.44140625" defaultRowHeight="14.4" x14ac:dyDescent="0.3"/>
  <cols>
    <col min="1" max="2" width="39.44140625" customWidth="1"/>
    <col min="3" max="3" width="65.10937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220</v>
      </c>
      <c r="C5" s="84" t="s">
        <v>1575</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1.2.2 Fortalecer las trayectorias escolares de los alumnos para asegurar la conclusión exitosa de sus estudios.</v>
      </c>
      <c r="C11" s="2" t="str">
        <f>IF(ROWS($A$11:C11)&gt;COUNTIF(POA!$A:$A,$B$5),"",INDEX(POA!$A$2:$O$856,_xlfn.AGGREGATE(15,6,ROW(POA!$A$2:$A$855)-ROW(POA!$A$2)+1/--(POA!$A$2:$A$855=$B$5),ROWS($A$11:C11)),5))</f>
        <v>1.2.2.4 Fortalecer los servicios institucionales de tutoría, orientación psicopedagógica y asesoría académica.</v>
      </c>
      <c r="D11" s="2" t="str">
        <f>IF(ROWS($A$11:D11)&gt;COUNTIF(POA!$A:$A,$B$5),"",INDEX(POA!$A$2:$O$856,_xlfn.AGGREGATE(15,6,ROW(POA!$A$2:$A$855)-ROW(POA!$A$2)+1/--(POA!$A$2:$A$855=$B$5),ROWS($A$11:D11)),6))</f>
        <v>Diseñar e implementar curso propedéutico a alumnos del primer semestre para homologar conocimiento y habilidades específicas en alumnos de nuevo ingreso.</v>
      </c>
      <c r="E11" s="31">
        <f>+F11+H11+J11+L11</f>
        <v>0</v>
      </c>
      <c r="F11" s="31">
        <f>IF(ROWS($A$11:F11)&gt;COUNTIF(POA!$A:$A,$B$5),"",INDEX(POA!$A$2:$O$856,_xlfn.AGGREGATE(15,6,ROW(POA!$A$2:$A$855)-ROW(POA!$A$2)+1/--(POA!$A$2:$A$855=$B$5),ROWS($A$11:F11)),7))</f>
        <v>0</v>
      </c>
      <c r="G11" s="31">
        <f>IF(ROWS($A$11:G11)&gt;COUNTIF(POA!$A:$A,$B$5),"",INDEX(POA!$A$2:$O$856,_xlfn.AGGREGATE(15,6,ROW(POA!$A$2:$A$855)-ROW(POA!$A$2)+1/--(POA!$A$2:$A$855=$B$5),ROWS($A$11:G11)),8))</f>
        <v>2</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2</v>
      </c>
      <c r="O11" s="41">
        <f>IFERROR(N11/E11,0%)</f>
        <v>0</v>
      </c>
    </row>
    <row r="12" spans="1:16" ht="39.6"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1.2.2 Fortalecer las trayectorias escolares de los alumnos para asegurar la conclusión exitosa de sus estudios.</v>
      </c>
      <c r="C12" s="2" t="str">
        <f>IF(ROWS($A$11:C12)&gt;COUNTIF(POA!$A:$A,$B$5),"",INDEX(POA!$A$2:$O$856,_xlfn.AGGREGATE(15,6,ROW(POA!$A$2:$A$855)-ROW(POA!$A$2)+1/--(POA!$A$2:$A$855=$B$5),ROWS($A$11:C12)),5))</f>
        <v>1.2.2.4 Fortalecer los servicios institucionales de tutoría, orientación psicopedagógica y asesoría académica.</v>
      </c>
      <c r="D12" s="2" t="str">
        <f>IF(ROWS($A$11:D12)&gt;COUNTIF(POA!$A:$A,$B$5),"",INDEX(POA!$A$2:$O$856,_xlfn.AGGREGATE(15,6,ROW(POA!$A$2:$A$855)-ROW(POA!$A$2)+1/--(POA!$A$2:$A$855=$B$5),ROWS($A$11:D12)),6))</f>
        <v>Actualización e implementación de exámenes diagnostico a alumnos promovidos al segundo semestre</v>
      </c>
      <c r="E12" s="31">
        <f t="shared" ref="E12:E21" si="0">+F12+H12+J12+L12</f>
        <v>0</v>
      </c>
      <c r="F12" s="31">
        <f>IF(ROWS($A$11:F12)&gt;COUNTIF(POA!$A:$A,$B$5),"",INDEX(POA!$A$2:$O$856,_xlfn.AGGREGATE(15,6,ROW(POA!$A$2:$A$855)-ROW(POA!$A$2)+1/--(POA!$A$2:$A$855=$B$5),ROWS($A$11:F12)),7))</f>
        <v>0</v>
      </c>
      <c r="G12" s="31">
        <f>IF(ROWS($A$11:G12)&gt;COUNTIF(POA!$A:$A,$B$5),"",INDEX(POA!$A$2:$O$856,_xlfn.AGGREGATE(15,6,ROW(POA!$A$2:$A$855)-ROW(POA!$A$2)+1/--(POA!$A$2:$A$855=$B$5),ROWS($A$11:G12)),8))</f>
        <v>1</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21" si="1">+G12+I12+K12+M12</f>
        <v>1</v>
      </c>
      <c r="O12" s="41">
        <f t="shared" ref="O12:O21" si="2">IFERROR(N12/E12,0%)</f>
        <v>0</v>
      </c>
    </row>
    <row r="13" spans="1:16" ht="52.8" x14ac:dyDescent="0.3">
      <c r="A13" s="2" t="str">
        <f>IF(ROWS($A$11:A13)&gt;COUNTIF(POA!$A:$A,$B$5),"",INDEX(POA!$A$2:$O$856,_xlfn.AGGREGATE(15,6,ROW(POA!$A$2:$A$855)-ROW(POA!$A$2)+1/--(POA!$A$2:$A$855=$B$5),ROWS($A$11:A13)),3))</f>
        <v>1.7 Cultura digital</v>
      </c>
      <c r="B13" s="2" t="str">
        <f>IF(ROWS($A$11:B13)&gt;COUNTIF(POA!$A:$A,$B$5),"",INDEX(POA!$A$2:$O$856,_xlfn.AGGREGATE(15,6,ROW(POA!$A$2:$A$855)-ROW(POA!$A$2)+1/--(POA!$A$2:$A$855=$B$5),ROWS($A$11:B13)),4))</f>
        <v>1.7.1 Favorecer el uso de tecnologías digitales en el desarrollo de las funciones sustantivas y de gestión de la universidad.</v>
      </c>
      <c r="C13" s="2" t="str">
        <f>IF(ROWS($A$11:C13)&gt;COUNTIF(POA!$A:$A,$B$5),"",INDEX(POA!$A$2:$O$856,_xlfn.AGGREGATE(15,6,ROW(POA!$A$2:$A$855)-ROW(POA!$A$2)+1/--(POA!$A$2:$A$855=$B$5),ROWS($A$11:C13)),5))</f>
        <v>1.7.1.1 Consolidar las capacidades humanas, técnicas, organizacionales y de infraestructura asociadas al desarrollo de la cultura digital, mediante una agenda institucional orientada por criterios de selectividad, orden, relevancia y optimización.</v>
      </c>
      <c r="D13" s="2" t="str">
        <f>IF(ROWS($A$11:D13)&gt;COUNTIF(POA!$A:$A,$B$5),"",INDEX(POA!$A$2:$O$856,_xlfn.AGGREGATE(15,6,ROW(POA!$A$2:$A$855)-ROW(POA!$A$2)+1/--(POA!$A$2:$A$855=$B$5),ROWS($A$11:D13)),6))</f>
        <v>Diseño e implementación de exámenes en línea para verificar el avance y logro de las competencias descritas en la unidad de aprendizaje de los cursos del tronco común.</v>
      </c>
      <c r="E13" s="31">
        <f t="shared" si="0"/>
        <v>0</v>
      </c>
      <c r="F13" s="31">
        <f>IF(ROWS($A$11:F13)&gt;COUNTIF(POA!$A:$A,$B$5),"",INDEX(POA!$A$2:$O$856,_xlfn.AGGREGATE(15,6,ROW(POA!$A$2:$A$855)-ROW(POA!$A$2)+1/--(POA!$A$2:$A$855=$B$5),ROWS($A$11:F13)),7))</f>
        <v>0</v>
      </c>
      <c r="G13" s="31">
        <f>IF(ROWS($A$11:G13)&gt;COUNTIF(POA!$A:$A,$B$5),"",INDEX(POA!$A$2:$O$856,_xlfn.AGGREGATE(15,6,ROW(POA!$A$2:$A$855)-ROW(POA!$A$2)+1/--(POA!$A$2:$A$855=$B$5),ROWS($A$11:G13)),8))</f>
        <v>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1</v>
      </c>
      <c r="O13" s="41">
        <f t="shared" si="2"/>
        <v>0</v>
      </c>
    </row>
    <row r="14" spans="1:16" ht="66" x14ac:dyDescent="0.3">
      <c r="A14" s="2" t="str">
        <f>IF(ROWS($A$11:A14)&gt;COUNTIF(POA!$A:$A,$B$5),"",INDEX(POA!$A$2:$O$856,_xlfn.AGGREGATE(15,6,ROW(POA!$A$2:$A$855)-ROW(POA!$A$2)+1/--(POA!$A$2:$A$855=$B$5),ROWS($A$11:A14)),3))</f>
        <v>1.7 Cultura digital</v>
      </c>
      <c r="B14" s="2" t="str">
        <f>IF(ROWS($A$11:B14)&gt;COUNTIF(POA!$A:$A,$B$5),"",INDEX(POA!$A$2:$O$856,_xlfn.AGGREGATE(15,6,ROW(POA!$A$2:$A$855)-ROW(POA!$A$2)+1/--(POA!$A$2:$A$855=$B$5),ROWS($A$11:B14)),4))</f>
        <v>1.7.2 Propiciar la formación y actualización de la comunidad universitaria en el uso de las tecnologías digitales.</v>
      </c>
      <c r="C14" s="2" t="str">
        <f>IF(ROWS($A$11:C14)&gt;COUNTIF(POA!$A:$A,$B$5),"",INDEX(POA!$A$2:$O$856,_xlfn.AGGREGATE(15,6,ROW(POA!$A$2:$A$855)-ROW(POA!$A$2)+1/--(POA!$A$2:$A$855=$B$5),ROWS($A$11:C14)),5))</f>
        <v>1.7.2.1 Fomentar en los alumnos el uso de tecnologías digitales y de plataformas educativas con contenido globales y en formatos actuales de entrega.</v>
      </c>
      <c r="D14" s="2" t="str">
        <f>IF(ROWS($A$11:D14)&gt;COUNTIF(POA!$A:$A,$B$5),"",INDEX(POA!$A$2:$O$856,_xlfn.AGGREGATE(15,6,ROW(POA!$A$2:$A$855)-ROW(POA!$A$2)+1/--(POA!$A$2:$A$855=$B$5),ROWS($A$11:D14)),6))</f>
        <v>Implementar talleres de capacitación, para alumnos,  en el uso de plataformas digitales de apoyo a las actividades presenciales y semipresenciales de los cursos del primero y segundo semestre.</v>
      </c>
      <c r="E14" s="31">
        <f t="shared" si="0"/>
        <v>0</v>
      </c>
      <c r="F14" s="31">
        <f>IF(ROWS($A$11:F14)&gt;COUNTIF(POA!$A:$A,$B$5),"",INDEX(POA!$A$2:$O$856,_xlfn.AGGREGATE(15,6,ROW(POA!$A$2:$A$855)-ROW(POA!$A$2)+1/--(POA!$A$2:$A$855=$B$5),ROWS($A$11:F14)),7))</f>
        <v>0</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41">
        <f t="shared" si="2"/>
        <v>0</v>
      </c>
    </row>
    <row r="15" spans="1:16" ht="79.2"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1.9.1 Propiciar que la institución cuente con la infraestructura y equipamiento requeridos para el cumplimiento de sus funciones sustantivas y de gestión.</v>
      </c>
      <c r="C15" s="2" t="str">
        <f>IF(ROWS($A$11:C15)&gt;COUNTIF(POA!$A:$A,$B$5),"",INDEX(POA!$A$2:$O$856,_xlfn.AGGREGATE(15,6,ROW(POA!$A$2:$A$855)-ROW(POA!$A$2)+1/--(POA!$A$2:$A$855=$B$5),ROWS($A$11:C15)),5))</f>
        <v>1.9.1.1 Impulsar actividades orientadas a la ampliación, conservación, mejoramiento y modernización de la infraestructura física y equipamiento de que dispone la institución.</v>
      </c>
      <c r="D15" s="2" t="str">
        <f>IF(ROWS($A$11:D15)&gt;COUNTIF(POA!$A:$A,$B$5),"",INDEX(POA!$A$2:$O$856,_xlfn.AGGREGATE(15,6,ROW(POA!$A$2:$A$855)-ROW(POA!$A$2)+1/--(POA!$A$2:$A$855=$B$5),ROWS($A$11:D15)),6))</f>
        <v>Habilitar un segundo Laboratorio de Biofísica para el desarrollo de las actividades prácticas que permitan el cumplimiento de las competencias descritas en el programa de la unidad de aprendizaje para biofísica funcional.</v>
      </c>
      <c r="E15" s="31">
        <f t="shared" si="0"/>
        <v>0</v>
      </c>
      <c r="F15" s="31">
        <f>IF(ROWS($A$11:F15)&gt;COUNTIF(POA!$A:$A,$B$5),"",INDEX(POA!$A$2:$O$856,_xlfn.AGGREGATE(15,6,ROW(POA!$A$2:$A$855)-ROW(POA!$A$2)+1/--(POA!$A$2:$A$855=$B$5),ROWS($A$11:F15)),7))</f>
        <v>0</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1</v>
      </c>
      <c r="O15" s="41">
        <f t="shared" si="2"/>
        <v>0</v>
      </c>
    </row>
    <row r="16" spans="1:16" ht="52.8" x14ac:dyDescent="0.3">
      <c r="A16" s="2" t="str">
        <f>IF(ROWS($A$11:A16)&gt;COUNTIF(POA!$A:$A,$B$5),"",INDEX(POA!$A$2:$O$856,_xlfn.AGGREGATE(15,6,ROW(POA!$A$2:$A$855)-ROW(POA!$A$2)+1/--(POA!$A$2:$A$855=$B$5),ROWS($A$11:A16)),3))</f>
        <v>1.9 Infraestructura, equipamiento y seguridad</v>
      </c>
      <c r="B16" s="2" t="str">
        <f>IF(ROWS($A$11:B16)&gt;COUNTIF(POA!$A:$A,$B$5),"",INDEX(POA!$A$2:$O$856,_xlfn.AGGREGATE(15,6,ROW(POA!$A$2:$A$855)-ROW(POA!$A$2)+1/--(POA!$A$2:$A$855=$B$5),ROWS($A$11:B16)),4))</f>
        <v>1.9.1 Propiciar que la institución cuente con la infraestructura y equipamiento requeridos para el cumplimiento de sus funciones sustantivas y de gestión.</v>
      </c>
      <c r="C16" s="2" t="str">
        <f>IF(ROWS($A$11:C16)&gt;COUNTIF(POA!$A:$A,$B$5),"",INDEX(POA!$A$2:$O$856,_xlfn.AGGREGATE(15,6,ROW(POA!$A$2:$A$855)-ROW(POA!$A$2)+1/--(POA!$A$2:$A$855=$B$5),ROWS($A$11:C16)),5))</f>
        <v>1.9.1.1 Impulsar actividades orientadas a la ampliación, conservación, mejoramiento y modernización de la infraestructura física y equipamiento de que dispone la institución.</v>
      </c>
      <c r="D16" s="2" t="str">
        <f>IF(ROWS($A$11:D16)&gt;COUNTIF(POA!$A:$A,$B$5),"",INDEX(POA!$A$2:$O$856,_xlfn.AGGREGATE(15,6,ROW(POA!$A$2:$A$855)-ROW(POA!$A$2)+1/--(POA!$A$2:$A$855=$B$5),ROWS($A$11:D16)),6))</f>
        <v>Habilitar un espacio para la implementación del laboratorio de investigación que permita el desarrollo y la consolidación colegiada de biología celular</v>
      </c>
      <c r="E16" s="31">
        <f t="shared" si="0"/>
        <v>0</v>
      </c>
      <c r="F16" s="31">
        <f>IF(ROWS($A$11:F16)&gt;COUNTIF(POA!$A:$A,$B$5),"",INDEX(POA!$A$2:$O$856,_xlfn.AGGREGATE(15,6,ROW(POA!$A$2:$A$855)-ROW(POA!$A$2)+1/--(POA!$A$2:$A$855=$B$5),ROWS($A$11:F16)),7))</f>
        <v>0</v>
      </c>
      <c r="G16" s="31">
        <f>IF(ROWS($A$11:G16)&gt;COUNTIF(POA!$A:$A,$B$5),"",INDEX(POA!$A$2:$O$856,_xlfn.AGGREGATE(15,6,ROW(POA!$A$2:$A$855)-ROW(POA!$A$2)+1/--(POA!$A$2:$A$855=$B$5),ROWS($A$11:G16)),8))</f>
        <v>1</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1</v>
      </c>
      <c r="O16" s="41">
        <f t="shared" si="2"/>
        <v>0</v>
      </c>
    </row>
    <row r="17" spans="1:15" ht="39.6"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1.2.2.4 Fortalecer los servicios institucionales de tutoría, orientación psicopedagógica y asesoría académica.</v>
      </c>
      <c r="D17" s="2" t="str">
        <f>IF(ROWS($A$11:D17)&gt;COUNTIF(POA!$A:$A,$B$5),"",INDEX(POA!$A$2:$O$856,_xlfn.AGGREGATE(15,6,ROW(POA!$A$2:$A$855)-ROW(POA!$A$2)+1/--(POA!$A$2:$A$855=$B$5),ROWS($A$11:D17)),6))</f>
        <v>Fortalecer y reorganizar los grupos colegiados integrados por profesores de asignaturas comunes del tronco común.</v>
      </c>
      <c r="E17" s="31">
        <f t="shared" si="0"/>
        <v>0</v>
      </c>
      <c r="F17" s="31">
        <f>IF(ROWS($A$11:F17)&gt;COUNTIF(POA!$A:$A,$B$5),"",INDEX(POA!$A$2:$O$856,_xlfn.AGGREGATE(15,6,ROW(POA!$A$2:$A$855)-ROW(POA!$A$2)+1/--(POA!$A$2:$A$855=$B$5),ROWS($A$11:F17)),7))</f>
        <v>0</v>
      </c>
      <c r="G17" s="31">
        <f>IF(ROWS($A$11:G17)&gt;COUNTIF(POA!$A:$A,$B$5),"",INDEX(POA!$A$2:$O$856,_xlfn.AGGREGATE(15,6,ROW(POA!$A$2:$A$855)-ROW(POA!$A$2)+1/--(POA!$A$2:$A$855=$B$5),ROWS($A$11:G17)),8))</f>
        <v>1</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v>
      </c>
      <c r="O17" s="41">
        <f t="shared" si="2"/>
        <v>0</v>
      </c>
    </row>
    <row r="18" spans="1:15" ht="52.8" x14ac:dyDescent="0.3">
      <c r="A18" s="2" t="str">
        <f>IF(ROWS($A$11:A18)&gt;COUNTIF(POA!$A:$A,$B$5),"",INDEX(POA!$A$2:$O$856,_xlfn.AGGREGATE(15,6,ROW(POA!$A$2:$A$855)-ROW(POA!$A$2)+1/--(POA!$A$2:$A$855=$B$5),ROWS($A$11:A18)),3))</f>
        <v>1.9 Infraestructura, equipamiento y seguridad</v>
      </c>
      <c r="B18" s="2" t="str">
        <f>IF(ROWS($A$11:B18)&gt;COUNTIF(POA!$A:$A,$B$5),"",INDEX(POA!$A$2:$O$856,_xlfn.AGGREGATE(15,6,ROW(POA!$A$2:$A$855)-ROW(POA!$A$2)+1/--(POA!$A$2:$A$855=$B$5),ROWS($A$11:B18)),4))</f>
        <v>1.9.1 Propiciar que la institución cuente con la infraestructura y equipamiento requeridos para el cumplimiento de sus funciones sustantivas y de gestión.</v>
      </c>
      <c r="C18" s="2" t="str">
        <f>IF(ROWS($A$11:C18)&gt;COUNTIF(POA!$A:$A,$B$5),"",INDEX(POA!$A$2:$O$856,_xlfn.AGGREGATE(15,6,ROW(POA!$A$2:$A$855)-ROW(POA!$A$2)+1/--(POA!$A$2:$A$855=$B$5),ROWS($A$11:C18)),5))</f>
        <v>1.9.1.1 Impulsar actividades orientadas a la ampliación, conservación, mejoramiento y modernización de la infraestructura física y equipamiento de que dispone la institución.</v>
      </c>
      <c r="D18" s="2" t="str">
        <f>IF(ROWS($A$11:D18)&gt;COUNTIF(POA!$A:$A,$B$5),"",INDEX(POA!$A$2:$O$856,_xlfn.AGGREGATE(15,6,ROW(POA!$A$2:$A$855)-ROW(POA!$A$2)+1/--(POA!$A$2:$A$855=$B$5),ROWS($A$11:D18)),6))</f>
        <v>IMPULSAR EL PROGRAMA DE MANTENIMIENTO DE LAS INSTALACIONES Y LOS EQUIPOS.</v>
      </c>
      <c r="E18" s="31">
        <f t="shared" si="0"/>
        <v>0</v>
      </c>
      <c r="F18" s="31">
        <f>IF(ROWS($A$11:F18)&gt;COUNTIF(POA!$A:$A,$B$5),"",INDEX(POA!$A$2:$O$856,_xlfn.AGGREGATE(15,6,ROW(POA!$A$2:$A$855)-ROW(POA!$A$2)+1/--(POA!$A$2:$A$855=$B$5),ROWS($A$11:F18)),7))</f>
        <v>0</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41">
        <f t="shared" si="2"/>
        <v>0</v>
      </c>
    </row>
    <row r="19" spans="1:15"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1.9.1.3 Atender los requerimientos institucionales específicos asociados con el mantenimiento de edificios, aulas, espacios comunes, laboratorios, instalaciones deportivas y recintos culturales.</v>
      </c>
      <c r="D19" s="2" t="str">
        <f>IF(ROWS($A$11:D19)&gt;COUNTIF(POA!$A:$A,$B$5),"",INDEX(POA!$A$2:$O$856,_xlfn.AGGREGATE(15,6,ROW(POA!$A$2:$A$855)-ROW(POA!$A$2)+1/--(POA!$A$2:$A$855=$B$5),ROWS($A$11:D19)),6))</f>
        <v>ATENDER LAS NECESIDADES Y REQUERIMIENTOS DE AULAS, LABORATORIOS Y ÁREA ADMINISTRATIVA.</v>
      </c>
      <c r="E19" s="31">
        <f t="shared" si="0"/>
        <v>0</v>
      </c>
      <c r="F19" s="31">
        <f>IF(ROWS($A$11:F19)&gt;COUNTIF(POA!$A:$A,$B$5),"",INDEX(POA!$A$2:$O$856,_xlfn.AGGREGATE(15,6,ROW(POA!$A$2:$A$855)-ROW(POA!$A$2)+1/--(POA!$A$2:$A$855=$B$5),ROWS($A$11:F19)),7))</f>
        <v>0</v>
      </c>
      <c r="G19" s="31">
        <f>IF(ROWS($A$11:G19)&gt;COUNTIF(POA!$A:$A,$B$5),"",INDEX(POA!$A$2:$O$856,_xlfn.AGGREGATE(15,6,ROW(POA!$A$2:$A$855)-ROW(POA!$A$2)+1/--(POA!$A$2:$A$855=$B$5),ROWS($A$11:G19)),8))</f>
        <v>1</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1</v>
      </c>
      <c r="O19" s="41">
        <f t="shared" si="2"/>
        <v>0</v>
      </c>
    </row>
    <row r="20" spans="1:15" ht="39.6" x14ac:dyDescent="0.3">
      <c r="A20" s="2" t="str">
        <f>IF(ROWS($A$11:A20)&gt;COUNTIF(POA!$A:$A,$B$5),"",INDEX(POA!$A$2:$O$856,_xlfn.AGGREGATE(15,6,ROW(POA!$A$2:$A$855)-ROW(POA!$A$2)+1/--(POA!$A$2:$A$855=$B$5),ROWS($A$11:A20)),3))</f>
        <v>1.11 Cuidado al medio ambiente</v>
      </c>
      <c r="B20" s="2" t="str">
        <f>IF(ROWS($A$11:B20)&gt;COUNTIF(POA!$A:$A,$B$5),"",INDEX(POA!$A$2:$O$856,_xlfn.AGGREGATE(15,6,ROW(POA!$A$2:$A$855)-ROW(POA!$A$2)+1/--(POA!$A$2:$A$855=$B$5),ROWS($A$11:B20)),4))</f>
        <v>1.11.1 Fortalecer las medidas institucionales que promuevan la protección del medio ambiente y de desarrollo sostenible.</v>
      </c>
      <c r="C20" s="2" t="str">
        <f>IF(ROWS($A$11:C20)&gt;COUNTIF(POA!$A:$A,$B$5),"",INDEX(POA!$A$2:$O$856,_xlfn.AGGREGATE(15,6,ROW(POA!$A$2:$A$855)-ROW(POA!$A$2)+1/--(POA!$A$2:$A$855=$B$5),ROWS($A$11:C20)),5))</f>
        <v>1.11.1.1 Promover una agenda institucional en materia ambiental acorde a los objetivos del desarrollo sostenible (ods), que favorezca procesos y enfoques trans e interdisciplinarios para la solución de problemas ambientales.</v>
      </c>
      <c r="D20" s="2" t="str">
        <f>IF(ROWS($A$11:D20)&gt;COUNTIF(POA!$A:$A,$B$5),"",INDEX(POA!$A$2:$O$856,_xlfn.AGGREGATE(15,6,ROW(POA!$A$2:$A$855)-ROW(POA!$A$2)+1/--(POA!$A$2:$A$855=$B$5),ROWS($A$11:D20)),6))</f>
        <v>ATENDER RECOMENDACIONES EN MATERIA AMBIENTAL (Marco normativo de Profepa).</v>
      </c>
      <c r="E20" s="31">
        <f t="shared" si="0"/>
        <v>0</v>
      </c>
      <c r="F20" s="31">
        <f>IF(ROWS($A$11:F20)&gt;COUNTIF(POA!$A:$A,$B$5),"",INDEX(POA!$A$2:$O$856,_xlfn.AGGREGATE(15,6,ROW(POA!$A$2:$A$855)-ROW(POA!$A$2)+1/--(POA!$A$2:$A$855=$B$5),ROWS($A$11:F20)),7))</f>
        <v>0</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0</v>
      </c>
    </row>
    <row r="21" spans="1:15" ht="52.8" x14ac:dyDescent="0.3">
      <c r="A21" s="2" t="str">
        <f>IF(ROWS($A$11:A21)&gt;COUNTIF(POA!$A:$A,$B$5),"",INDEX(POA!$A$2:$O$856,_xlfn.AGGREGATE(15,6,ROW(POA!$A$2:$A$855)-ROW(POA!$A$2)+1/--(POA!$A$2:$A$855=$B$5),ROWS($A$11:A21)),3))</f>
        <v>1.9 Infraestructura, equipamiento y seguridad</v>
      </c>
      <c r="B21" s="2" t="str">
        <f>IF(ROWS($A$11:B21)&gt;COUNTIF(POA!$A:$A,$B$5),"",INDEX(POA!$A$2:$O$856,_xlfn.AGGREGATE(15,6,ROW(POA!$A$2:$A$855)-ROW(POA!$A$2)+1/--(POA!$A$2:$A$855=$B$5),ROWS($A$11:B21)),4))</f>
        <v>1.9.2 Modernizar la infraestructura tecnológica de la universidad acorde con los requerimientos de las funciones sustantivas y de gestión.</v>
      </c>
      <c r="C21" s="2" t="str">
        <f>IF(ROWS($A$11:C21)&gt;COUNTIF(POA!$A:$A,$B$5),"",INDEX(POA!$A$2:$O$856,_xlfn.AGGREGATE(15,6,ROW(POA!$A$2:$A$855)-ROW(POA!$A$2)+1/--(POA!$A$2:$A$855=$B$5),ROWS($A$11:C21)),5))</f>
        <v>1.9.2.1 Gestionar la modernización, optimización y uso del equipamiento tecnológico de que dispone la universidad.</v>
      </c>
      <c r="D21" s="2" t="str">
        <f>IF(ROWS($A$11:D21)&gt;COUNTIF(POA!$A:$A,$B$5),"",INDEX(POA!$A$2:$O$856,_xlfn.AGGREGATE(15,6,ROW(POA!$A$2:$A$855)-ROW(POA!$A$2)+1/--(POA!$A$2:$A$855=$B$5),ROWS($A$11:D21)),6))</f>
        <v>ADQUIRIR MATERIAL Y EQUIPO DE PROCESAMIENTO DE DATOS, ASÍ COMO DE TECNOLOGÍA DE LA INFORMACIÓN Y COMUNICACIÓN.</v>
      </c>
      <c r="E21" s="31">
        <f t="shared" si="0"/>
        <v>0</v>
      </c>
      <c r="F21" s="31">
        <f>IF(ROWS($A$11:F21)&gt;COUNTIF(POA!$A:$A,$B$5),"",INDEX(POA!$A$2:$O$856,_xlfn.AGGREGATE(15,6,ROW(POA!$A$2:$A$855)-ROW(POA!$A$2)+1/--(POA!$A$2:$A$855=$B$5),ROWS($A$11:F21)),7))</f>
        <v>0</v>
      </c>
      <c r="G21" s="31">
        <f>IF(ROWS($A$11:G21)&gt;COUNTIF(POA!$A:$A,$B$5),"",INDEX(POA!$A$2:$O$856,_xlfn.AGGREGATE(15,6,ROW(POA!$A$2:$A$855)-ROW(POA!$A$2)+1/--(POA!$A$2:$A$855=$B$5),ROWS($A$11:G21)),8))</f>
        <v>1</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1</v>
      </c>
      <c r="O21" s="41">
        <f t="shared" si="2"/>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view="pageBreakPreview" zoomScale="60" zoomScaleNormal="60" workbookViewId="0">
      <selection activeCell="D15" sqref="D15"/>
    </sheetView>
  </sheetViews>
  <sheetFormatPr baseColWidth="10" defaultColWidth="11.44140625" defaultRowHeight="14.4" x14ac:dyDescent="0.3"/>
  <cols>
    <col min="1" max="2" width="39.44140625" customWidth="1"/>
    <col min="3" max="3" width="65.44140625" bestFit="1" customWidth="1"/>
    <col min="4" max="4" width="65.5546875" bestFit="1"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222</v>
      </c>
      <c r="C5" s="84" t="s">
        <v>95</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1.1.1.1 Diversificar la oferta de programas de licenciatura en diferentes modalidades y áreas del conocimiento que contribuya al desarrollo regional y nacional.</v>
      </c>
      <c r="D11" s="2" t="str">
        <f>IF(ROWS($A$11:D11)&gt;COUNTIF(POA!$A:$A,$B$5),"",INDEX(POA!$A$2:$O$856,_xlfn.AGGREGATE(15,6,ROW(POA!$A$2:$A$855)-ROW(POA!$A$2)+1/--(POA!$A$2:$A$855=$B$5),ROWS($A$11:D11)),6))</f>
        <v>Promover la diversificación de oferta de programas de licenciatura y cursos a modalidades mixta (semipresencial)  y no presencial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1.1.1 Fortalecer la oferta educativa de licenciatura y posgrado.</v>
      </c>
      <c r="C12" s="2" t="str">
        <f>IF(ROWS($A$11:C12)&gt;COUNTIF(POA!$A:$A,$B$5),"",INDEX(POA!$A$2:$O$856,_xlfn.AGGREGATE(15,6,ROW(POA!$A$2:$A$855)-ROW(POA!$A$2)+1/--(POA!$A$2:$A$855=$B$5),ROWS($A$11:C12)),5))</f>
        <v>1.1.1.2 Diversificar la oferta de programas de posgrado con orientación profesionalizante en distintas modalidades para atender la demanda de los sectores público, privado y social.</v>
      </c>
      <c r="D12" s="2" t="str">
        <f>IF(ROWS($A$11:D12)&gt;COUNTIF(POA!$A:$A,$B$5),"",INDEX(POA!$A$2:$O$856,_xlfn.AGGREGATE(15,6,ROW(POA!$A$2:$A$855)-ROW(POA!$A$2)+1/--(POA!$A$2:$A$855=$B$5),ROWS($A$11:D12)),6))</f>
        <v>Promover la diversificación de oferta de programas de posgrado y cursos a modalidad no presencial.</v>
      </c>
      <c r="E12" s="31">
        <f t="shared" ref="E12:E17"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7" si="1">+G12+I12+K12+M12</f>
        <v>0</v>
      </c>
      <c r="O12" s="41">
        <f t="shared" ref="O12:O17" si="2">IFERROR(N12/E12,0%)</f>
        <v>0</v>
      </c>
    </row>
    <row r="13" spans="1:16" ht="39.6" x14ac:dyDescent="0.3">
      <c r="A13" s="2" t="str">
        <f>IF(ROWS($A$11:A13)&gt;COUNTIF(POA!$A:$A,$B$5),"",INDEX(POA!$A$2:$O$856,_xlfn.AGGREGATE(15,6,ROW(POA!$A$2:$A$855)-ROW(POA!$A$2)+1/--(POA!$A$2:$A$855=$B$5),ROWS($A$11:A13)),3))</f>
        <v>1.7 Cultura digital</v>
      </c>
      <c r="B13" s="2" t="str">
        <f>IF(ROWS($A$11:B13)&gt;COUNTIF(POA!$A:$A,$B$5),"",INDEX(POA!$A$2:$O$856,_xlfn.AGGREGATE(15,6,ROW(POA!$A$2:$A$855)-ROW(POA!$A$2)+1/--(POA!$A$2:$A$855=$B$5),ROWS($A$11:B13)),4))</f>
        <v>1.7.1 Favorecer el uso de tecnologías digitales en el desarrollo de las funciones sustantivas y de gestión de la universidad.</v>
      </c>
      <c r="C13" s="2" t="str">
        <f>IF(ROWS($A$11:C13)&gt;COUNTIF(POA!$A:$A,$B$5),"",INDEX(POA!$A$2:$O$856,_xlfn.AGGREGATE(15,6,ROW(POA!$A$2:$A$855)-ROW(POA!$A$2)+1/--(POA!$A$2:$A$855=$B$5),ROWS($A$11:C13)),5))</f>
        <v>1.7.1.2 Aplicar el principio de accesibilidad universal en todos los procesos relativos al diseño de aplicaciones, adquisición y operación de equipos, desarrollo de sistemas de información y entornos de aprendizaje.</v>
      </c>
      <c r="D13" s="2" t="str">
        <f>IF(ROWS($A$11:D13)&gt;COUNTIF(POA!$A:$A,$B$5),"",INDEX(POA!$A$2:$O$856,_xlfn.AGGREGATE(15,6,ROW(POA!$A$2:$A$855)-ROW(POA!$A$2)+1/--(POA!$A$2:$A$855=$B$5),ROWS($A$11:D13)),6))</f>
        <v>Promover la aplicación del principio de accesibilidad universal en los procesos de diseño de aplicaciones, adquisición y operación de equipos, desarrollo de sistemas de información y entornos de aprendizaje.</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39.6" x14ac:dyDescent="0.3">
      <c r="A14" s="2" t="str">
        <f>IF(ROWS($A$11:A14)&gt;COUNTIF(POA!$A:$A,$B$5),"",INDEX(POA!$A$2:$O$856,_xlfn.AGGREGATE(15,6,ROW(POA!$A$2:$A$855)-ROW(POA!$A$2)+1/--(POA!$A$2:$A$855=$B$5),ROWS($A$11:A14)),3))</f>
        <v>1.7 Cultura digital</v>
      </c>
      <c r="B14" s="2" t="str">
        <f>IF(ROWS($A$11:B14)&gt;COUNTIF(POA!$A:$A,$B$5),"",INDEX(POA!$A$2:$O$856,_xlfn.AGGREGATE(15,6,ROW(POA!$A$2:$A$855)-ROW(POA!$A$2)+1/--(POA!$A$2:$A$855=$B$5),ROWS($A$11:B14)),4))</f>
        <v>1.7.2 Propiciar la formación y actualización de la comunidad universitaria en el uso de las tecnologías digitales.</v>
      </c>
      <c r="C14" s="2" t="str">
        <f>IF(ROWS($A$11:C14)&gt;COUNTIF(POA!$A:$A,$B$5),"",INDEX(POA!$A$2:$O$856,_xlfn.AGGREGATE(15,6,ROW(POA!$A$2:$A$855)-ROW(POA!$A$2)+1/--(POA!$A$2:$A$855=$B$5),ROWS($A$11:C14)),5))</f>
        <v>1.7.2.1 Fomentar en los alumnos el uso de tecnologías digitales y de plataformas educativas con contenido globales y en formatos actuales de entrega.</v>
      </c>
      <c r="D14" s="2" t="str">
        <f>IF(ROWS($A$11:D14)&gt;COUNTIF(POA!$A:$A,$B$5),"",INDEX(POA!$A$2:$O$856,_xlfn.AGGREGATE(15,6,ROW(POA!$A$2:$A$855)-ROW(POA!$A$2)+1/--(POA!$A$2:$A$855=$B$5),ROWS($A$11:D14)),6))</f>
        <v>Llevar a cabo eventos académicos, talleres, cursos y acciones de difusión para promover la cultura digital entre los alumnos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1.7 Cultura digital</v>
      </c>
      <c r="B15" s="2" t="str">
        <f>IF(ROWS($A$11:B15)&gt;COUNTIF(POA!$A:$A,$B$5),"",INDEX(POA!$A$2:$O$856,_xlfn.AGGREGATE(15,6,ROW(POA!$A$2:$A$855)-ROW(POA!$A$2)+1/--(POA!$A$2:$A$855=$B$5),ROWS($A$11:B15)),4))</f>
        <v>1.7.2 Propiciar la formación y actualización de la comunidad universitaria en el uso de las tecnologías digitales.</v>
      </c>
      <c r="C15" s="2" t="str">
        <f>IF(ROWS($A$11:C15)&gt;COUNTIF(POA!$A:$A,$B$5),"",INDEX(POA!$A$2:$O$856,_xlfn.AGGREGATE(15,6,ROW(POA!$A$2:$A$855)-ROW(POA!$A$2)+1/--(POA!$A$2:$A$855=$B$5),ROWS($A$11:C15)),5))</f>
        <v>1.7.2.2 Fortalecer los programas de formación y actualización dirigidos al personal académico, administrativo y de servicios en materia de cultura digital.</v>
      </c>
      <c r="D15" s="2" t="str">
        <f>IF(ROWS($A$11:D15)&gt;COUNTIF(POA!$A:$A,$B$5),"",INDEX(POA!$A$2:$O$856,_xlfn.AGGREGATE(15,6,ROW(POA!$A$2:$A$855)-ROW(POA!$A$2)+1/--(POA!$A$2:$A$855=$B$5),ROWS($A$11:D15)),6))</f>
        <v>Llevar a cabo eventos académicos, talleres, cursos y acciones de difusión para promover la cultura digital entre personal académico, administrativo y de servicio.</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39.6" x14ac:dyDescent="0.3">
      <c r="A16" s="2" t="str">
        <f>IF(ROWS($A$11:A16)&gt;COUNTIF(POA!$A:$A,$B$5),"",INDEX(POA!$A$2:$O$856,_xlfn.AGGREGATE(15,6,ROW(POA!$A$2:$A$855)-ROW(POA!$A$2)+1/--(POA!$A$2:$A$855=$B$5),ROWS($A$11:A16)),3))</f>
        <v>1.7 Cultura digital</v>
      </c>
      <c r="B16" s="2" t="str">
        <f>IF(ROWS($A$11:B16)&gt;COUNTIF(POA!$A:$A,$B$5),"",INDEX(POA!$A$2:$O$856,_xlfn.AGGREGATE(15,6,ROW(POA!$A$2:$A$855)-ROW(POA!$A$2)+1/--(POA!$A$2:$A$855=$B$5),ROWS($A$11:B16)),4))</f>
        <v>1.7.2 Propiciar la formación y actualización de la comunidad universitaria en el uso de las tecnologías digitales.</v>
      </c>
      <c r="C16" s="2" t="str">
        <f>IF(ROWS($A$11:C16)&gt;COUNTIF(POA!$A:$A,$B$5),"",INDEX(POA!$A$2:$O$856,_xlfn.AGGREGATE(15,6,ROW(POA!$A$2:$A$855)-ROW(POA!$A$2)+1/--(POA!$A$2:$A$855=$B$5),ROWS($A$11:C16)),5))</f>
        <v>1.7.2.3 Diseñar modelos, materiales y experiencias de aprendizaje que incorporen el uso de tecnologías digitales.</v>
      </c>
      <c r="D16" s="2" t="str">
        <f>IF(ROWS($A$11:D16)&gt;COUNTIF(POA!$A:$A,$B$5),"",INDEX(POA!$A$2:$O$856,_xlfn.AGGREGATE(15,6,ROW(POA!$A$2:$A$855)-ROW(POA!$A$2)+1/--(POA!$A$2:$A$855=$B$5),ROWS($A$11:D16)),6))</f>
        <v>Promover el diseño de modelos, materiales y experiencias de aprendizaje que incorporen el uso de tecnologías digitales.</v>
      </c>
      <c r="E16" s="31">
        <f t="shared" si="0"/>
        <v>0</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1.7 Cultura digital</v>
      </c>
      <c r="B17" s="2" t="str">
        <f>IF(ROWS($A$11:B17)&gt;COUNTIF(POA!$A:$A,$B$5),"",INDEX(POA!$A$2:$O$856,_xlfn.AGGREGATE(15,6,ROW(POA!$A$2:$A$855)-ROW(POA!$A$2)+1/--(POA!$A$2:$A$855=$B$5),ROWS($A$11:B17)),4))</f>
        <v>1.7.2 Propiciar la formación y actualización de la comunidad universitaria en el uso de las tecnologías digitales.</v>
      </c>
      <c r="C17" s="2" t="str">
        <f>IF(ROWS($A$11:C17)&gt;COUNTIF(POA!$A:$A,$B$5),"",INDEX(POA!$A$2:$O$856,_xlfn.AGGREGATE(15,6,ROW(POA!$A$2:$A$855)-ROW(POA!$A$2)+1/--(POA!$A$2:$A$855=$B$5),ROWS($A$11:C17)),5))</f>
        <v>1.7.2.4 Establecer una agenda institucional de investigación y desarrollo, que tenga como objeto de estudio el uso y apropiación de tecnologías digitales en entornos de aprendizaje.</v>
      </c>
      <c r="D17" s="2" t="str">
        <f>IF(ROWS($A$11:D17)&gt;COUNTIF(POA!$A:$A,$B$5),"",INDEX(POA!$A$2:$O$856,_xlfn.AGGREGATE(15,6,ROW(POA!$A$2:$A$855)-ROW(POA!$A$2)+1/--(POA!$A$2:$A$855=$B$5),ROWS($A$11:D17)),6))</f>
        <v>Coordinar la integración de una agenda institucional de investigación y desarrollo que tenga por objeto de estudio el uso y apropiación de tecnologías digitales en el aprendizaje así como su capitalización hacia soluciones institucionales.</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view="pageBreakPreview" topLeftCell="B1"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251</v>
      </c>
      <c r="C5" s="84" t="s">
        <v>1566</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INDEX('POA4'!$A$2:$O$152,_xlfn.AGGREGATE(15,6,ROW('POA4'!$A$2:$A$152)-ROW('POA4'!$A$2)+1/--('POA4'!$A$2:$A$152=$B$5),ROWS($A$11:A11)),3)</f>
        <v>4.10 Organización y gestión administrativa</v>
      </c>
      <c r="B11" s="2" t="str">
        <f>INDEX('POA4'!$A$2:$O$152,_xlfn.AGGREGATE(15,6,ROW('POA4'!$A$2:$A$152)-ROW('POA4'!$A$2)+1/--('POA4'!$A$2:$A$152=$B$5),ROWS($A$11:B11)),4)</f>
        <v>4.10.3 Asegurar mecanismos institucionales para el uso racional, responsable y transparente de los recursos de que dispone la universidad.</v>
      </c>
      <c r="C11" s="2" t="str">
        <f>INDEX('POA4'!$A$2:$O$152,_xlfn.AGGREGATE(15,6,ROW('POA4'!$A$2:$A$152)-ROW('POA4'!$A$2)+1/--('POA4'!$A$2:$A$152=$B$5),ROWS($A$11:C11)),5)</f>
        <v>4.10.3.5 Aplicar la normatividad vigente sobre las atribuciones y responsabilidades de los servidores universitarios.</v>
      </c>
      <c r="D11" s="2" t="str">
        <f>INDEX('POA4'!$A$2:$O$152,_xlfn.AGGREGATE(15,6,ROW('POA4'!$A$2:$A$152)-ROW('POA4'!$A$2)+1/--('POA4'!$A$2:$A$152=$B$5),ROWS($A$11:D11)),6)</f>
        <v>Vigilar el correcto ejercicio del presupuesto,verificar el cumplimiento de lo establecido en manuales y control interno, así como verificar el apego a la reglamentación tanto interna como externaa</v>
      </c>
      <c r="E11" s="37">
        <f t="shared" ref="E11:E13" si="0">+F11+H11+J11+L11</f>
        <v>40</v>
      </c>
      <c r="F11" s="31">
        <f>INDEX('POA4'!$A$2:$O$152,_xlfn.AGGREGATE(15,6,ROW('POA4'!$A$2:$A$152)-ROW('POA4'!$A$2)+1/--('POA4'!$A$2:$A$152=$B$5),ROWS($A$11:F11)),7)</f>
        <v>13</v>
      </c>
      <c r="G11" s="31">
        <f>INDEX('POA4'!$A$2:$O$152,_xlfn.AGGREGATE(15,6,ROW('POA4'!$A$2:$A$152)-ROW('POA4'!$A$2)+1/--('POA4'!$A$2:$A$152=$B$5),ROWS($A$11:G11)),8)</f>
        <v>7</v>
      </c>
      <c r="H11" s="31">
        <f>INDEX('POA4'!$A$2:$O$152,_xlfn.AGGREGATE(15,6,ROW('POA4'!$A$2:$A$152)-ROW('POA4'!$A$2)+1/--('POA4'!$A$2:$A$152=$B$5),ROWS($A$11:H11)),9)</f>
        <v>11</v>
      </c>
      <c r="I11" s="31">
        <f>INDEX('POA4'!$A$2:$O$152,_xlfn.AGGREGATE(15,6,ROW('POA4'!$A$2:$A$152)-ROW('POA4'!$A$2)+1/--('POA4'!$A$2:$A$152=$B$5),ROWS($A$11:I11)),10)</f>
        <v>0</v>
      </c>
      <c r="J11" s="31">
        <f>INDEX('POA4'!$A$2:$O$152,_xlfn.AGGREGATE(15,6,ROW('POA4'!$A$2:$A$152)-ROW('POA4'!$A$2)+1/--('POA4'!$A$2:$A$152=$B$5),ROWS($A$11:J11)),11)</f>
        <v>6</v>
      </c>
      <c r="K11" s="31">
        <f>INDEX('POA4'!$A$2:$O$152,_xlfn.AGGREGATE(15,6,ROW('POA4'!$A$2:$A$152)-ROW('POA4'!$A$2)+1/--('POA4'!$A$2:$A$152=$B$5),ROWS($A$11:K11)),12)</f>
        <v>0</v>
      </c>
      <c r="L11" s="31">
        <f>INDEX('POA4'!$A$2:$O$152,_xlfn.AGGREGATE(15,6,ROW('POA4'!$A$2:$A$152)-ROW('POA4'!$A$2)+1/--('POA4'!$A$2:$A$152=$B$5),ROWS($A$11:L11)),13)</f>
        <v>10</v>
      </c>
      <c r="M11" s="31">
        <f>INDEX('POA4'!$A$2:$O$152,_xlfn.AGGREGATE(15,6,ROW('POA4'!$A$2:$A$152)-ROW('POA4'!$A$2)+1/--('POA4'!$A$2:$A$152=$B$5),ROWS($A$11:M11)),14)</f>
        <v>0</v>
      </c>
      <c r="N11" s="37">
        <f t="shared" ref="N11:N13" si="1">+G11+I11+K11+M11</f>
        <v>7</v>
      </c>
      <c r="O11" s="41">
        <f t="shared" ref="O11:O13" si="2">IFERROR(N11/E11,0%)</f>
        <v>0.17499999999999999</v>
      </c>
    </row>
    <row r="12" spans="1:16" ht="52.8" x14ac:dyDescent="0.3">
      <c r="A12" s="2" t="str">
        <f>INDEX('POA4'!$A$2:$O$152,_xlfn.AGGREGATE(15,6,ROW('POA4'!$A$2:$A$152)-ROW('POA4'!$A$2)+1/--('POA4'!$A$2:$A$152=$B$5),ROWS($A$11:A12)),3)</f>
        <v>4.10 Organización y gestión administrativa</v>
      </c>
      <c r="B12" s="2" t="str">
        <f>INDEX('POA4'!$A$2:$O$152,_xlfn.AGGREGATE(15,6,ROW('POA4'!$A$2:$A$152)-ROW('POA4'!$A$2)+1/--('POA4'!$A$2:$A$152=$B$5),ROWS($A$11:B12)),4)</f>
        <v>4.10.3 Asegurar mecanismos institucionales para el uso racional, responsable y transparente de los recursos de que dispone la universidad.</v>
      </c>
      <c r="C12" s="2" t="str">
        <f>INDEX('POA4'!$A$2:$O$152,_xlfn.AGGREGATE(15,6,ROW('POA4'!$A$2:$A$152)-ROW('POA4'!$A$2)+1/--('POA4'!$A$2:$A$152=$B$5),ROWS($A$11:C12)),5)</f>
        <v>4.10.3.5 Aplicar la normatividad vigente sobre las atribuciones y responsabilidades de los servidores universitarios.</v>
      </c>
      <c r="D12" s="2" t="str">
        <f>INDEX('POA4'!$A$2:$O$152,_xlfn.AGGREGATE(15,6,ROW('POA4'!$A$2:$A$152)-ROW('POA4'!$A$2)+1/--('POA4'!$A$2:$A$152=$B$5),ROWS($A$11:D12)),6)</f>
        <v>Vigilar el correcto ejercicio de los recursos ordinarios y extraordinarios en apego a lo establecido en los convenios, reglas de operación y reglamentación aplicable</v>
      </c>
      <c r="E12" s="37">
        <f t="shared" si="0"/>
        <v>12</v>
      </c>
      <c r="F12" s="31">
        <f>INDEX('POA4'!$A$2:$O$152,_xlfn.AGGREGATE(15,6,ROW('POA4'!$A$2:$A$152)-ROW('POA4'!$A$2)+1/--('POA4'!$A$2:$A$152=$B$5),ROWS($A$11:F12)),7)</f>
        <v>1</v>
      </c>
      <c r="G12" s="31">
        <f>INDEX('POA4'!$A$2:$O$152,_xlfn.AGGREGATE(15,6,ROW('POA4'!$A$2:$A$152)-ROW('POA4'!$A$2)+1/--('POA4'!$A$2:$A$152=$B$5),ROWS($A$11:G12)),8)</f>
        <v>6</v>
      </c>
      <c r="H12" s="31">
        <f>INDEX('POA4'!$A$2:$O$152,_xlfn.AGGREGATE(15,6,ROW('POA4'!$A$2:$A$152)-ROW('POA4'!$A$2)+1/--('POA4'!$A$2:$A$152=$B$5),ROWS($A$11:H12)),9)</f>
        <v>1</v>
      </c>
      <c r="I12" s="31">
        <f>INDEX('POA4'!$A$2:$O$152,_xlfn.AGGREGATE(15,6,ROW('POA4'!$A$2:$A$152)-ROW('POA4'!$A$2)+1/--('POA4'!$A$2:$A$152=$B$5),ROWS($A$11:I12)),10)</f>
        <v>0</v>
      </c>
      <c r="J12" s="31">
        <f>INDEX('POA4'!$A$2:$O$152,_xlfn.AGGREGATE(15,6,ROW('POA4'!$A$2:$A$152)-ROW('POA4'!$A$2)+1/--('POA4'!$A$2:$A$152=$B$5),ROWS($A$11:J12)),11)</f>
        <v>7</v>
      </c>
      <c r="K12" s="31">
        <f>INDEX('POA4'!$A$2:$O$152,_xlfn.AGGREGATE(15,6,ROW('POA4'!$A$2:$A$152)-ROW('POA4'!$A$2)+1/--('POA4'!$A$2:$A$152=$B$5),ROWS($A$11:K12)),12)</f>
        <v>0</v>
      </c>
      <c r="L12" s="31">
        <f>INDEX('POA4'!$A$2:$O$152,_xlfn.AGGREGATE(15,6,ROW('POA4'!$A$2:$A$152)-ROW('POA4'!$A$2)+1/--('POA4'!$A$2:$A$152=$B$5),ROWS($A$11:L12)),13)</f>
        <v>3</v>
      </c>
      <c r="M12" s="31">
        <f>INDEX('POA4'!$A$2:$O$152,_xlfn.AGGREGATE(15,6,ROW('POA4'!$A$2:$A$152)-ROW('POA4'!$A$2)+1/--('POA4'!$A$2:$A$152=$B$5),ROWS($A$11:M12)),14)</f>
        <v>0</v>
      </c>
      <c r="N12" s="37">
        <f t="shared" si="1"/>
        <v>6</v>
      </c>
      <c r="O12" s="41">
        <f t="shared" si="2"/>
        <v>0.5</v>
      </c>
    </row>
    <row r="13" spans="1:16" ht="52.8" x14ac:dyDescent="0.3">
      <c r="A13" s="2" t="str">
        <f>INDEX('POA4'!$A$2:$O$152,_xlfn.AGGREGATE(15,6,ROW('POA4'!$A$2:$A$152)-ROW('POA4'!$A$2)+1/--('POA4'!$A$2:$A$152=$B$5),ROWS($A$11:A13)),3)</f>
        <v>4.10 Organización y gestión administrativa</v>
      </c>
      <c r="B13" s="2" t="str">
        <f>INDEX('POA4'!$A$2:$O$152,_xlfn.AGGREGATE(15,6,ROW('POA4'!$A$2:$A$152)-ROW('POA4'!$A$2)+1/--('POA4'!$A$2:$A$152=$B$5),ROWS($A$11:B13)),4)</f>
        <v>4.10.3 Asegurar mecanismos institucionales para el uso racional, responsable y transparente de los recursos de que dispone la universidad.</v>
      </c>
      <c r="C13" s="2" t="str">
        <f>INDEX('POA4'!$A$2:$O$152,_xlfn.AGGREGATE(15,6,ROW('POA4'!$A$2:$A$152)-ROW('POA4'!$A$2)+1/--('POA4'!$A$2:$A$152=$B$5),ROWS($A$11:C13)),5)</f>
        <v>4.10.3.5 Aplicar la normatividad vigente sobre las atribuciones y responsabilidades de los servidores universitarios.</v>
      </c>
      <c r="D13" s="2" t="str">
        <f>INDEX('POA4'!$A$2:$O$152,_xlfn.AGGREGATE(15,6,ROW('POA4'!$A$2:$A$152)-ROW('POA4'!$A$2)+1/--('POA4'!$A$2:$A$152=$B$5),ROWS($A$11:D13)),6)</f>
        <v>Vigilar el manejo de los fondos y valores</v>
      </c>
      <c r="E13" s="37">
        <f t="shared" si="0"/>
        <v>344</v>
      </c>
      <c r="F13" s="31">
        <f>INDEX('POA4'!$A$2:$O$152,_xlfn.AGGREGATE(15,6,ROW('POA4'!$A$2:$A$152)-ROW('POA4'!$A$2)+1/--('POA4'!$A$2:$A$152=$B$5),ROWS($A$11:F13)),7)</f>
        <v>84</v>
      </c>
      <c r="G13" s="31">
        <f>INDEX('POA4'!$A$2:$O$152,_xlfn.AGGREGATE(15,6,ROW('POA4'!$A$2:$A$152)-ROW('POA4'!$A$2)+1/--('POA4'!$A$2:$A$152=$B$5),ROWS($A$11:G13)),8)</f>
        <v>85</v>
      </c>
      <c r="H13" s="31">
        <f>INDEX('POA4'!$A$2:$O$152,_xlfn.AGGREGATE(15,6,ROW('POA4'!$A$2:$A$152)-ROW('POA4'!$A$2)+1/--('POA4'!$A$2:$A$152=$B$5),ROWS($A$11:H13)),9)</f>
        <v>95</v>
      </c>
      <c r="I13" s="31">
        <f>INDEX('POA4'!$A$2:$O$152,_xlfn.AGGREGATE(15,6,ROW('POA4'!$A$2:$A$152)-ROW('POA4'!$A$2)+1/--('POA4'!$A$2:$A$152=$B$5),ROWS($A$11:I13)),10)</f>
        <v>0</v>
      </c>
      <c r="J13" s="31">
        <f>INDEX('POA4'!$A$2:$O$152,_xlfn.AGGREGATE(15,6,ROW('POA4'!$A$2:$A$152)-ROW('POA4'!$A$2)+1/--('POA4'!$A$2:$A$152=$B$5),ROWS($A$11:J13)),11)</f>
        <v>72</v>
      </c>
      <c r="K13" s="31">
        <f>INDEX('POA4'!$A$2:$O$152,_xlfn.AGGREGATE(15,6,ROW('POA4'!$A$2:$A$152)-ROW('POA4'!$A$2)+1/--('POA4'!$A$2:$A$152=$B$5),ROWS($A$11:K13)),12)</f>
        <v>0</v>
      </c>
      <c r="L13" s="31">
        <f>INDEX('POA4'!$A$2:$O$152,_xlfn.AGGREGATE(15,6,ROW('POA4'!$A$2:$A$152)-ROW('POA4'!$A$2)+1/--('POA4'!$A$2:$A$152=$B$5),ROWS($A$11:L13)),13)</f>
        <v>93</v>
      </c>
      <c r="M13" s="31">
        <f>INDEX('POA4'!$A$2:$O$152,_xlfn.AGGREGATE(15,6,ROW('POA4'!$A$2:$A$152)-ROW('POA4'!$A$2)+1/--('POA4'!$A$2:$A$152=$B$5),ROWS($A$11:M13)),14)</f>
        <v>0</v>
      </c>
      <c r="N13" s="37">
        <f t="shared" si="1"/>
        <v>85</v>
      </c>
      <c r="O13" s="41">
        <f t="shared" si="2"/>
        <v>0.24709302325581395</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view="pageBreakPreview" topLeftCell="B25"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253</v>
      </c>
      <c r="C5" s="84" t="s">
        <v>1567</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INDEX('POA4'!$A$2:$O$152,_xlfn.AGGREGATE(15,6,ROW('POA4'!$A$2:$A$152)-ROW('POA4'!$A$2)+1/--('POA4'!$A$2:$A$152=$B$5),ROWS($A$11:A11)),3)</f>
        <v>4.10 Organización y gestión administrativa</v>
      </c>
      <c r="B11" s="2" t="str">
        <f>INDEX('POA4'!$A$2:$O$152,_xlfn.AGGREGATE(15,6,ROW('POA4'!$A$2:$A$152)-ROW('POA4'!$A$2)+1/--('POA4'!$A$2:$A$152=$B$5),ROWS($A$11:B11)),4)</f>
        <v>4.10.2 Fortalecer los esquemas de capacitación del personal administrativo y de servicios.</v>
      </c>
      <c r="C11" s="2" t="str">
        <f>INDEX('POA4'!$A$2:$O$152,_xlfn.AGGREGATE(15,6,ROW('POA4'!$A$2:$A$152)-ROW('POA4'!$A$2)+1/--('POA4'!$A$2:$A$152=$B$5),ROWS($A$11:C11)),5)</f>
        <v>4.10.2.1 Asegurar la capacitación oportuna y pertinente del personal administrativo y de ser- vicios, que les permita desarrollarse en los planos personal, laboral y profesional.</v>
      </c>
      <c r="D11" s="2" t="str">
        <f>INDEX('POA4'!$A$2:$O$152,_xlfn.AGGREGATE(15,6,ROW('POA4'!$A$2:$A$152)-ROW('POA4'!$A$2)+1/--('POA4'!$A$2:$A$152=$B$5),ROWS($A$11:D11)),6)</f>
        <v>Revisar operatividad de los sistemas de apoyo informático., paquete poliza, consulta de mayor, caja permanente y seguimiento al sistema de cuentas por cobrar.</v>
      </c>
      <c r="E11" s="37">
        <f t="shared" ref="E11" si="0">+F11+H11+J11+L11</f>
        <v>0</v>
      </c>
      <c r="F11" s="31">
        <f>INDEX('POA4'!$A$2:$O$152,_xlfn.AGGREGATE(15,6,ROW('POA4'!$A$2:$A$152)-ROW('POA4'!$A$2)+1/--('POA4'!$A$2:$A$152=$B$5),ROWS($A$11:F11)),7)</f>
        <v>0</v>
      </c>
      <c r="G11" s="31">
        <f>INDEX('POA4'!$A$2:$O$152,_xlfn.AGGREGATE(15,6,ROW('POA4'!$A$2:$A$152)-ROW('POA4'!$A$2)+1/--('POA4'!$A$2:$A$152=$B$5),ROWS($A$11:G11)),8)</f>
        <v>0</v>
      </c>
      <c r="H11" s="31">
        <f>INDEX('POA4'!$A$2:$O$152,_xlfn.AGGREGATE(15,6,ROW('POA4'!$A$2:$A$152)-ROW('POA4'!$A$2)+1/--('POA4'!$A$2:$A$152=$B$5),ROWS($A$11:H11)),9)</f>
        <v>0</v>
      </c>
      <c r="I11" s="31">
        <f>INDEX('POA4'!$A$2:$O$152,_xlfn.AGGREGATE(15,6,ROW('POA4'!$A$2:$A$152)-ROW('POA4'!$A$2)+1/--('POA4'!$A$2:$A$152=$B$5),ROWS($A$11:I11)),10)</f>
        <v>0</v>
      </c>
      <c r="J11" s="31">
        <f>INDEX('POA4'!$A$2:$O$152,_xlfn.AGGREGATE(15,6,ROW('POA4'!$A$2:$A$152)-ROW('POA4'!$A$2)+1/--('POA4'!$A$2:$A$152=$B$5),ROWS($A$11:J11)),11)</f>
        <v>0</v>
      </c>
      <c r="K11" s="31">
        <f>INDEX('POA4'!$A$2:$O$152,_xlfn.AGGREGATE(15,6,ROW('POA4'!$A$2:$A$152)-ROW('POA4'!$A$2)+1/--('POA4'!$A$2:$A$152=$B$5),ROWS($A$11:K11)),12)</f>
        <v>0</v>
      </c>
      <c r="L11" s="31">
        <f>INDEX('POA4'!$A$2:$O$152,_xlfn.AGGREGATE(15,6,ROW('POA4'!$A$2:$A$152)-ROW('POA4'!$A$2)+1/--('POA4'!$A$2:$A$152=$B$5),ROWS($A$11:L11)),13)</f>
        <v>0</v>
      </c>
      <c r="M11" s="31">
        <f>INDEX('POA4'!$A$2:$O$152,_xlfn.AGGREGATE(15,6,ROW('POA4'!$A$2:$A$152)-ROW('POA4'!$A$2)+1/--('POA4'!$A$2:$A$152=$B$5),ROWS($A$11:M11)),14)</f>
        <v>0</v>
      </c>
      <c r="N11" s="37">
        <f t="shared" ref="N11" si="1">+G11+I11+K11+M11</f>
        <v>0</v>
      </c>
      <c r="O11" s="41">
        <f t="shared" ref="O11" si="2">IFERROR(N11/E11,0%)</f>
        <v>0</v>
      </c>
    </row>
    <row r="12" spans="1:16" ht="52.8" x14ac:dyDescent="0.3">
      <c r="A12" s="2" t="str">
        <f>INDEX('POA4'!$A$2:$O$152,_xlfn.AGGREGATE(15,6,ROW('POA4'!$A$2:$A$152)-ROW('POA4'!$A$2)+1/--('POA4'!$A$2:$A$152=$B$5),ROWS($A$11:A12)),3)</f>
        <v>4.10 Organización y gestión administrativa</v>
      </c>
      <c r="B12" s="2" t="str">
        <f>INDEX('POA4'!$A$2:$O$152,_xlfn.AGGREGATE(15,6,ROW('POA4'!$A$2:$A$152)-ROW('POA4'!$A$2)+1/--('POA4'!$A$2:$A$152=$B$5),ROWS($A$11:B12)),4)</f>
        <v>4.10.2 Fortalecer los esquemas de capacitación del personal administrativo y de servicios.</v>
      </c>
      <c r="C12" s="2" t="str">
        <f>INDEX('POA4'!$A$2:$O$152,_xlfn.AGGREGATE(15,6,ROW('POA4'!$A$2:$A$152)-ROW('POA4'!$A$2)+1/--('POA4'!$A$2:$A$152=$B$5),ROWS($A$11:C12)),5)</f>
        <v>4.10.2.1 Asegurar la capacitación oportuna y pertinente del personal administrativo y de ser- vicios, que les permita desarrollarse en los planos personal, laboral y profesional.</v>
      </c>
      <c r="D12" s="2" t="str">
        <f>INDEX('POA4'!$A$2:$O$152,_xlfn.AGGREGATE(15,6,ROW('POA4'!$A$2:$A$152)-ROW('POA4'!$A$2)+1/--('POA4'!$A$2:$A$152=$B$5),ROWS($A$11:D12)),6)</f>
        <v>Revisar operatividad de los sistemas de contaduría y proponer mantenimientos</v>
      </c>
      <c r="E12" s="37">
        <f t="shared" ref="E12:E27" si="3">+F12+H12+J12+L12</f>
        <v>3</v>
      </c>
      <c r="F12" s="31">
        <f>INDEX('POA4'!$A$2:$O$152,_xlfn.AGGREGATE(15,6,ROW('POA4'!$A$2:$A$152)-ROW('POA4'!$A$2)+1/--('POA4'!$A$2:$A$152=$B$5),ROWS($A$11:F12)),7)</f>
        <v>0</v>
      </c>
      <c r="G12" s="31">
        <f>INDEX('POA4'!$A$2:$O$152,_xlfn.AGGREGATE(15,6,ROW('POA4'!$A$2:$A$152)-ROW('POA4'!$A$2)+1/--('POA4'!$A$2:$A$152=$B$5),ROWS($A$11:G12)),8)</f>
        <v>0</v>
      </c>
      <c r="H12" s="31">
        <f>INDEX('POA4'!$A$2:$O$152,_xlfn.AGGREGATE(15,6,ROW('POA4'!$A$2:$A$152)-ROW('POA4'!$A$2)+1/--('POA4'!$A$2:$A$152=$B$5),ROWS($A$11:H12)),9)</f>
        <v>3</v>
      </c>
      <c r="I12" s="31">
        <f>INDEX('POA4'!$A$2:$O$152,_xlfn.AGGREGATE(15,6,ROW('POA4'!$A$2:$A$152)-ROW('POA4'!$A$2)+1/--('POA4'!$A$2:$A$152=$B$5),ROWS($A$11:I12)),10)</f>
        <v>0</v>
      </c>
      <c r="J12" s="31">
        <f>INDEX('POA4'!$A$2:$O$152,_xlfn.AGGREGATE(15,6,ROW('POA4'!$A$2:$A$152)-ROW('POA4'!$A$2)+1/--('POA4'!$A$2:$A$152=$B$5),ROWS($A$11:J12)),11)</f>
        <v>0</v>
      </c>
      <c r="K12" s="31">
        <f>INDEX('POA4'!$A$2:$O$152,_xlfn.AGGREGATE(15,6,ROW('POA4'!$A$2:$A$152)-ROW('POA4'!$A$2)+1/--('POA4'!$A$2:$A$152=$B$5),ROWS($A$11:K12)),12)</f>
        <v>0</v>
      </c>
      <c r="L12" s="31">
        <f>INDEX('POA4'!$A$2:$O$152,_xlfn.AGGREGATE(15,6,ROW('POA4'!$A$2:$A$152)-ROW('POA4'!$A$2)+1/--('POA4'!$A$2:$A$152=$B$5),ROWS($A$11:L12)),13)</f>
        <v>0</v>
      </c>
      <c r="M12" s="31">
        <f>INDEX('POA4'!$A$2:$O$152,_xlfn.AGGREGATE(15,6,ROW('POA4'!$A$2:$A$152)-ROW('POA4'!$A$2)+1/--('POA4'!$A$2:$A$152=$B$5),ROWS($A$11:M12)),14)</f>
        <v>0</v>
      </c>
      <c r="N12" s="37">
        <f t="shared" ref="N12:N27" si="4">+G12+I12+K12+M12</f>
        <v>0</v>
      </c>
      <c r="O12" s="41">
        <f t="shared" ref="O12:O27" si="5">IFERROR(N12/E12,0%)</f>
        <v>0</v>
      </c>
    </row>
    <row r="13" spans="1:16" ht="52.8" x14ac:dyDescent="0.3">
      <c r="A13" s="2" t="str">
        <f>INDEX('POA4'!$A$2:$O$152,_xlfn.AGGREGATE(15,6,ROW('POA4'!$A$2:$A$152)-ROW('POA4'!$A$2)+1/--('POA4'!$A$2:$A$152=$B$5),ROWS($A$11:A13)),3)</f>
        <v>4.10 Organización y gestión administrativa</v>
      </c>
      <c r="B13" s="2" t="str">
        <f>INDEX('POA4'!$A$2:$O$152,_xlfn.AGGREGATE(15,6,ROW('POA4'!$A$2:$A$152)-ROW('POA4'!$A$2)+1/--('POA4'!$A$2:$A$152=$B$5),ROWS($A$11:B13)),4)</f>
        <v>4.10.2 Fortalecer los esquemas de capacitación del personal administrativo y de servicios.</v>
      </c>
      <c r="C13" s="2" t="str">
        <f>INDEX('POA4'!$A$2:$O$152,_xlfn.AGGREGATE(15,6,ROW('POA4'!$A$2:$A$152)-ROW('POA4'!$A$2)+1/--('POA4'!$A$2:$A$152=$B$5),ROWS($A$11:C13)),5)</f>
        <v>4.10.2.1 Asegurar la capacitación oportuna y pertinente del personal administrativo y de ser- vicios, que les permita desarrollarse en los planos personal, laboral y profesional.</v>
      </c>
      <c r="D13" s="2" t="str">
        <f>INDEX('POA4'!$A$2:$O$152,_xlfn.AGGREGATE(15,6,ROW('POA4'!$A$2:$A$152)-ROW('POA4'!$A$2)+1/--('POA4'!$A$2:$A$152=$B$5),ROWS($A$11:D13)),6)</f>
        <v>Capacitar al personal de la UABC sobre criterios y politicas contables</v>
      </c>
      <c r="E13" s="37">
        <f t="shared" si="3"/>
        <v>1</v>
      </c>
      <c r="F13" s="31">
        <f>INDEX('POA4'!$A$2:$O$152,_xlfn.AGGREGATE(15,6,ROW('POA4'!$A$2:$A$152)-ROW('POA4'!$A$2)+1/--('POA4'!$A$2:$A$152=$B$5),ROWS($A$11:F13)),7)</f>
        <v>0</v>
      </c>
      <c r="G13" s="31">
        <f>INDEX('POA4'!$A$2:$O$152,_xlfn.AGGREGATE(15,6,ROW('POA4'!$A$2:$A$152)-ROW('POA4'!$A$2)+1/--('POA4'!$A$2:$A$152=$B$5),ROWS($A$11:G13)),8)</f>
        <v>1</v>
      </c>
      <c r="H13" s="31">
        <f>INDEX('POA4'!$A$2:$O$152,_xlfn.AGGREGATE(15,6,ROW('POA4'!$A$2:$A$152)-ROW('POA4'!$A$2)+1/--('POA4'!$A$2:$A$152=$B$5),ROWS($A$11:H13)),9)</f>
        <v>1</v>
      </c>
      <c r="I13" s="31">
        <f>INDEX('POA4'!$A$2:$O$152,_xlfn.AGGREGATE(15,6,ROW('POA4'!$A$2:$A$152)-ROW('POA4'!$A$2)+1/--('POA4'!$A$2:$A$152=$B$5),ROWS($A$11:I13)),10)</f>
        <v>0</v>
      </c>
      <c r="J13" s="31">
        <f>INDEX('POA4'!$A$2:$O$152,_xlfn.AGGREGATE(15,6,ROW('POA4'!$A$2:$A$152)-ROW('POA4'!$A$2)+1/--('POA4'!$A$2:$A$152=$B$5),ROWS($A$11:J13)),11)</f>
        <v>0</v>
      </c>
      <c r="K13" s="31">
        <f>INDEX('POA4'!$A$2:$O$152,_xlfn.AGGREGATE(15,6,ROW('POA4'!$A$2:$A$152)-ROW('POA4'!$A$2)+1/--('POA4'!$A$2:$A$152=$B$5),ROWS($A$11:K13)),12)</f>
        <v>0</v>
      </c>
      <c r="L13" s="31">
        <f>INDEX('POA4'!$A$2:$O$152,_xlfn.AGGREGATE(15,6,ROW('POA4'!$A$2:$A$152)-ROW('POA4'!$A$2)+1/--('POA4'!$A$2:$A$152=$B$5),ROWS($A$11:L13)),13)</f>
        <v>0</v>
      </c>
      <c r="M13" s="31">
        <f>INDEX('POA4'!$A$2:$O$152,_xlfn.AGGREGATE(15,6,ROW('POA4'!$A$2:$A$152)-ROW('POA4'!$A$2)+1/--('POA4'!$A$2:$A$152=$B$5),ROWS($A$11:M13)),14)</f>
        <v>0</v>
      </c>
      <c r="N13" s="37">
        <f t="shared" si="4"/>
        <v>1</v>
      </c>
      <c r="O13" s="41">
        <f t="shared" si="5"/>
        <v>1</v>
      </c>
    </row>
    <row r="14" spans="1:16" ht="52.8" x14ac:dyDescent="0.3">
      <c r="A14" s="2" t="str">
        <f>INDEX('POA4'!$A$2:$O$152,_xlfn.AGGREGATE(15,6,ROW('POA4'!$A$2:$A$152)-ROW('POA4'!$A$2)+1/--('POA4'!$A$2:$A$152=$B$5),ROWS($A$11:A14)),3)</f>
        <v>4.10 Organización y gestión administrativa</v>
      </c>
      <c r="B14" s="2" t="str">
        <f>INDEX('POA4'!$A$2:$O$152,_xlfn.AGGREGATE(15,6,ROW('POA4'!$A$2:$A$152)-ROW('POA4'!$A$2)+1/--('POA4'!$A$2:$A$152=$B$5),ROWS($A$11:B14)),4)</f>
        <v>4.10.2 Fortalecer los esquemas de capacitación del personal administrativo y de servicios.</v>
      </c>
      <c r="C14" s="2" t="str">
        <f>INDEX('POA4'!$A$2:$O$152,_xlfn.AGGREGATE(15,6,ROW('POA4'!$A$2:$A$152)-ROW('POA4'!$A$2)+1/--('POA4'!$A$2:$A$152=$B$5),ROWS($A$11:C14)),5)</f>
        <v>4.10.2.1 Asegurar la capacitación oportuna y pertinente del personal administrativo y de ser- vicios, que les permita desarrollarse en los planos personal, laboral y profesional.</v>
      </c>
      <c r="D14" s="2" t="str">
        <f>INDEX('POA4'!$A$2:$O$152,_xlfn.AGGREGATE(15,6,ROW('POA4'!$A$2:$A$152)-ROW('POA4'!$A$2)+1/--('POA4'!$A$2:$A$152=$B$5),ROWS($A$11:D14)),6)</f>
        <v>Capacitación al personal de la UABC sobre criterios y políticas fiscales</v>
      </c>
      <c r="E14" s="37">
        <f t="shared" si="3"/>
        <v>1</v>
      </c>
      <c r="F14" s="31">
        <f>INDEX('POA4'!$A$2:$O$152,_xlfn.AGGREGATE(15,6,ROW('POA4'!$A$2:$A$152)-ROW('POA4'!$A$2)+1/--('POA4'!$A$2:$A$152=$B$5),ROWS($A$11:F14)),7)</f>
        <v>0</v>
      </c>
      <c r="G14" s="31">
        <f>INDEX('POA4'!$A$2:$O$152,_xlfn.AGGREGATE(15,6,ROW('POA4'!$A$2:$A$152)-ROW('POA4'!$A$2)+1/--('POA4'!$A$2:$A$152=$B$5),ROWS($A$11:G14)),8)</f>
        <v>0</v>
      </c>
      <c r="H14" s="31">
        <f>INDEX('POA4'!$A$2:$O$152,_xlfn.AGGREGATE(15,6,ROW('POA4'!$A$2:$A$152)-ROW('POA4'!$A$2)+1/--('POA4'!$A$2:$A$152=$B$5),ROWS($A$11:H14)),9)</f>
        <v>0</v>
      </c>
      <c r="I14" s="31">
        <f>INDEX('POA4'!$A$2:$O$152,_xlfn.AGGREGATE(15,6,ROW('POA4'!$A$2:$A$152)-ROW('POA4'!$A$2)+1/--('POA4'!$A$2:$A$152=$B$5),ROWS($A$11:I14)),10)</f>
        <v>0</v>
      </c>
      <c r="J14" s="31">
        <f>INDEX('POA4'!$A$2:$O$152,_xlfn.AGGREGATE(15,6,ROW('POA4'!$A$2:$A$152)-ROW('POA4'!$A$2)+1/--('POA4'!$A$2:$A$152=$B$5),ROWS($A$11:J14)),11)</f>
        <v>1</v>
      </c>
      <c r="K14" s="31">
        <f>INDEX('POA4'!$A$2:$O$152,_xlfn.AGGREGATE(15,6,ROW('POA4'!$A$2:$A$152)-ROW('POA4'!$A$2)+1/--('POA4'!$A$2:$A$152=$B$5),ROWS($A$11:K14)),12)</f>
        <v>0</v>
      </c>
      <c r="L14" s="31">
        <f>INDEX('POA4'!$A$2:$O$152,_xlfn.AGGREGATE(15,6,ROW('POA4'!$A$2:$A$152)-ROW('POA4'!$A$2)+1/--('POA4'!$A$2:$A$152=$B$5),ROWS($A$11:L14)),13)</f>
        <v>0</v>
      </c>
      <c r="M14" s="31">
        <f>INDEX('POA4'!$A$2:$O$152,_xlfn.AGGREGATE(15,6,ROW('POA4'!$A$2:$A$152)-ROW('POA4'!$A$2)+1/--('POA4'!$A$2:$A$152=$B$5),ROWS($A$11:M14)),14)</f>
        <v>0</v>
      </c>
      <c r="N14" s="37">
        <f t="shared" si="4"/>
        <v>0</v>
      </c>
      <c r="O14" s="41">
        <f t="shared" si="5"/>
        <v>0</v>
      </c>
    </row>
    <row r="15" spans="1:16" ht="52.8" x14ac:dyDescent="0.3">
      <c r="A15" s="2" t="str">
        <f>INDEX('POA4'!$A$2:$O$152,_xlfn.AGGREGATE(15,6,ROW('POA4'!$A$2:$A$152)-ROW('POA4'!$A$2)+1/--('POA4'!$A$2:$A$152=$B$5),ROWS($A$11:A15)),3)</f>
        <v>4.10 Organización y gestión administrativa</v>
      </c>
      <c r="B15" s="2" t="str">
        <f>INDEX('POA4'!$A$2:$O$152,_xlfn.AGGREGATE(15,6,ROW('POA4'!$A$2:$A$152)-ROW('POA4'!$A$2)+1/--('POA4'!$A$2:$A$152=$B$5),ROWS($A$11:B15)),4)</f>
        <v>4.10.2 Fortalecer los esquemas de capacitación del personal administrativo y de servicios.</v>
      </c>
      <c r="C15" s="2" t="str">
        <f>INDEX('POA4'!$A$2:$O$152,_xlfn.AGGREGATE(15,6,ROW('POA4'!$A$2:$A$152)-ROW('POA4'!$A$2)+1/--('POA4'!$A$2:$A$152=$B$5),ROWS($A$11:C15)),5)</f>
        <v>4.10.2.1 Asegurar la capacitación oportuna y pertinente del personal administrativo y de ser- vicios, que les permita desarrollarse en los planos personal, laboral y profesional.</v>
      </c>
      <c r="D15" s="2" t="str">
        <f>INDEX('POA4'!$A$2:$O$152,_xlfn.AGGREGATE(15,6,ROW('POA4'!$A$2:$A$152)-ROW('POA4'!$A$2)+1/--('POA4'!$A$2:$A$152=$B$5),ROWS($A$11:D15)),6)</f>
        <v>Capacitación y actualización de personal de la tesorería en lo referente a temas de contabilidad</v>
      </c>
      <c r="E15" s="37">
        <f t="shared" si="3"/>
        <v>1</v>
      </c>
      <c r="F15" s="31">
        <f>INDEX('POA4'!$A$2:$O$152,_xlfn.AGGREGATE(15,6,ROW('POA4'!$A$2:$A$152)-ROW('POA4'!$A$2)+1/--('POA4'!$A$2:$A$152=$B$5),ROWS($A$11:F15)),7)</f>
        <v>0</v>
      </c>
      <c r="G15" s="31">
        <f>INDEX('POA4'!$A$2:$O$152,_xlfn.AGGREGATE(15,6,ROW('POA4'!$A$2:$A$152)-ROW('POA4'!$A$2)+1/--('POA4'!$A$2:$A$152=$B$5),ROWS($A$11:G15)),8)</f>
        <v>0</v>
      </c>
      <c r="H15" s="31">
        <f>INDEX('POA4'!$A$2:$O$152,_xlfn.AGGREGATE(15,6,ROW('POA4'!$A$2:$A$152)-ROW('POA4'!$A$2)+1/--('POA4'!$A$2:$A$152=$B$5),ROWS($A$11:H15)),9)</f>
        <v>0</v>
      </c>
      <c r="I15" s="31">
        <f>INDEX('POA4'!$A$2:$O$152,_xlfn.AGGREGATE(15,6,ROW('POA4'!$A$2:$A$152)-ROW('POA4'!$A$2)+1/--('POA4'!$A$2:$A$152=$B$5),ROWS($A$11:I15)),10)</f>
        <v>0</v>
      </c>
      <c r="J15" s="31">
        <f>INDEX('POA4'!$A$2:$O$152,_xlfn.AGGREGATE(15,6,ROW('POA4'!$A$2:$A$152)-ROW('POA4'!$A$2)+1/--('POA4'!$A$2:$A$152=$B$5),ROWS($A$11:J15)),11)</f>
        <v>1</v>
      </c>
      <c r="K15" s="31">
        <f>INDEX('POA4'!$A$2:$O$152,_xlfn.AGGREGATE(15,6,ROW('POA4'!$A$2:$A$152)-ROW('POA4'!$A$2)+1/--('POA4'!$A$2:$A$152=$B$5),ROWS($A$11:K15)),12)</f>
        <v>0</v>
      </c>
      <c r="L15" s="31">
        <f>INDEX('POA4'!$A$2:$O$152,_xlfn.AGGREGATE(15,6,ROW('POA4'!$A$2:$A$152)-ROW('POA4'!$A$2)+1/--('POA4'!$A$2:$A$152=$B$5),ROWS($A$11:L15)),13)</f>
        <v>0</v>
      </c>
      <c r="M15" s="31">
        <f>INDEX('POA4'!$A$2:$O$152,_xlfn.AGGREGATE(15,6,ROW('POA4'!$A$2:$A$152)-ROW('POA4'!$A$2)+1/--('POA4'!$A$2:$A$152=$B$5),ROWS($A$11:M15)),14)</f>
        <v>0</v>
      </c>
      <c r="N15" s="37">
        <f t="shared" si="4"/>
        <v>0</v>
      </c>
      <c r="O15" s="41">
        <f t="shared" si="5"/>
        <v>0</v>
      </c>
    </row>
    <row r="16" spans="1:16" ht="52.8" x14ac:dyDescent="0.3">
      <c r="A16" s="2" t="str">
        <f>INDEX('POA4'!$A$2:$O$152,_xlfn.AGGREGATE(15,6,ROW('POA4'!$A$2:$A$152)-ROW('POA4'!$A$2)+1/--('POA4'!$A$2:$A$152=$B$5),ROWS($A$11:A16)),3)</f>
        <v>4.10 Organización y gestión administrativa</v>
      </c>
      <c r="B16" s="2" t="str">
        <f>INDEX('POA4'!$A$2:$O$152,_xlfn.AGGREGATE(15,6,ROW('POA4'!$A$2:$A$152)-ROW('POA4'!$A$2)+1/--('POA4'!$A$2:$A$152=$B$5),ROWS($A$11:B16)),4)</f>
        <v>4.10.3 Asegurar mecanismos institucionales para el uso racional, responsable y transparente de los recursos de que dispone la universidad.</v>
      </c>
      <c r="C16" s="2" t="str">
        <f>INDEX('POA4'!$A$2:$O$152,_xlfn.AGGREGATE(15,6,ROW('POA4'!$A$2:$A$152)-ROW('POA4'!$A$2)+1/--('POA4'!$A$2:$A$152=$B$5),ROWS($A$11:C16)),5)</f>
        <v>4.10.3.3 Asegurar el equilibrio y salud financiera para el cumplimiento adecuado de las funciones universitarias.</v>
      </c>
      <c r="D16" s="2" t="str">
        <f>INDEX('POA4'!$A$2:$O$152,_xlfn.AGGREGATE(15,6,ROW('POA4'!$A$2:$A$152)-ROW('POA4'!$A$2)+1/--('POA4'!$A$2:$A$152=$B$5),ROWS($A$11:D16)),6)</f>
        <v>Dictaminar estados financieros</v>
      </c>
      <c r="E16" s="37">
        <f t="shared" si="3"/>
        <v>1</v>
      </c>
      <c r="F16" s="31">
        <f>INDEX('POA4'!$A$2:$O$152,_xlfn.AGGREGATE(15,6,ROW('POA4'!$A$2:$A$152)-ROW('POA4'!$A$2)+1/--('POA4'!$A$2:$A$152=$B$5),ROWS($A$11:F16)),7)</f>
        <v>1</v>
      </c>
      <c r="G16" s="31">
        <f>INDEX('POA4'!$A$2:$O$152,_xlfn.AGGREGATE(15,6,ROW('POA4'!$A$2:$A$152)-ROW('POA4'!$A$2)+1/--('POA4'!$A$2:$A$152=$B$5),ROWS($A$11:G16)),8)</f>
        <v>1</v>
      </c>
      <c r="H16" s="31">
        <f>INDEX('POA4'!$A$2:$O$152,_xlfn.AGGREGATE(15,6,ROW('POA4'!$A$2:$A$152)-ROW('POA4'!$A$2)+1/--('POA4'!$A$2:$A$152=$B$5),ROWS($A$11:H16)),9)</f>
        <v>0</v>
      </c>
      <c r="I16" s="31">
        <f>INDEX('POA4'!$A$2:$O$152,_xlfn.AGGREGATE(15,6,ROW('POA4'!$A$2:$A$152)-ROW('POA4'!$A$2)+1/--('POA4'!$A$2:$A$152=$B$5),ROWS($A$11:I16)),10)</f>
        <v>0</v>
      </c>
      <c r="J16" s="31">
        <f>INDEX('POA4'!$A$2:$O$152,_xlfn.AGGREGATE(15,6,ROW('POA4'!$A$2:$A$152)-ROW('POA4'!$A$2)+1/--('POA4'!$A$2:$A$152=$B$5),ROWS($A$11:J16)),11)</f>
        <v>0</v>
      </c>
      <c r="K16" s="31">
        <f>INDEX('POA4'!$A$2:$O$152,_xlfn.AGGREGATE(15,6,ROW('POA4'!$A$2:$A$152)-ROW('POA4'!$A$2)+1/--('POA4'!$A$2:$A$152=$B$5),ROWS($A$11:K16)),12)</f>
        <v>0</v>
      </c>
      <c r="L16" s="31">
        <f>INDEX('POA4'!$A$2:$O$152,_xlfn.AGGREGATE(15,6,ROW('POA4'!$A$2:$A$152)-ROW('POA4'!$A$2)+1/--('POA4'!$A$2:$A$152=$B$5),ROWS($A$11:L16)),13)</f>
        <v>0</v>
      </c>
      <c r="M16" s="31">
        <f>INDEX('POA4'!$A$2:$O$152,_xlfn.AGGREGATE(15,6,ROW('POA4'!$A$2:$A$152)-ROW('POA4'!$A$2)+1/--('POA4'!$A$2:$A$152=$B$5),ROWS($A$11:M16)),14)</f>
        <v>0</v>
      </c>
      <c r="N16" s="37">
        <f t="shared" si="4"/>
        <v>1</v>
      </c>
      <c r="O16" s="41">
        <f t="shared" si="5"/>
        <v>1</v>
      </c>
    </row>
    <row r="17" spans="1:15" ht="52.8" x14ac:dyDescent="0.3">
      <c r="A17" s="2" t="str">
        <f>INDEX('POA4'!$A$2:$O$152,_xlfn.AGGREGATE(15,6,ROW('POA4'!$A$2:$A$152)-ROW('POA4'!$A$2)+1/--('POA4'!$A$2:$A$152=$B$5),ROWS($A$11:A17)),3)</f>
        <v>4.10 Organización y gestión administrativa</v>
      </c>
      <c r="B17" s="2" t="str">
        <f>INDEX('POA4'!$A$2:$O$152,_xlfn.AGGREGATE(15,6,ROW('POA4'!$A$2:$A$152)-ROW('POA4'!$A$2)+1/--('POA4'!$A$2:$A$152=$B$5),ROWS($A$11:B17)),4)</f>
        <v>4.10.3 Asegurar mecanismos institucionales para el uso racional, responsable y transparente de los recursos de que dispone la universidad.</v>
      </c>
      <c r="C17" s="2" t="str">
        <f>INDEX('POA4'!$A$2:$O$152,_xlfn.AGGREGATE(15,6,ROW('POA4'!$A$2:$A$152)-ROW('POA4'!$A$2)+1/--('POA4'!$A$2:$A$152=$B$5),ROWS($A$11:C17)),5)</f>
        <v>4.10.3.3 Asegurar el equilibrio y salud financiera para el cumplimiento adecuado de las funciones universitarias.</v>
      </c>
      <c r="D17" s="2" t="str">
        <f>INDEX('POA4'!$A$2:$O$152,_xlfn.AGGREGATE(15,6,ROW('POA4'!$A$2:$A$152)-ROW('POA4'!$A$2)+1/--('POA4'!$A$2:$A$152=$B$5),ROWS($A$11:D17)),6)</f>
        <v>Dictamen actuarial a los fondos de pensiones y jubilaciones</v>
      </c>
      <c r="E17" s="37">
        <f t="shared" si="3"/>
        <v>2</v>
      </c>
      <c r="F17" s="31">
        <f>INDEX('POA4'!$A$2:$O$152,_xlfn.AGGREGATE(15,6,ROW('POA4'!$A$2:$A$152)-ROW('POA4'!$A$2)+1/--('POA4'!$A$2:$A$152=$B$5),ROWS($A$11:F17)),7)</f>
        <v>0</v>
      </c>
      <c r="G17" s="31">
        <f>INDEX('POA4'!$A$2:$O$152,_xlfn.AGGREGATE(15,6,ROW('POA4'!$A$2:$A$152)-ROW('POA4'!$A$2)+1/--('POA4'!$A$2:$A$152=$B$5),ROWS($A$11:G17)),8)</f>
        <v>0</v>
      </c>
      <c r="H17" s="31">
        <f>INDEX('POA4'!$A$2:$O$152,_xlfn.AGGREGATE(15,6,ROW('POA4'!$A$2:$A$152)-ROW('POA4'!$A$2)+1/--('POA4'!$A$2:$A$152=$B$5),ROWS($A$11:H17)),9)</f>
        <v>2</v>
      </c>
      <c r="I17" s="31">
        <f>INDEX('POA4'!$A$2:$O$152,_xlfn.AGGREGATE(15,6,ROW('POA4'!$A$2:$A$152)-ROW('POA4'!$A$2)+1/--('POA4'!$A$2:$A$152=$B$5),ROWS($A$11:I17)),10)</f>
        <v>0</v>
      </c>
      <c r="J17" s="31">
        <f>INDEX('POA4'!$A$2:$O$152,_xlfn.AGGREGATE(15,6,ROW('POA4'!$A$2:$A$152)-ROW('POA4'!$A$2)+1/--('POA4'!$A$2:$A$152=$B$5),ROWS($A$11:J17)),11)</f>
        <v>0</v>
      </c>
      <c r="K17" s="31">
        <f>INDEX('POA4'!$A$2:$O$152,_xlfn.AGGREGATE(15,6,ROW('POA4'!$A$2:$A$152)-ROW('POA4'!$A$2)+1/--('POA4'!$A$2:$A$152=$B$5),ROWS($A$11:K17)),12)</f>
        <v>0</v>
      </c>
      <c r="L17" s="31">
        <f>INDEX('POA4'!$A$2:$O$152,_xlfn.AGGREGATE(15,6,ROW('POA4'!$A$2:$A$152)-ROW('POA4'!$A$2)+1/--('POA4'!$A$2:$A$152=$B$5),ROWS($A$11:L17)),13)</f>
        <v>0</v>
      </c>
      <c r="M17" s="31">
        <f>INDEX('POA4'!$A$2:$O$152,_xlfn.AGGREGATE(15,6,ROW('POA4'!$A$2:$A$152)-ROW('POA4'!$A$2)+1/--('POA4'!$A$2:$A$152=$B$5),ROWS($A$11:M17)),14)</f>
        <v>0</v>
      </c>
      <c r="N17" s="37">
        <f t="shared" si="4"/>
        <v>0</v>
      </c>
      <c r="O17" s="41">
        <f t="shared" si="5"/>
        <v>0</v>
      </c>
    </row>
    <row r="18" spans="1:15" ht="52.8" x14ac:dyDescent="0.3">
      <c r="A18" s="2" t="str">
        <f>INDEX('POA4'!$A$2:$O$152,_xlfn.AGGREGATE(15,6,ROW('POA4'!$A$2:$A$152)-ROW('POA4'!$A$2)+1/--('POA4'!$A$2:$A$152=$B$5),ROWS($A$11:A18)),3)</f>
        <v>4.10 Organización y gestión administrativa</v>
      </c>
      <c r="B18" s="2" t="str">
        <f>INDEX('POA4'!$A$2:$O$152,_xlfn.AGGREGATE(15,6,ROW('POA4'!$A$2:$A$152)-ROW('POA4'!$A$2)+1/--('POA4'!$A$2:$A$152=$B$5),ROWS($A$11:B18)),4)</f>
        <v>4.10.3 Asegurar mecanismos institucionales para el uso racional, responsable y transparente de los recursos de que dispone la universidad.</v>
      </c>
      <c r="C18" s="2" t="str">
        <f>INDEX('POA4'!$A$2:$O$152,_xlfn.AGGREGATE(15,6,ROW('POA4'!$A$2:$A$152)-ROW('POA4'!$A$2)+1/--('POA4'!$A$2:$A$152=$B$5),ROWS($A$11:C18)),5)</f>
        <v>4.10.3.3 Asegurar el equilibrio y salud financiera para el cumplimiento adecuado de las funciones universitarias.</v>
      </c>
      <c r="D18" s="2" t="str">
        <f>INDEX('POA4'!$A$2:$O$152,_xlfn.AGGREGATE(15,6,ROW('POA4'!$A$2:$A$152)-ROW('POA4'!$A$2)+1/--('POA4'!$A$2:$A$152=$B$5),ROWS($A$11:D18)),6)</f>
        <v>Dictamen sobre cuotas al imss</v>
      </c>
      <c r="E18" s="37">
        <f t="shared" si="3"/>
        <v>1</v>
      </c>
      <c r="F18" s="31">
        <f>INDEX('POA4'!$A$2:$O$152,_xlfn.AGGREGATE(15,6,ROW('POA4'!$A$2:$A$152)-ROW('POA4'!$A$2)+1/--('POA4'!$A$2:$A$152=$B$5),ROWS($A$11:F18)),7)</f>
        <v>0</v>
      </c>
      <c r="G18" s="31">
        <f>INDEX('POA4'!$A$2:$O$152,_xlfn.AGGREGATE(15,6,ROW('POA4'!$A$2:$A$152)-ROW('POA4'!$A$2)+1/--('POA4'!$A$2:$A$152=$B$5),ROWS($A$11:G18)),8)</f>
        <v>0</v>
      </c>
      <c r="H18" s="31">
        <f>INDEX('POA4'!$A$2:$O$152,_xlfn.AGGREGATE(15,6,ROW('POA4'!$A$2:$A$152)-ROW('POA4'!$A$2)+1/--('POA4'!$A$2:$A$152=$B$5),ROWS($A$11:H18)),9)</f>
        <v>0</v>
      </c>
      <c r="I18" s="31">
        <f>INDEX('POA4'!$A$2:$O$152,_xlfn.AGGREGATE(15,6,ROW('POA4'!$A$2:$A$152)-ROW('POA4'!$A$2)+1/--('POA4'!$A$2:$A$152=$B$5),ROWS($A$11:I18)),10)</f>
        <v>0</v>
      </c>
      <c r="J18" s="31">
        <f>INDEX('POA4'!$A$2:$O$152,_xlfn.AGGREGATE(15,6,ROW('POA4'!$A$2:$A$152)-ROW('POA4'!$A$2)+1/--('POA4'!$A$2:$A$152=$B$5),ROWS($A$11:J18)),11)</f>
        <v>1</v>
      </c>
      <c r="K18" s="31">
        <f>INDEX('POA4'!$A$2:$O$152,_xlfn.AGGREGATE(15,6,ROW('POA4'!$A$2:$A$152)-ROW('POA4'!$A$2)+1/--('POA4'!$A$2:$A$152=$B$5),ROWS($A$11:K18)),12)</f>
        <v>0</v>
      </c>
      <c r="L18" s="31">
        <f>INDEX('POA4'!$A$2:$O$152,_xlfn.AGGREGATE(15,6,ROW('POA4'!$A$2:$A$152)-ROW('POA4'!$A$2)+1/--('POA4'!$A$2:$A$152=$B$5),ROWS($A$11:L18)),13)</f>
        <v>0</v>
      </c>
      <c r="M18" s="31">
        <f>INDEX('POA4'!$A$2:$O$152,_xlfn.AGGREGATE(15,6,ROW('POA4'!$A$2:$A$152)-ROW('POA4'!$A$2)+1/--('POA4'!$A$2:$A$152=$B$5),ROWS($A$11:M18)),14)</f>
        <v>0</v>
      </c>
      <c r="N18" s="37">
        <f t="shared" si="4"/>
        <v>0</v>
      </c>
      <c r="O18" s="41">
        <f t="shared" si="5"/>
        <v>0</v>
      </c>
    </row>
    <row r="19" spans="1:15" ht="52.8" x14ac:dyDescent="0.3">
      <c r="A19" s="2" t="str">
        <f>INDEX('POA4'!$A$2:$O$152,_xlfn.AGGREGATE(15,6,ROW('POA4'!$A$2:$A$152)-ROW('POA4'!$A$2)+1/--('POA4'!$A$2:$A$152=$B$5),ROWS($A$11:A19)),3)</f>
        <v>4.10 Organización y gestión administrativa</v>
      </c>
      <c r="B19" s="2" t="str">
        <f>INDEX('POA4'!$A$2:$O$152,_xlfn.AGGREGATE(15,6,ROW('POA4'!$A$2:$A$152)-ROW('POA4'!$A$2)+1/--('POA4'!$A$2:$A$152=$B$5),ROWS($A$11:B19)),4)</f>
        <v>4.10.3 Asegurar mecanismos institucionales para el uso racional, responsable y transparente de los recursos de que dispone la universidad.</v>
      </c>
      <c r="C19" s="2" t="str">
        <f>INDEX('POA4'!$A$2:$O$152,_xlfn.AGGREGATE(15,6,ROW('POA4'!$A$2:$A$152)-ROW('POA4'!$A$2)+1/--('POA4'!$A$2:$A$152=$B$5),ROWS($A$11:C19)),5)</f>
        <v>4.10.3.3 Asegurar el equilibrio y salud financiera para el cumplimiento adecuado de las funciones universitarias.</v>
      </c>
      <c r="D19" s="2" t="str">
        <f>INDEX('POA4'!$A$2:$O$152,_xlfn.AGGREGATE(15,6,ROW('POA4'!$A$2:$A$152)-ROW('POA4'!$A$2)+1/--('POA4'!$A$2:$A$152=$B$5),ROWS($A$11:D19)),6)</f>
        <v>Dictamen financiero al fondo de pensiones y jubilaciones</v>
      </c>
      <c r="E19" s="37">
        <f t="shared" si="3"/>
        <v>2</v>
      </c>
      <c r="F19" s="31">
        <f>INDEX('POA4'!$A$2:$O$152,_xlfn.AGGREGATE(15,6,ROW('POA4'!$A$2:$A$152)-ROW('POA4'!$A$2)+1/--('POA4'!$A$2:$A$152=$B$5),ROWS($A$11:F19)),7)</f>
        <v>0</v>
      </c>
      <c r="G19" s="31">
        <f>INDEX('POA4'!$A$2:$O$152,_xlfn.AGGREGATE(15,6,ROW('POA4'!$A$2:$A$152)-ROW('POA4'!$A$2)+1/--('POA4'!$A$2:$A$152=$B$5),ROWS($A$11:G19)),8)</f>
        <v>0</v>
      </c>
      <c r="H19" s="31">
        <f>INDEX('POA4'!$A$2:$O$152,_xlfn.AGGREGATE(15,6,ROW('POA4'!$A$2:$A$152)-ROW('POA4'!$A$2)+1/--('POA4'!$A$2:$A$152=$B$5),ROWS($A$11:H19)),9)</f>
        <v>2</v>
      </c>
      <c r="I19" s="31">
        <f>INDEX('POA4'!$A$2:$O$152,_xlfn.AGGREGATE(15,6,ROW('POA4'!$A$2:$A$152)-ROW('POA4'!$A$2)+1/--('POA4'!$A$2:$A$152=$B$5),ROWS($A$11:I19)),10)</f>
        <v>0</v>
      </c>
      <c r="J19" s="31">
        <f>INDEX('POA4'!$A$2:$O$152,_xlfn.AGGREGATE(15,6,ROW('POA4'!$A$2:$A$152)-ROW('POA4'!$A$2)+1/--('POA4'!$A$2:$A$152=$B$5),ROWS($A$11:J19)),11)</f>
        <v>0</v>
      </c>
      <c r="K19" s="31">
        <f>INDEX('POA4'!$A$2:$O$152,_xlfn.AGGREGATE(15,6,ROW('POA4'!$A$2:$A$152)-ROW('POA4'!$A$2)+1/--('POA4'!$A$2:$A$152=$B$5),ROWS($A$11:K19)),12)</f>
        <v>0</v>
      </c>
      <c r="L19" s="31">
        <f>INDEX('POA4'!$A$2:$O$152,_xlfn.AGGREGATE(15,6,ROW('POA4'!$A$2:$A$152)-ROW('POA4'!$A$2)+1/--('POA4'!$A$2:$A$152=$B$5),ROWS($A$11:L19)),13)</f>
        <v>0</v>
      </c>
      <c r="M19" s="31">
        <f>INDEX('POA4'!$A$2:$O$152,_xlfn.AGGREGATE(15,6,ROW('POA4'!$A$2:$A$152)-ROW('POA4'!$A$2)+1/--('POA4'!$A$2:$A$152=$B$5),ROWS($A$11:M19)),14)</f>
        <v>0</v>
      </c>
      <c r="N19" s="37">
        <f t="shared" si="4"/>
        <v>0</v>
      </c>
      <c r="O19" s="41">
        <f t="shared" si="5"/>
        <v>0</v>
      </c>
    </row>
    <row r="20" spans="1:15" ht="66" x14ac:dyDescent="0.3">
      <c r="A20" s="2" t="str">
        <f>INDEX('POA4'!$A$2:$O$152,_xlfn.AGGREGATE(15,6,ROW('POA4'!$A$2:$A$152)-ROW('POA4'!$A$2)+1/--('POA4'!$A$2:$A$152=$B$5),ROWS($A$11:A20)),3)</f>
        <v>4.10 Organización y gestión administrativa</v>
      </c>
      <c r="B20" s="2" t="str">
        <f>INDEX('POA4'!$A$2:$O$152,_xlfn.AGGREGATE(15,6,ROW('POA4'!$A$2:$A$152)-ROW('POA4'!$A$2)+1/--('POA4'!$A$2:$A$152=$B$5),ROWS($A$11:B20)),4)</f>
        <v>4.10.3 Asegurar mecanismos institucionales para el uso racional, responsable y transparente de los recursos de que dispone la universidad.</v>
      </c>
      <c r="C20" s="2" t="str">
        <f>INDEX('POA4'!$A$2:$O$152,_xlfn.AGGREGATE(15,6,ROW('POA4'!$A$2:$A$152)-ROW('POA4'!$A$2)+1/--('POA4'!$A$2:$A$152=$B$5),ROWS($A$11:C20)),5)</f>
        <v>4.10.3.3 Asegurar el equilibrio y salud financiera para el cumplimiento adecuado de las funciones universitarias.</v>
      </c>
      <c r="D20" s="2" t="str">
        <f>INDEX('POA4'!$A$2:$O$152,_xlfn.AGGREGATE(15,6,ROW('POA4'!$A$2:$A$152)-ROW('POA4'!$A$2)+1/--('POA4'!$A$2:$A$152=$B$5),ROWS($A$11:D20)),6)</f>
        <v>Apoyo a la comision permanente de presupuestos en el recorrido para realizar trabajos de revisión de los estados financieros dictaminados para que se emita informe y dictamen</v>
      </c>
      <c r="E20" s="37">
        <f t="shared" si="3"/>
        <v>1</v>
      </c>
      <c r="F20" s="31">
        <f>INDEX('POA4'!$A$2:$O$152,_xlfn.AGGREGATE(15,6,ROW('POA4'!$A$2:$A$152)-ROW('POA4'!$A$2)+1/--('POA4'!$A$2:$A$152=$B$5),ROWS($A$11:F20)),7)</f>
        <v>1</v>
      </c>
      <c r="G20" s="31">
        <f>INDEX('POA4'!$A$2:$O$152,_xlfn.AGGREGATE(15,6,ROW('POA4'!$A$2:$A$152)-ROW('POA4'!$A$2)+1/--('POA4'!$A$2:$A$152=$B$5),ROWS($A$11:G20)),8)</f>
        <v>1</v>
      </c>
      <c r="H20" s="31">
        <f>INDEX('POA4'!$A$2:$O$152,_xlfn.AGGREGATE(15,6,ROW('POA4'!$A$2:$A$152)-ROW('POA4'!$A$2)+1/--('POA4'!$A$2:$A$152=$B$5),ROWS($A$11:H20)),9)</f>
        <v>0</v>
      </c>
      <c r="I20" s="31">
        <f>INDEX('POA4'!$A$2:$O$152,_xlfn.AGGREGATE(15,6,ROW('POA4'!$A$2:$A$152)-ROW('POA4'!$A$2)+1/--('POA4'!$A$2:$A$152=$B$5),ROWS($A$11:I20)),10)</f>
        <v>0</v>
      </c>
      <c r="J20" s="31">
        <f>INDEX('POA4'!$A$2:$O$152,_xlfn.AGGREGATE(15,6,ROW('POA4'!$A$2:$A$152)-ROW('POA4'!$A$2)+1/--('POA4'!$A$2:$A$152=$B$5),ROWS($A$11:J20)),11)</f>
        <v>0</v>
      </c>
      <c r="K20" s="31">
        <f>INDEX('POA4'!$A$2:$O$152,_xlfn.AGGREGATE(15,6,ROW('POA4'!$A$2:$A$152)-ROW('POA4'!$A$2)+1/--('POA4'!$A$2:$A$152=$B$5),ROWS($A$11:K20)),12)</f>
        <v>0</v>
      </c>
      <c r="L20" s="31">
        <f>INDEX('POA4'!$A$2:$O$152,_xlfn.AGGREGATE(15,6,ROW('POA4'!$A$2:$A$152)-ROW('POA4'!$A$2)+1/--('POA4'!$A$2:$A$152=$B$5),ROWS($A$11:L20)),13)</f>
        <v>0</v>
      </c>
      <c r="M20" s="31">
        <f>INDEX('POA4'!$A$2:$O$152,_xlfn.AGGREGATE(15,6,ROW('POA4'!$A$2:$A$152)-ROW('POA4'!$A$2)+1/--('POA4'!$A$2:$A$152=$B$5),ROWS($A$11:M20)),14)</f>
        <v>0</v>
      </c>
      <c r="N20" s="37">
        <f t="shared" si="4"/>
        <v>1</v>
      </c>
      <c r="O20" s="41">
        <f t="shared" si="5"/>
        <v>1</v>
      </c>
    </row>
    <row r="21" spans="1:15" ht="52.8" x14ac:dyDescent="0.3">
      <c r="A21" s="2" t="str">
        <f>INDEX('POA4'!$A$2:$O$152,_xlfn.AGGREGATE(15,6,ROW('POA4'!$A$2:$A$152)-ROW('POA4'!$A$2)+1/--('POA4'!$A$2:$A$152=$B$5),ROWS($A$11:A21)),3)</f>
        <v>4.10 Organización y gestión administrativa</v>
      </c>
      <c r="B21" s="2" t="str">
        <f>INDEX('POA4'!$A$2:$O$152,_xlfn.AGGREGATE(15,6,ROW('POA4'!$A$2:$A$152)-ROW('POA4'!$A$2)+1/--('POA4'!$A$2:$A$152=$B$5),ROWS($A$11:B21)),4)</f>
        <v>4.10.3 Asegurar mecanismos institucionales para el uso racional, responsable y transparente de los recursos de que dispone la universidad.</v>
      </c>
      <c r="C21" s="2" t="str">
        <f>INDEX('POA4'!$A$2:$O$152,_xlfn.AGGREGATE(15,6,ROW('POA4'!$A$2:$A$152)-ROW('POA4'!$A$2)+1/--('POA4'!$A$2:$A$152=$B$5),ROWS($A$11:C21)),5)</f>
        <v>4.10.3.3 Asegurar el equilibrio y salud financiera para el cumplimiento adecuado de las funciones universitarias.</v>
      </c>
      <c r="D21" s="2" t="str">
        <f>INDEX('POA4'!$A$2:$O$152,_xlfn.AGGREGATE(15,6,ROW('POA4'!$A$2:$A$152)-ROW('POA4'!$A$2)+1/--('POA4'!$A$2:$A$152=$B$5),ROWS($A$11:D21)),6)</f>
        <v>Asesorias de los despachos externos en lo referente a obligaciones fiscales</v>
      </c>
      <c r="E21" s="37">
        <f t="shared" si="3"/>
        <v>1</v>
      </c>
      <c r="F21" s="31">
        <f>INDEX('POA4'!$A$2:$O$152,_xlfn.AGGREGATE(15,6,ROW('POA4'!$A$2:$A$152)-ROW('POA4'!$A$2)+1/--('POA4'!$A$2:$A$152=$B$5),ROWS($A$11:F21)),7)</f>
        <v>0</v>
      </c>
      <c r="G21" s="31">
        <f>INDEX('POA4'!$A$2:$O$152,_xlfn.AGGREGATE(15,6,ROW('POA4'!$A$2:$A$152)-ROW('POA4'!$A$2)+1/--('POA4'!$A$2:$A$152=$B$5),ROWS($A$11:G21)),8)</f>
        <v>0</v>
      </c>
      <c r="H21" s="31">
        <f>INDEX('POA4'!$A$2:$O$152,_xlfn.AGGREGATE(15,6,ROW('POA4'!$A$2:$A$152)-ROW('POA4'!$A$2)+1/--('POA4'!$A$2:$A$152=$B$5),ROWS($A$11:H21)),9)</f>
        <v>0</v>
      </c>
      <c r="I21" s="31">
        <f>INDEX('POA4'!$A$2:$O$152,_xlfn.AGGREGATE(15,6,ROW('POA4'!$A$2:$A$152)-ROW('POA4'!$A$2)+1/--('POA4'!$A$2:$A$152=$B$5),ROWS($A$11:I21)),10)</f>
        <v>0</v>
      </c>
      <c r="J21" s="31">
        <f>INDEX('POA4'!$A$2:$O$152,_xlfn.AGGREGATE(15,6,ROW('POA4'!$A$2:$A$152)-ROW('POA4'!$A$2)+1/--('POA4'!$A$2:$A$152=$B$5),ROWS($A$11:J21)),11)</f>
        <v>0</v>
      </c>
      <c r="K21" s="31">
        <f>INDEX('POA4'!$A$2:$O$152,_xlfn.AGGREGATE(15,6,ROW('POA4'!$A$2:$A$152)-ROW('POA4'!$A$2)+1/--('POA4'!$A$2:$A$152=$B$5),ROWS($A$11:K21)),12)</f>
        <v>0</v>
      </c>
      <c r="L21" s="31">
        <f>INDEX('POA4'!$A$2:$O$152,_xlfn.AGGREGATE(15,6,ROW('POA4'!$A$2:$A$152)-ROW('POA4'!$A$2)+1/--('POA4'!$A$2:$A$152=$B$5),ROWS($A$11:L21)),13)</f>
        <v>1</v>
      </c>
      <c r="M21" s="31">
        <f>INDEX('POA4'!$A$2:$O$152,_xlfn.AGGREGATE(15,6,ROW('POA4'!$A$2:$A$152)-ROW('POA4'!$A$2)+1/--('POA4'!$A$2:$A$152=$B$5),ROWS($A$11:M21)),14)</f>
        <v>0</v>
      </c>
      <c r="N21" s="37">
        <f t="shared" si="4"/>
        <v>0</v>
      </c>
      <c r="O21" s="41">
        <f t="shared" si="5"/>
        <v>0</v>
      </c>
    </row>
    <row r="22" spans="1:15" ht="52.8" x14ac:dyDescent="0.3">
      <c r="A22" s="2" t="str">
        <f>INDEX('POA4'!$A$2:$O$152,_xlfn.AGGREGATE(15,6,ROW('POA4'!$A$2:$A$152)-ROW('POA4'!$A$2)+1/--('POA4'!$A$2:$A$152=$B$5),ROWS($A$11:A22)),3)</f>
        <v>4.10 Organización y gestión administrativa</v>
      </c>
      <c r="B22" s="2" t="str">
        <f>INDEX('POA4'!$A$2:$O$152,_xlfn.AGGREGATE(15,6,ROW('POA4'!$A$2:$A$152)-ROW('POA4'!$A$2)+1/--('POA4'!$A$2:$A$152=$B$5),ROWS($A$11:B22)),4)</f>
        <v>4.10.2 Fortalecer los esquemas de capacitación del personal administrativo y de servicios.</v>
      </c>
      <c r="C22" s="2" t="str">
        <f>INDEX('POA4'!$A$2:$O$152,_xlfn.AGGREGATE(15,6,ROW('POA4'!$A$2:$A$152)-ROW('POA4'!$A$2)+1/--('POA4'!$A$2:$A$152=$B$5),ROWS($A$11:C22)),5)</f>
        <v>4.10.2.1 Asegurar la capacitación oportuna y pertinente del personal administrativo y de ser- vicios, que les permita desarrollarse en los planos personal, laboral y profesional.</v>
      </c>
      <c r="D22" s="2" t="str">
        <f>INDEX('POA4'!$A$2:$O$152,_xlfn.AGGREGATE(15,6,ROW('POA4'!$A$2:$A$152)-ROW('POA4'!$A$2)+1/--('POA4'!$A$2:$A$152=$B$5),ROWS($A$11:D22)),6)</f>
        <v>Capacitación y actualización al personal de la tesorería en materia fiscal</v>
      </c>
      <c r="E22" s="37">
        <f t="shared" si="3"/>
        <v>1</v>
      </c>
      <c r="F22" s="31">
        <f>INDEX('POA4'!$A$2:$O$152,_xlfn.AGGREGATE(15,6,ROW('POA4'!$A$2:$A$152)-ROW('POA4'!$A$2)+1/--('POA4'!$A$2:$A$152=$B$5),ROWS($A$11:F22)),7)</f>
        <v>0</v>
      </c>
      <c r="G22" s="31">
        <f>INDEX('POA4'!$A$2:$O$152,_xlfn.AGGREGATE(15,6,ROW('POA4'!$A$2:$A$152)-ROW('POA4'!$A$2)+1/--('POA4'!$A$2:$A$152=$B$5),ROWS($A$11:G22)),8)</f>
        <v>0</v>
      </c>
      <c r="H22" s="31">
        <f>INDEX('POA4'!$A$2:$O$152,_xlfn.AGGREGATE(15,6,ROW('POA4'!$A$2:$A$152)-ROW('POA4'!$A$2)+1/--('POA4'!$A$2:$A$152=$B$5),ROWS($A$11:H22)),9)</f>
        <v>0</v>
      </c>
      <c r="I22" s="31">
        <f>INDEX('POA4'!$A$2:$O$152,_xlfn.AGGREGATE(15,6,ROW('POA4'!$A$2:$A$152)-ROW('POA4'!$A$2)+1/--('POA4'!$A$2:$A$152=$B$5),ROWS($A$11:I22)),10)</f>
        <v>0</v>
      </c>
      <c r="J22" s="31">
        <f>INDEX('POA4'!$A$2:$O$152,_xlfn.AGGREGATE(15,6,ROW('POA4'!$A$2:$A$152)-ROW('POA4'!$A$2)+1/--('POA4'!$A$2:$A$152=$B$5),ROWS($A$11:J22)),11)</f>
        <v>1</v>
      </c>
      <c r="K22" s="31">
        <f>INDEX('POA4'!$A$2:$O$152,_xlfn.AGGREGATE(15,6,ROW('POA4'!$A$2:$A$152)-ROW('POA4'!$A$2)+1/--('POA4'!$A$2:$A$152=$B$5),ROWS($A$11:K22)),12)</f>
        <v>0</v>
      </c>
      <c r="L22" s="31">
        <f>INDEX('POA4'!$A$2:$O$152,_xlfn.AGGREGATE(15,6,ROW('POA4'!$A$2:$A$152)-ROW('POA4'!$A$2)+1/--('POA4'!$A$2:$A$152=$B$5),ROWS($A$11:L22)),13)</f>
        <v>0</v>
      </c>
      <c r="M22" s="31">
        <f>INDEX('POA4'!$A$2:$O$152,_xlfn.AGGREGATE(15,6,ROW('POA4'!$A$2:$A$152)-ROW('POA4'!$A$2)+1/--('POA4'!$A$2:$A$152=$B$5),ROWS($A$11:M22)),14)</f>
        <v>0</v>
      </c>
      <c r="N22" s="37">
        <f t="shared" si="4"/>
        <v>0</v>
      </c>
      <c r="O22" s="41">
        <f t="shared" si="5"/>
        <v>0</v>
      </c>
    </row>
    <row r="23" spans="1:15" ht="52.8" x14ac:dyDescent="0.3">
      <c r="A23" s="2" t="str">
        <f>INDEX('POA4'!$A$2:$O$152,_xlfn.AGGREGATE(15,6,ROW('POA4'!$A$2:$A$152)-ROW('POA4'!$A$2)+1/--('POA4'!$A$2:$A$152=$B$5),ROWS($A$11:A23)),3)</f>
        <v>4.10 Organización y gestión administrativa</v>
      </c>
      <c r="B23" s="2" t="str">
        <f>INDEX('POA4'!$A$2:$O$152,_xlfn.AGGREGATE(15,6,ROW('POA4'!$A$2:$A$152)-ROW('POA4'!$A$2)+1/--('POA4'!$A$2:$A$152=$B$5),ROWS($A$11:B23)),4)</f>
        <v>4.10.2 Fortalecer los esquemas de capacitación del personal administrativo y de servicios.</v>
      </c>
      <c r="C23" s="2" t="str">
        <f>INDEX('POA4'!$A$2:$O$152,_xlfn.AGGREGATE(15,6,ROW('POA4'!$A$2:$A$152)-ROW('POA4'!$A$2)+1/--('POA4'!$A$2:$A$152=$B$5),ROWS($A$11:C23)),5)</f>
        <v>4.10.2.1 Asegurar la capacitación oportuna y pertinente del personal administrativo y de ser- vicios, que les permita desarrollarse en los planos personal, laboral y profesional.</v>
      </c>
      <c r="D23" s="2" t="str">
        <f>INDEX('POA4'!$A$2:$O$152,_xlfn.AGGREGATE(15,6,ROW('POA4'!$A$2:$A$152)-ROW('POA4'!$A$2)+1/--('POA4'!$A$2:$A$152=$B$5),ROWS($A$11:D23)),6)</f>
        <v>Capacitación al personal de tesorería en el uso de sistemas informáticos</v>
      </c>
      <c r="E23" s="37">
        <f t="shared" si="3"/>
        <v>1</v>
      </c>
      <c r="F23" s="31">
        <f>INDEX('POA4'!$A$2:$O$152,_xlfn.AGGREGATE(15,6,ROW('POA4'!$A$2:$A$152)-ROW('POA4'!$A$2)+1/--('POA4'!$A$2:$A$152=$B$5),ROWS($A$11:F23)),7)</f>
        <v>0</v>
      </c>
      <c r="G23" s="31">
        <f>INDEX('POA4'!$A$2:$O$152,_xlfn.AGGREGATE(15,6,ROW('POA4'!$A$2:$A$152)-ROW('POA4'!$A$2)+1/--('POA4'!$A$2:$A$152=$B$5),ROWS($A$11:G23)),8)</f>
        <v>0</v>
      </c>
      <c r="H23" s="31">
        <f>INDEX('POA4'!$A$2:$O$152,_xlfn.AGGREGATE(15,6,ROW('POA4'!$A$2:$A$152)-ROW('POA4'!$A$2)+1/--('POA4'!$A$2:$A$152=$B$5),ROWS($A$11:H23)),9)</f>
        <v>1</v>
      </c>
      <c r="I23" s="31">
        <f>INDEX('POA4'!$A$2:$O$152,_xlfn.AGGREGATE(15,6,ROW('POA4'!$A$2:$A$152)-ROW('POA4'!$A$2)+1/--('POA4'!$A$2:$A$152=$B$5),ROWS($A$11:I23)),10)</f>
        <v>0</v>
      </c>
      <c r="J23" s="31">
        <f>INDEX('POA4'!$A$2:$O$152,_xlfn.AGGREGATE(15,6,ROW('POA4'!$A$2:$A$152)-ROW('POA4'!$A$2)+1/--('POA4'!$A$2:$A$152=$B$5),ROWS($A$11:J23)),11)</f>
        <v>0</v>
      </c>
      <c r="K23" s="31">
        <f>INDEX('POA4'!$A$2:$O$152,_xlfn.AGGREGATE(15,6,ROW('POA4'!$A$2:$A$152)-ROW('POA4'!$A$2)+1/--('POA4'!$A$2:$A$152=$B$5),ROWS($A$11:K23)),12)</f>
        <v>0</v>
      </c>
      <c r="L23" s="31">
        <f>INDEX('POA4'!$A$2:$O$152,_xlfn.AGGREGATE(15,6,ROW('POA4'!$A$2:$A$152)-ROW('POA4'!$A$2)+1/--('POA4'!$A$2:$A$152=$B$5),ROWS($A$11:L23)),13)</f>
        <v>0</v>
      </c>
      <c r="M23" s="31">
        <f>INDEX('POA4'!$A$2:$O$152,_xlfn.AGGREGATE(15,6,ROW('POA4'!$A$2:$A$152)-ROW('POA4'!$A$2)+1/--('POA4'!$A$2:$A$152=$B$5),ROWS($A$11:M23)),14)</f>
        <v>0</v>
      </c>
      <c r="N23" s="37">
        <f t="shared" si="4"/>
        <v>0</v>
      </c>
      <c r="O23" s="41">
        <f t="shared" si="5"/>
        <v>0</v>
      </c>
    </row>
    <row r="24" spans="1:15" ht="52.8" x14ac:dyDescent="0.3">
      <c r="A24" s="2" t="str">
        <f>INDEX('POA4'!$A$2:$O$152,_xlfn.AGGREGATE(15,6,ROW('POA4'!$A$2:$A$152)-ROW('POA4'!$A$2)+1/--('POA4'!$A$2:$A$152=$B$5),ROWS($A$11:A24)),3)</f>
        <v>4.10 Organización y gestión administrativa</v>
      </c>
      <c r="B24" s="2" t="str">
        <f>INDEX('POA4'!$A$2:$O$152,_xlfn.AGGREGATE(15,6,ROW('POA4'!$A$2:$A$152)-ROW('POA4'!$A$2)+1/--('POA4'!$A$2:$A$152=$B$5),ROWS($A$11:B24)),4)</f>
        <v>4.10.3 Asegurar mecanismos institucionales para el uso racional, responsable y transparente de los recursos de que dispone la universidad.</v>
      </c>
      <c r="C24" s="2" t="str">
        <f>INDEX('POA4'!$A$2:$O$152,_xlfn.AGGREGATE(15,6,ROW('POA4'!$A$2:$A$152)-ROW('POA4'!$A$2)+1/--('POA4'!$A$2:$A$152=$B$5),ROWS($A$11:C24)),5)</f>
        <v>4.10.3.2 Difundir de manera oportuna el uso responsable y transparente de los recursos asignados a la institución.</v>
      </c>
      <c r="D24" s="2" t="str">
        <f>INDEX('POA4'!$A$2:$O$152,_xlfn.AGGREGATE(15,6,ROW('POA4'!$A$2:$A$152)-ROW('POA4'!$A$2)+1/--('POA4'!$A$2:$A$152=$B$5),ROWS($A$11:D24)),6)</f>
        <v>Publicación de estados financieros aprobados por el consejo universitarios en los periódicos de mayor circulación del Estado</v>
      </c>
      <c r="E24" s="37">
        <f t="shared" si="3"/>
        <v>1</v>
      </c>
      <c r="F24" s="31">
        <f>INDEX('POA4'!$A$2:$O$152,_xlfn.AGGREGATE(15,6,ROW('POA4'!$A$2:$A$152)-ROW('POA4'!$A$2)+1/--('POA4'!$A$2:$A$152=$B$5),ROWS($A$11:F24)),7)</f>
        <v>1</v>
      </c>
      <c r="G24" s="31">
        <f>INDEX('POA4'!$A$2:$O$152,_xlfn.AGGREGATE(15,6,ROW('POA4'!$A$2:$A$152)-ROW('POA4'!$A$2)+1/--('POA4'!$A$2:$A$152=$B$5),ROWS($A$11:G24)),8)</f>
        <v>1</v>
      </c>
      <c r="H24" s="31">
        <f>INDEX('POA4'!$A$2:$O$152,_xlfn.AGGREGATE(15,6,ROW('POA4'!$A$2:$A$152)-ROW('POA4'!$A$2)+1/--('POA4'!$A$2:$A$152=$B$5),ROWS($A$11:H24)),9)</f>
        <v>0</v>
      </c>
      <c r="I24" s="31">
        <f>INDEX('POA4'!$A$2:$O$152,_xlfn.AGGREGATE(15,6,ROW('POA4'!$A$2:$A$152)-ROW('POA4'!$A$2)+1/--('POA4'!$A$2:$A$152=$B$5),ROWS($A$11:I24)),10)</f>
        <v>0</v>
      </c>
      <c r="J24" s="31">
        <f>INDEX('POA4'!$A$2:$O$152,_xlfn.AGGREGATE(15,6,ROW('POA4'!$A$2:$A$152)-ROW('POA4'!$A$2)+1/--('POA4'!$A$2:$A$152=$B$5),ROWS($A$11:J24)),11)</f>
        <v>0</v>
      </c>
      <c r="K24" s="31">
        <f>INDEX('POA4'!$A$2:$O$152,_xlfn.AGGREGATE(15,6,ROW('POA4'!$A$2:$A$152)-ROW('POA4'!$A$2)+1/--('POA4'!$A$2:$A$152=$B$5),ROWS($A$11:K24)),12)</f>
        <v>0</v>
      </c>
      <c r="L24" s="31">
        <f>INDEX('POA4'!$A$2:$O$152,_xlfn.AGGREGATE(15,6,ROW('POA4'!$A$2:$A$152)-ROW('POA4'!$A$2)+1/--('POA4'!$A$2:$A$152=$B$5),ROWS($A$11:L24)),13)</f>
        <v>0</v>
      </c>
      <c r="M24" s="31">
        <f>INDEX('POA4'!$A$2:$O$152,_xlfn.AGGREGATE(15,6,ROW('POA4'!$A$2:$A$152)-ROW('POA4'!$A$2)+1/--('POA4'!$A$2:$A$152=$B$5),ROWS($A$11:M24)),14)</f>
        <v>0</v>
      </c>
      <c r="N24" s="37">
        <f t="shared" si="4"/>
        <v>1</v>
      </c>
      <c r="O24" s="41">
        <f t="shared" si="5"/>
        <v>1</v>
      </c>
    </row>
    <row r="25" spans="1:15" ht="52.8" x14ac:dyDescent="0.3">
      <c r="A25" s="2" t="str">
        <f>INDEX('POA4'!$A$2:$O$152,_xlfn.AGGREGATE(15,6,ROW('POA4'!$A$2:$A$152)-ROW('POA4'!$A$2)+1/--('POA4'!$A$2:$A$152=$B$5),ROWS($A$11:A25)),3)</f>
        <v>4.10 Organización y gestión administrativa</v>
      </c>
      <c r="B25" s="2" t="str">
        <f>INDEX('POA4'!$A$2:$O$152,_xlfn.AGGREGATE(15,6,ROW('POA4'!$A$2:$A$152)-ROW('POA4'!$A$2)+1/--('POA4'!$A$2:$A$152=$B$5),ROWS($A$11:B25)),4)</f>
        <v>4.10.3 Asegurar mecanismos institucionales para el uso racional, responsable y transparente de los recursos de que dispone la universidad.</v>
      </c>
      <c r="C25" s="2" t="str">
        <f>INDEX('POA4'!$A$2:$O$152,_xlfn.AGGREGATE(15,6,ROW('POA4'!$A$2:$A$152)-ROW('POA4'!$A$2)+1/--('POA4'!$A$2:$A$152=$B$5),ROWS($A$11:C25)),5)</f>
        <v>4.10.3.3 Asegurar el equilibrio y salud financiera para el cumplimiento adecuado de las funciones universitarias.</v>
      </c>
      <c r="D25" s="2" t="str">
        <f>INDEX('POA4'!$A$2:$O$152,_xlfn.AGGREGATE(15,6,ROW('POA4'!$A$2:$A$152)-ROW('POA4'!$A$2)+1/--('POA4'!$A$2:$A$152=$B$5),ROWS($A$11:D25)),6)</f>
        <v>Regularización de bienes inmuebles</v>
      </c>
      <c r="E25" s="37">
        <f t="shared" si="3"/>
        <v>1</v>
      </c>
      <c r="F25" s="31">
        <f>INDEX('POA4'!$A$2:$O$152,_xlfn.AGGREGATE(15,6,ROW('POA4'!$A$2:$A$152)-ROW('POA4'!$A$2)+1/--('POA4'!$A$2:$A$152=$B$5),ROWS($A$11:F25)),7)</f>
        <v>0</v>
      </c>
      <c r="G25" s="31">
        <f>INDEX('POA4'!$A$2:$O$152,_xlfn.AGGREGATE(15,6,ROW('POA4'!$A$2:$A$152)-ROW('POA4'!$A$2)+1/--('POA4'!$A$2:$A$152=$B$5),ROWS($A$11:G25)),8)</f>
        <v>0</v>
      </c>
      <c r="H25" s="31">
        <f>INDEX('POA4'!$A$2:$O$152,_xlfn.AGGREGATE(15,6,ROW('POA4'!$A$2:$A$152)-ROW('POA4'!$A$2)+1/--('POA4'!$A$2:$A$152=$B$5),ROWS($A$11:H25)),9)</f>
        <v>0</v>
      </c>
      <c r="I25" s="31">
        <f>INDEX('POA4'!$A$2:$O$152,_xlfn.AGGREGATE(15,6,ROW('POA4'!$A$2:$A$152)-ROW('POA4'!$A$2)+1/--('POA4'!$A$2:$A$152=$B$5),ROWS($A$11:I25)),10)</f>
        <v>0</v>
      </c>
      <c r="J25" s="31">
        <f>INDEX('POA4'!$A$2:$O$152,_xlfn.AGGREGATE(15,6,ROW('POA4'!$A$2:$A$152)-ROW('POA4'!$A$2)+1/--('POA4'!$A$2:$A$152=$B$5),ROWS($A$11:J25)),11)</f>
        <v>0</v>
      </c>
      <c r="K25" s="31">
        <f>INDEX('POA4'!$A$2:$O$152,_xlfn.AGGREGATE(15,6,ROW('POA4'!$A$2:$A$152)-ROW('POA4'!$A$2)+1/--('POA4'!$A$2:$A$152=$B$5),ROWS($A$11:K25)),12)</f>
        <v>0</v>
      </c>
      <c r="L25" s="31">
        <f>INDEX('POA4'!$A$2:$O$152,_xlfn.AGGREGATE(15,6,ROW('POA4'!$A$2:$A$152)-ROW('POA4'!$A$2)+1/--('POA4'!$A$2:$A$152=$B$5),ROWS($A$11:L25)),13)</f>
        <v>1</v>
      </c>
      <c r="M25" s="31">
        <f>INDEX('POA4'!$A$2:$O$152,_xlfn.AGGREGATE(15,6,ROW('POA4'!$A$2:$A$152)-ROW('POA4'!$A$2)+1/--('POA4'!$A$2:$A$152=$B$5),ROWS($A$11:M25)),14)</f>
        <v>0</v>
      </c>
      <c r="N25" s="37">
        <f t="shared" si="4"/>
        <v>0</v>
      </c>
      <c r="O25" s="41">
        <f t="shared" si="5"/>
        <v>0</v>
      </c>
    </row>
    <row r="26" spans="1:15" ht="52.8" x14ac:dyDescent="0.3">
      <c r="A26" s="2" t="str">
        <f>INDEX('POA4'!$A$2:$O$152,_xlfn.AGGREGATE(15,6,ROW('POA4'!$A$2:$A$152)-ROW('POA4'!$A$2)+1/--('POA4'!$A$2:$A$152=$B$5),ROWS($A$11:A26)),3)</f>
        <v>4.10 Organización y gestión administrativa</v>
      </c>
      <c r="B26" s="2" t="str">
        <f>INDEX('POA4'!$A$2:$O$152,_xlfn.AGGREGATE(15,6,ROW('POA4'!$A$2:$A$152)-ROW('POA4'!$A$2)+1/--('POA4'!$A$2:$A$152=$B$5),ROWS($A$11:B26)),4)</f>
        <v>4.10.2 Fortalecer los esquemas de capacitación del personal administrativo y de servicios.</v>
      </c>
      <c r="C26" s="2" t="str">
        <f>INDEX('POA4'!$A$2:$O$152,_xlfn.AGGREGATE(15,6,ROW('POA4'!$A$2:$A$152)-ROW('POA4'!$A$2)+1/--('POA4'!$A$2:$A$152=$B$5),ROWS($A$11:C26)),5)</f>
        <v>4.10.2.1 Asegurar la capacitación oportuna y pertinente del personal administrativo y de ser- vicios, que les permita desarrollarse en los planos personal, laboral y profesional.</v>
      </c>
      <c r="D26" s="2" t="str">
        <f>INDEX('POA4'!$A$2:$O$152,_xlfn.AGGREGATE(15,6,ROW('POA4'!$A$2:$A$152)-ROW('POA4'!$A$2)+1/--('POA4'!$A$2:$A$152=$B$5),ROWS($A$11:D26)),6)</f>
        <v>Capacitación al personal de la UABC en el uso del SUCOP</v>
      </c>
      <c r="E26" s="37">
        <f t="shared" si="3"/>
        <v>1</v>
      </c>
      <c r="F26" s="31">
        <f>INDEX('POA4'!$A$2:$O$152,_xlfn.AGGREGATE(15,6,ROW('POA4'!$A$2:$A$152)-ROW('POA4'!$A$2)+1/--('POA4'!$A$2:$A$152=$B$5),ROWS($A$11:F26)),7)</f>
        <v>0</v>
      </c>
      <c r="G26" s="31">
        <f>INDEX('POA4'!$A$2:$O$152,_xlfn.AGGREGATE(15,6,ROW('POA4'!$A$2:$A$152)-ROW('POA4'!$A$2)+1/--('POA4'!$A$2:$A$152=$B$5),ROWS($A$11:G26)),8)</f>
        <v>0</v>
      </c>
      <c r="H26" s="31">
        <f>INDEX('POA4'!$A$2:$O$152,_xlfn.AGGREGATE(15,6,ROW('POA4'!$A$2:$A$152)-ROW('POA4'!$A$2)+1/--('POA4'!$A$2:$A$152=$B$5),ROWS($A$11:H26)),9)</f>
        <v>0</v>
      </c>
      <c r="I26" s="31">
        <f>INDEX('POA4'!$A$2:$O$152,_xlfn.AGGREGATE(15,6,ROW('POA4'!$A$2:$A$152)-ROW('POA4'!$A$2)+1/--('POA4'!$A$2:$A$152=$B$5),ROWS($A$11:I26)),10)</f>
        <v>0</v>
      </c>
      <c r="J26" s="31">
        <f>INDEX('POA4'!$A$2:$O$152,_xlfn.AGGREGATE(15,6,ROW('POA4'!$A$2:$A$152)-ROW('POA4'!$A$2)+1/--('POA4'!$A$2:$A$152=$B$5),ROWS($A$11:J26)),11)</f>
        <v>1</v>
      </c>
      <c r="K26" s="31">
        <f>INDEX('POA4'!$A$2:$O$152,_xlfn.AGGREGATE(15,6,ROW('POA4'!$A$2:$A$152)-ROW('POA4'!$A$2)+1/--('POA4'!$A$2:$A$152=$B$5),ROWS($A$11:K26)),12)</f>
        <v>0</v>
      </c>
      <c r="L26" s="31">
        <f>INDEX('POA4'!$A$2:$O$152,_xlfn.AGGREGATE(15,6,ROW('POA4'!$A$2:$A$152)-ROW('POA4'!$A$2)+1/--('POA4'!$A$2:$A$152=$B$5),ROWS($A$11:L26)),13)</f>
        <v>0</v>
      </c>
      <c r="M26" s="31">
        <f>INDEX('POA4'!$A$2:$O$152,_xlfn.AGGREGATE(15,6,ROW('POA4'!$A$2:$A$152)-ROW('POA4'!$A$2)+1/--('POA4'!$A$2:$A$152=$B$5),ROWS($A$11:M26)),14)</f>
        <v>0</v>
      </c>
      <c r="N26" s="37">
        <f t="shared" si="4"/>
        <v>0</v>
      </c>
      <c r="O26" s="41">
        <f t="shared" si="5"/>
        <v>0</v>
      </c>
    </row>
    <row r="27" spans="1:15" ht="52.8" x14ac:dyDescent="0.3">
      <c r="A27" s="2" t="str">
        <f>INDEX('POA4'!$A$2:$O$152,_xlfn.AGGREGATE(15,6,ROW('POA4'!$A$2:$A$152)-ROW('POA4'!$A$2)+1/--('POA4'!$A$2:$A$152=$B$5),ROWS($A$11:A27)),3)</f>
        <v>4.10 Organización y gestión administrativa</v>
      </c>
      <c r="B27" s="2" t="str">
        <f>INDEX('POA4'!$A$2:$O$152,_xlfn.AGGREGATE(15,6,ROW('POA4'!$A$2:$A$152)-ROW('POA4'!$A$2)+1/--('POA4'!$A$2:$A$152=$B$5),ROWS($A$11:B27)),4)</f>
        <v>4.10.2 Fortalecer los esquemas de capacitación del personal administrativo y de servicios.</v>
      </c>
      <c r="C27" s="2" t="str">
        <f>INDEX('POA4'!$A$2:$O$152,_xlfn.AGGREGATE(15,6,ROW('POA4'!$A$2:$A$152)-ROW('POA4'!$A$2)+1/--('POA4'!$A$2:$A$152=$B$5),ROWS($A$11:C27)),5)</f>
        <v>4.10.2.1 Asegurar la capacitación oportuna y pertinente del personal administrativo y de ser- vicios, que les permita desarrollarse en los planos personal, laboral y profesional.</v>
      </c>
      <c r="D27" s="2" t="str">
        <f>INDEX('POA4'!$A$2:$O$152,_xlfn.AGGREGATE(15,6,ROW('POA4'!$A$2:$A$152)-ROW('POA4'!$A$2)+1/--('POA4'!$A$2:$A$152=$B$5),ROWS($A$11:D27)),6)</f>
        <v>Revisar operatividad de los sistemas de control patrimonial y darles mantenimiento</v>
      </c>
      <c r="E27" s="37">
        <f t="shared" si="3"/>
        <v>2</v>
      </c>
      <c r="F27" s="31">
        <f>INDEX('POA4'!$A$2:$O$152,_xlfn.AGGREGATE(15,6,ROW('POA4'!$A$2:$A$152)-ROW('POA4'!$A$2)+1/--('POA4'!$A$2:$A$152=$B$5),ROWS($A$11:F27)),7)</f>
        <v>0</v>
      </c>
      <c r="G27" s="31">
        <f>INDEX('POA4'!$A$2:$O$152,_xlfn.AGGREGATE(15,6,ROW('POA4'!$A$2:$A$152)-ROW('POA4'!$A$2)+1/--('POA4'!$A$2:$A$152=$B$5),ROWS($A$11:G27)),8)</f>
        <v>0</v>
      </c>
      <c r="H27" s="31">
        <f>INDEX('POA4'!$A$2:$O$152,_xlfn.AGGREGATE(15,6,ROW('POA4'!$A$2:$A$152)-ROW('POA4'!$A$2)+1/--('POA4'!$A$2:$A$152=$B$5),ROWS($A$11:H27)),9)</f>
        <v>1</v>
      </c>
      <c r="I27" s="31">
        <f>INDEX('POA4'!$A$2:$O$152,_xlfn.AGGREGATE(15,6,ROW('POA4'!$A$2:$A$152)-ROW('POA4'!$A$2)+1/--('POA4'!$A$2:$A$152=$B$5),ROWS($A$11:I27)),10)</f>
        <v>0</v>
      </c>
      <c r="J27" s="31">
        <f>INDEX('POA4'!$A$2:$O$152,_xlfn.AGGREGATE(15,6,ROW('POA4'!$A$2:$A$152)-ROW('POA4'!$A$2)+1/--('POA4'!$A$2:$A$152=$B$5),ROWS($A$11:J27)),11)</f>
        <v>0</v>
      </c>
      <c r="K27" s="31">
        <f>INDEX('POA4'!$A$2:$O$152,_xlfn.AGGREGATE(15,6,ROW('POA4'!$A$2:$A$152)-ROW('POA4'!$A$2)+1/--('POA4'!$A$2:$A$152=$B$5),ROWS($A$11:K27)),12)</f>
        <v>0</v>
      </c>
      <c r="L27" s="31">
        <f>INDEX('POA4'!$A$2:$O$152,_xlfn.AGGREGATE(15,6,ROW('POA4'!$A$2:$A$152)-ROW('POA4'!$A$2)+1/--('POA4'!$A$2:$A$152=$B$5),ROWS($A$11:L27)),13)</f>
        <v>1</v>
      </c>
      <c r="M27" s="31">
        <f>INDEX('POA4'!$A$2:$O$152,_xlfn.AGGREGATE(15,6,ROW('POA4'!$A$2:$A$152)-ROW('POA4'!$A$2)+1/--('POA4'!$A$2:$A$152=$B$5),ROWS($A$11:M27)),14)</f>
        <v>0</v>
      </c>
      <c r="N27" s="37">
        <f t="shared" si="4"/>
        <v>0</v>
      </c>
      <c r="O27" s="41">
        <f t="shared" si="5"/>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view="pageBreakPreview" topLeftCell="A28"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254</v>
      </c>
      <c r="C5" s="84" t="s">
        <v>105</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1.1.3 Asegurar la pertinencia de la oferta educativa.</v>
      </c>
      <c r="C11" s="2" t="str">
        <f>IF(ROWS($A$11:C11)&gt;COUNTIF(POA!$A:$A,$B$5),"",INDEX(POA!$A$2:$O$856,_xlfn.AGGREGATE(15,6,ROW(POA!$A$2:$A$855)-ROW(POA!$A$2)+1/--(POA!$A$2:$A$855=$B$5),ROWS($A$11:C11)),5))</f>
        <v>1.1.3.1 Modificar y actualizar los planes y programas de estudio de licenciatura y posgrado que respondan a los requerimientos del entorno regional, nacional e internacional.</v>
      </c>
      <c r="D11" s="2" t="str">
        <f>IF(ROWS($A$11:D11)&gt;COUNTIF(POA!$A:$A,$B$5),"",INDEX(POA!$A$2:$O$856,_xlfn.AGGREGATE(15,6,ROW(POA!$A$2:$A$855)-ROW(POA!$A$2)+1/--(POA!$A$2:$A$855=$B$5),ROWS($A$11:D11)),6))</f>
        <v>Asesorar y acompañar a las unidades académicas en la evaluación de sus planes de estudio</v>
      </c>
      <c r="E11" s="31">
        <f>+F11+H11+J11+L11</f>
        <v>10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4</v>
      </c>
      <c r="K11" s="31">
        <f>IF(ROWS($A$11:K11)&gt;COUNTIF(POA!$A:$A,$B$5),"",INDEX(POA!$A$2:$O$856,_xlfn.AGGREGATE(15,6,ROW(POA!$A$2:$A$855)-ROW(POA!$A$2)+1/--(POA!$A$2:$A$855=$B$5),ROWS($A$11:K11)),12))</f>
        <v>0</v>
      </c>
      <c r="L11" s="31">
        <f>IF(ROWS($A$11:L11)&gt;COUNTIF(POA!$A:$A,$B$5),"",INDEX(POA!$A$2:$O$856,_xlfn.AGGREGATE(15,6,ROW(POA!$A$2:$A$855)-ROW(POA!$A$2)+1/--(POA!$A$2:$A$855=$B$5),ROWS($A$11:L11)),13))</f>
        <v>6</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1.1.3.2 Sistematizar los procesos asociados con la modificación y actualización de planes de estudio.</v>
      </c>
      <c r="D12" s="2" t="str">
        <f>IF(ROWS($A$11:D12)&gt;COUNTIF(POA!$A:$A,$B$5),"",INDEX(POA!$A$2:$O$856,_xlfn.AGGREGATE(15,6,ROW(POA!$A$2:$A$855)-ROW(POA!$A$2)+1/--(POA!$A$2:$A$855=$B$5),ROWS($A$11:D12)),6))</f>
        <v>Diseñar el modulo de sistama informático para el seguimiento de la operación de Unidades de aprendizaje ( primera parte)</v>
      </c>
      <c r="E12" s="31">
        <f t="shared" ref="E12:E29"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9" si="1">+G12+I12+K12+M12</f>
        <v>0</v>
      </c>
      <c r="O12" s="41">
        <f t="shared" ref="O12:O29"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1.1.3.3 Elaborar estudios institucionales que orienten la toma de decisiones en materia de diversificación y pertinencia de la oferta educativa.</v>
      </c>
      <c r="D13" s="2" t="str">
        <f>IF(ROWS($A$11:D13)&gt;COUNTIF(POA!$A:$A,$B$5),"",INDEX(POA!$A$2:$O$856,_xlfn.AGGREGATE(15,6,ROW(POA!$A$2:$A$855)-ROW(POA!$A$2)+1/--(POA!$A$2:$A$855=$B$5),ROWS($A$11:D13)),6))</f>
        <v>Elaborar estudios para la creación de nuevos programas educativos de licenciatura</v>
      </c>
      <c r="E13" s="31">
        <f t="shared" si="0"/>
        <v>3</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2</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1.1.2.1 Propiciar las condiciones institucionales para la adecuada operación de los programas educativos y el mejoramiento de su calidad.</v>
      </c>
      <c r="D14" s="2" t="str">
        <f>IF(ROWS($A$11:D14)&gt;COUNTIF(POA!$A:$A,$B$5),"",INDEX(POA!$A$2:$O$856,_xlfn.AGGREGATE(15,6,ROW(POA!$A$2:$A$855)-ROW(POA!$A$2)+1/--(POA!$A$2:$A$855=$B$5),ROWS($A$11:D14)),6))</f>
        <v>Definir las necesidades de la unidad académica para asegurar la calidad de los programas educativos que oferta</v>
      </c>
      <c r="E14" s="31">
        <f t="shared" si="0"/>
        <v>3</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3</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1.1.2.2 Participar en los procesos de evaluación y acreditación nacional e internacional que contribuyan al mejoramiento de la calidad de oferta educativa.</v>
      </c>
      <c r="D15" s="2" t="str">
        <f>IF(ROWS($A$11:D15)&gt;COUNTIF(POA!$A:$A,$B$5),"",INDEX(POA!$A$2:$O$856,_xlfn.AGGREGATE(15,6,ROW(POA!$A$2:$A$855)-ROW(POA!$A$2)+1/--(POA!$A$2:$A$855=$B$5),ROWS($A$11:D15)),6))</f>
        <v>Asesaría y seguimiento a la autoevaluación de programas educativos en vías acreditación o reconocimiento de buena calidad</v>
      </c>
      <c r="E15" s="31">
        <f t="shared" si="0"/>
        <v>17</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5</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12</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1.1.2 Garantizar que la oferta educativa sea de calidad en congruencia y coherencia con el proyecto universitario</v>
      </c>
      <c r="C16" s="2" t="str">
        <f>IF(ROWS($A$11:C16)&gt;COUNTIF(POA!$A:$A,$B$5),"",INDEX(POA!$A$2:$O$856,_xlfn.AGGREGATE(15,6,ROW(POA!$A$2:$A$855)-ROW(POA!$A$2)+1/--(POA!$A$2:$A$855=$B$5),ROWS($A$11:C16)),5))</f>
        <v>1.1.2.3 Establecer mecanismos de autoevaluación para la mejora de la calidad de la oferta educativa.</v>
      </c>
      <c r="D16" s="2" t="str">
        <f>IF(ROWS($A$11:D16)&gt;COUNTIF(POA!$A:$A,$B$5),"",INDEX(POA!$A$2:$O$856,_xlfn.AGGREGATE(15,6,ROW(POA!$A$2:$A$855)-ROW(POA!$A$2)+1/--(POA!$A$2:$A$855=$B$5),ROWS($A$11:D16)),6))</f>
        <v>Establecer el mecanismo institucional de seguimiento a los indicadores básicos de acreditación orientados a la autoevaluación. ( primera parte)</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39.6"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1.1.2.4 Sistematizar los procesos asociados con la evaluación y acreditación de los programas educativos.</v>
      </c>
      <c r="D17" s="2" t="str">
        <f>IF(ROWS($A$11:D17)&gt;COUNTIF(POA!$A:$A,$B$5),"",INDEX(POA!$A$2:$O$856,_xlfn.AGGREGATE(15,6,ROW(POA!$A$2:$A$855)-ROW(POA!$A$2)+1/--(POA!$A$2:$A$855=$B$5),ROWS($A$11:D17)),6))</f>
        <v>Establecer el proceso institucional de evaluación y acreditación de programas educativos de licenciatura. (primera parte)</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1.1 Calidad y pertinencia de la oferta  educativa</v>
      </c>
      <c r="B18" s="2" t="str">
        <f>IF(ROWS($A$11:B18)&gt;COUNTIF(POA!$A:$A,$B$5),"",INDEX(POA!$A$2:$O$856,_xlfn.AGGREGATE(15,6,ROW(POA!$A$2:$A$855)-ROW(POA!$A$2)+1/--(POA!$A$2:$A$855=$B$5),ROWS($A$11:B18)),4))</f>
        <v>1.1.3 Asegurar la pertinencia de la oferta educativa.</v>
      </c>
      <c r="C18" s="2" t="str">
        <f>IF(ROWS($A$11:C18)&gt;COUNTIF(POA!$A:$A,$B$5),"",INDEX(POA!$A$2:$O$856,_xlfn.AGGREGATE(15,6,ROW(POA!$A$2:$A$855)-ROW(POA!$A$2)+1/--(POA!$A$2:$A$855=$B$5),ROWS($A$11:C18)),5))</f>
        <v>1.1.3.1 Modificar y actualizar los planes y programas de estudio de licenciatura y posgrado que respondan a los requerimientos del entorno regional, nacional e internacional.</v>
      </c>
      <c r="D18" s="2" t="str">
        <f>IF(ROWS($A$11:D18)&gt;COUNTIF(POA!$A:$A,$B$5),"",INDEX(POA!$A$2:$O$856,_xlfn.AGGREGATE(15,6,ROW(POA!$A$2:$A$855)-ROW(POA!$A$2)+1/--(POA!$A$2:$A$855=$B$5),ROWS($A$11:D18)),6))</f>
        <v>Asesorar y acompañar a las unidades académicas en la creación/modificación/actualización de sus planes de estudio.</v>
      </c>
      <c r="E18" s="31">
        <f t="shared" si="0"/>
        <v>6</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6</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1.1 Calidad y pertinencia de la oferta  educativa</v>
      </c>
      <c r="B19" s="2" t="str">
        <f>IF(ROWS($A$11:B19)&gt;COUNTIF(POA!$A:$A,$B$5),"",INDEX(POA!$A$2:$O$856,_xlfn.AGGREGATE(15,6,ROW(POA!$A$2:$A$855)-ROW(POA!$A$2)+1/--(POA!$A$2:$A$855=$B$5),ROWS($A$11:B19)),4))</f>
        <v>1.1.3 Asegurar la pertinencia de la oferta educativa.</v>
      </c>
      <c r="C19" s="2" t="str">
        <f>IF(ROWS($A$11:C19)&gt;COUNTIF(POA!$A:$A,$B$5),"",INDEX(POA!$A$2:$O$856,_xlfn.AGGREGATE(15,6,ROW(POA!$A$2:$A$855)-ROW(POA!$A$2)+1/--(POA!$A$2:$A$855=$B$5),ROWS($A$11:C19)),5))</f>
        <v>1.1.3.1 Modificar y actualizar los planes y programas de estudio de licenciatura y posgrado que respondan a los requerimientos del entorno regional, nacional e internacional.</v>
      </c>
      <c r="D19" s="2" t="str">
        <f>IF(ROWS($A$11:D19)&gt;COUNTIF(POA!$A:$A,$B$5),"",INDEX(POA!$A$2:$O$856,_xlfn.AGGREGATE(15,6,ROW(POA!$A$2:$A$855)-ROW(POA!$A$2)+1/--(POA!$A$2:$A$855=$B$5),ROWS($A$11:D19)),6))</f>
        <v>Capacitación de personal académico en diseño y evaluación curricular</v>
      </c>
      <c r="E19" s="31">
        <f t="shared" si="0"/>
        <v>4</v>
      </c>
      <c r="F19" s="31">
        <f>IF(ROWS($A$11:F19)&gt;COUNTIF(POA!$A:$A,$B$5),"",INDEX(POA!$A$2:$O$856,_xlfn.AGGREGATE(15,6,ROW(POA!$A$2:$A$855)-ROW(POA!$A$2)+1/--(POA!$A$2:$A$855=$B$5),ROWS($A$11:F19)),7))</f>
        <v>2</v>
      </c>
      <c r="G19" s="31">
        <f>IF(ROWS($A$11:G19)&gt;COUNTIF(POA!$A:$A,$B$5),"",INDEX(POA!$A$2:$O$856,_xlfn.AGGREGATE(15,6,ROW(POA!$A$2:$A$855)-ROW(POA!$A$2)+1/--(POA!$A$2:$A$855=$B$5),ROWS($A$11:G19)),8))</f>
        <v>2</v>
      </c>
      <c r="H19" s="31">
        <f>IF(ROWS($A$11:H19)&gt;COUNTIF(POA!$A:$A,$B$5),"",INDEX(POA!$A$2:$O$856,_xlfn.AGGREGATE(15,6,ROW(POA!$A$2:$A$855)-ROW(POA!$A$2)+1/--(POA!$A$2:$A$855=$B$5),ROWS($A$11:H19)),9))</f>
        <v>2</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2</v>
      </c>
      <c r="O19" s="41">
        <f t="shared" si="2"/>
        <v>0.5</v>
      </c>
    </row>
    <row r="20" spans="1:15" ht="52.8" x14ac:dyDescent="0.3">
      <c r="A20" s="2" t="str">
        <f>IF(ROWS($A$11:A20)&gt;COUNTIF(POA!$A:$A,$B$5),"",INDEX(POA!$A$2:$O$856,_xlfn.AGGREGATE(15,6,ROW(POA!$A$2:$A$855)-ROW(POA!$A$2)+1/--(POA!$A$2:$A$855=$B$5),ROWS($A$11:A20)),3))</f>
        <v>1.1 Calidad y pertinencia de la oferta  educativa</v>
      </c>
      <c r="B20" s="2" t="str">
        <f>IF(ROWS($A$11:B20)&gt;COUNTIF(POA!$A:$A,$B$5),"",INDEX(POA!$A$2:$O$856,_xlfn.AGGREGATE(15,6,ROW(POA!$A$2:$A$855)-ROW(POA!$A$2)+1/--(POA!$A$2:$A$855=$B$5),ROWS($A$11:B20)),4))</f>
        <v>1.1.2 Garantizar que la oferta educativa sea de calidad en congruencia y coherencia con el proyecto universitario</v>
      </c>
      <c r="C20" s="2" t="str">
        <f>IF(ROWS($A$11:C20)&gt;COUNTIF(POA!$A:$A,$B$5),"",INDEX(POA!$A$2:$O$856,_xlfn.AGGREGATE(15,6,ROW(POA!$A$2:$A$855)-ROW(POA!$A$2)+1/--(POA!$A$2:$A$855=$B$5),ROWS($A$11:C20)),5))</f>
        <v>1.1.2.2 Participar en los procesos de evaluación y acreditación nacional e internacional que contribuyan al mejoramiento de la calidad de oferta educativa.</v>
      </c>
      <c r="D20" s="2" t="str">
        <f>IF(ROWS($A$11:D20)&gt;COUNTIF(POA!$A:$A,$B$5),"",INDEX(POA!$A$2:$O$856,_xlfn.AGGREGATE(15,6,ROW(POA!$A$2:$A$855)-ROW(POA!$A$2)+1/--(POA!$A$2:$A$855=$B$5),ROWS($A$11:D20)),6))</f>
        <v>Acompañamiento a las unidades académicas en los proceso de acreditación de sus programas educativos.</v>
      </c>
      <c r="E20" s="31">
        <f t="shared" si="0"/>
        <v>10</v>
      </c>
      <c r="F20" s="31">
        <f>IF(ROWS($A$11:F20)&gt;COUNTIF(POA!$A:$A,$B$5),"",INDEX(POA!$A$2:$O$856,_xlfn.AGGREGATE(15,6,ROW(POA!$A$2:$A$855)-ROW(POA!$A$2)+1/--(POA!$A$2:$A$855=$B$5),ROWS($A$11:F20)),7))</f>
        <v>3</v>
      </c>
      <c r="G20" s="31">
        <f>IF(ROWS($A$11:G20)&gt;COUNTIF(POA!$A:$A,$B$5),"",INDEX(POA!$A$2:$O$856,_xlfn.AGGREGATE(15,6,ROW(POA!$A$2:$A$855)-ROW(POA!$A$2)+1/--(POA!$A$2:$A$855=$B$5),ROWS($A$11:G20)),8))</f>
        <v>3</v>
      </c>
      <c r="H20" s="31">
        <f>IF(ROWS($A$11:H20)&gt;COUNTIF(POA!$A:$A,$B$5),"",INDEX(POA!$A$2:$O$856,_xlfn.AGGREGATE(15,6,ROW(POA!$A$2:$A$855)-ROW(POA!$A$2)+1/--(POA!$A$2:$A$855=$B$5),ROWS($A$11:H20)),9))</f>
        <v>2</v>
      </c>
      <c r="I20" s="31">
        <f>IF(ROWS($A$11:I20)&gt;COUNTIF(POA!$A:$A,$B$5),"",INDEX(POA!$A$2:$O$856,_xlfn.AGGREGATE(15,6,ROW(POA!$A$2:$A$855)-ROW(POA!$A$2)+1/--(POA!$A$2:$A$855=$B$5),ROWS($A$11:I20)),10))</f>
        <v>0</v>
      </c>
      <c r="J20" s="31">
        <f>IF(ROWS($A$11:J20)&gt;COUNTIF(POA!$A:$A,$B$5),"",INDEX(POA!$A$2:$O$856,_xlfn.AGGREGATE(15,6,ROW(POA!$A$2:$A$855)-ROW(POA!$A$2)+1/--(POA!$A$2:$A$855=$B$5),ROWS($A$11:J20)),11))</f>
        <v>3</v>
      </c>
      <c r="K20" s="31">
        <f>IF(ROWS($A$11:K20)&gt;COUNTIF(POA!$A:$A,$B$5),"",INDEX(POA!$A$2:$O$856,_xlfn.AGGREGATE(15,6,ROW(POA!$A$2:$A$855)-ROW(POA!$A$2)+1/--(POA!$A$2:$A$855=$B$5),ROWS($A$11:K20)),12))</f>
        <v>0</v>
      </c>
      <c r="L20" s="31">
        <f>IF(ROWS($A$11:L20)&gt;COUNTIF(POA!$A:$A,$B$5),"",INDEX(POA!$A$2:$O$856,_xlfn.AGGREGATE(15,6,ROW(POA!$A$2:$A$855)-ROW(POA!$A$2)+1/--(POA!$A$2:$A$855=$B$5),ROWS($A$11:L20)),13))</f>
        <v>2</v>
      </c>
      <c r="M20" s="31">
        <f>IF(ROWS($A$11:M20)&gt;COUNTIF(POA!$A:$A,$B$5),"",INDEX(POA!$A$2:$O$856,_xlfn.AGGREGATE(15,6,ROW(POA!$A$2:$A$855)-ROW(POA!$A$2)+1/--(POA!$A$2:$A$855=$B$5),ROWS($A$11:M20)),14))</f>
        <v>0</v>
      </c>
      <c r="N20" s="37">
        <f t="shared" si="1"/>
        <v>3</v>
      </c>
      <c r="O20" s="41">
        <f t="shared" si="2"/>
        <v>0.3</v>
      </c>
    </row>
    <row r="21" spans="1:15" ht="63.75" x14ac:dyDescent="0.25">
      <c r="A21" s="2" t="str">
        <f>IF(ROWS($A$11:A21)&gt;COUNTIF(POA!$A:$A,$B$5),"",INDEX(POA!$A$2:$O$856,_xlfn.AGGREGATE(15,6,ROW(POA!$A$2:$A$855)-ROW(POA!$A$2)+1/--(POA!$A$2:$A$855=$B$5),ROWS($A$11:A21)),3))</f>
        <v>1.2 Proceso formativo</v>
      </c>
      <c r="B21" s="2" t="str">
        <f>IF(ROWS($A$11:B21)&gt;COUNTIF(POA!$A:$A,$B$5),"",INDEX(POA!$A$2:$O$856,_xlfn.AGGREGATE(15,6,ROW(POA!$A$2:$A$855)-ROW(POA!$A$2)+1/--(POA!$A$2:$A$855=$B$5),ROWS($A$11:B21)),4))</f>
        <v>1.2.1 Formar integralmente profesionistas competentes, con sentido colaborativo, capacidad de liderazgo, de emprendimiento y conscientes y comprometidos con su entorno.</v>
      </c>
      <c r="C21" s="2" t="str">
        <f>IF(ROWS($A$11:C21)&gt;COUNTIF(POA!$A:$A,$B$5),"",INDEX(POA!$A$2:$O$856,_xlfn.AGGREGATE(15,6,ROW(POA!$A$2:$A$855)-ROW(POA!$A$2)+1/--(POA!$A$2:$A$855=$B$5),ROWS($A$11:C21)),5))</f>
        <v>1.2.1.8 Estimular el desarrollo de habilidades socioemocionales (softskills) mediante experiencias formales e informales de aprendizaje.</v>
      </c>
      <c r="D21" s="2" t="str">
        <f>IF(ROWS($A$11:D21)&gt;COUNTIF(POA!$A:$A,$B$5),"",INDEX(POA!$A$2:$O$856,_xlfn.AGGREGATE(15,6,ROW(POA!$A$2:$A$855)-ROW(POA!$A$2)+1/--(POA!$A$2:$A$855=$B$5),ROWS($A$11:D21)),6))</f>
        <v>Desarrollar estrategias formativos para los estudiantes en el desarrollo de habilidades sociemocionales</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1.2.1.9 Fomentar los valores universitarios e incidir en la formación ciudadana de los estudiantes.</v>
      </c>
      <c r="D22" s="2" t="str">
        <f>IF(ROWS($A$11:D22)&gt;COUNTIF(POA!$A:$A,$B$5),"",INDEX(POA!$A$2:$O$856,_xlfn.AGGREGATE(15,6,ROW(POA!$A$2:$A$855)-ROW(POA!$A$2)+1/--(POA!$A$2:$A$855=$B$5),ROWS($A$11:D22)),6))</f>
        <v>Acompañar y asesorar a las unidades académicas en la instrumentación de esquemas de formación y promoción de los valores .</v>
      </c>
      <c r="E22" s="31">
        <f t="shared" si="0"/>
        <v>3</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3</v>
      </c>
      <c r="M22" s="31">
        <f>IF(ROWS($A$11:M22)&gt;COUNTIF(POA!$A:$A,$B$5),"",INDEX(POA!$A$2:$O$856,_xlfn.AGGREGATE(15,6,ROW(POA!$A$2:$A$855)-ROW(POA!$A$2)+1/--(POA!$A$2:$A$855=$B$5),ROWS($A$11:M22)),14))</f>
        <v>0</v>
      </c>
      <c r="N22" s="37">
        <f t="shared" si="1"/>
        <v>0</v>
      </c>
      <c r="O22" s="41">
        <f t="shared" si="2"/>
        <v>0</v>
      </c>
    </row>
    <row r="23" spans="1:15" ht="66"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1.2.2 Fortalecer las trayectorias escolares de los alumnos para asegurar la conclusión exitosa de sus estudios.</v>
      </c>
      <c r="C23" s="2" t="str">
        <f>IF(ROWS($A$11:C23)&gt;COUNTIF(POA!$A:$A,$B$5),"",INDEX(POA!$A$2:$O$856,_xlfn.AGGREGATE(15,6,ROW(POA!$A$2:$A$855)-ROW(POA!$A$2)+1/--(POA!$A$2:$A$855=$B$5),ROWS($A$11:C23)),5))</f>
        <v>1.2.2.8 Establecer mecanismos que permitan conocer el nivel de dominio de las competencias comprometidas en los planes y programas de estudio durante las etapas de formación y en el egreso de los estudiantes.</v>
      </c>
      <c r="D23" s="2" t="str">
        <f>IF(ROWS($A$11:D23)&gt;COUNTIF(POA!$A:$A,$B$5),"",INDEX(POA!$A$2:$O$856,_xlfn.AGGREGATE(15,6,ROW(POA!$A$2:$A$855)-ROW(POA!$A$2)+1/--(POA!$A$2:$A$855=$B$5),ROWS($A$11:D23)),6))</f>
        <v>Definir una estrategia de avaluación de los aprendizajes que aporte evidencia del avance de los estudiantes en sus trayectos formativos.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66" x14ac:dyDescent="0.3">
      <c r="A24" s="2" t="str">
        <f>IF(ROWS($A$11:A24)&gt;COUNTIF(POA!$A:$A,$B$5),"",INDEX(POA!$A$2:$O$856,_xlfn.AGGREGATE(15,6,ROW(POA!$A$2:$A$855)-ROW(POA!$A$2)+1/--(POA!$A$2:$A$855=$B$5),ROWS($A$11:A24)),3))</f>
        <v>1.6 Desarrollo académico</v>
      </c>
      <c r="B24" s="2" t="str">
        <f>IF(ROWS($A$11:B24)&gt;COUNTIF(POA!$A:$A,$B$5),"",INDEX(POA!$A$2:$O$856,_xlfn.AGGREGATE(15,6,ROW(POA!$A$2:$A$855)-ROW(POA!$A$2)+1/--(POA!$A$2:$A$855=$B$5),ROWS($A$11:B24)),4))</f>
        <v>1.6.2 Promover esquemas de formación y actualización del personal académico, con base en rutas diferenciadas en función de su experiencia, antigüedad y tipo de contratación.</v>
      </c>
      <c r="C24" s="2" t="str">
        <f>IF(ROWS($A$11:C24)&gt;COUNTIF(POA!$A:$A,$B$5),"",INDEX(POA!$A$2:$O$856,_xlfn.AGGREGATE(15,6,ROW(POA!$A$2:$A$855)-ROW(POA!$A$2)+1/--(POA!$A$2:$A$855=$B$5),ROWS($A$11:C24)),5))</f>
        <v>1.6.2.1 Fortalecer los esquemas de formación y actualización docente para el mejorar las capacidades disciplinarias y didácticas  del personal académico de tiempo completo y  de asignatura.</v>
      </c>
      <c r="D24" s="2" t="str">
        <f>IF(ROWS($A$11:D24)&gt;COUNTIF(POA!$A:$A,$B$5),"",INDEX(POA!$A$2:$O$856,_xlfn.AGGREGATE(15,6,ROW(POA!$A$2:$A$855)-ROW(POA!$A$2)+1/--(POA!$A$2:$A$855=$B$5),ROWS($A$11:D24)),6))</f>
        <v>Diseñar y ofertar programas de formación didáctica para los académicos</v>
      </c>
      <c r="E24" s="31">
        <f t="shared" si="0"/>
        <v>100</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50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50</v>
      </c>
      <c r="M24" s="31">
        <f>IF(ROWS($A$11:M24)&gt;COUNTIF(POA!$A:$A,$B$5),"",INDEX(POA!$A$2:$O$856,_xlfn.AGGREGATE(15,6,ROW(POA!$A$2:$A$855)-ROW(POA!$A$2)+1/--(POA!$A$2:$A$855=$B$5),ROWS($A$11:M24)),14))</f>
        <v>0</v>
      </c>
      <c r="N24" s="37">
        <f t="shared" si="1"/>
        <v>0</v>
      </c>
      <c r="O24" s="41">
        <f t="shared" si="2"/>
        <v>0</v>
      </c>
    </row>
    <row r="25" spans="1:15" ht="66" x14ac:dyDescent="0.3">
      <c r="A25" s="2" t="str">
        <f>IF(ROWS($A$11:A25)&gt;COUNTIF(POA!$A:$A,$B$5),"",INDEX(POA!$A$2:$O$856,_xlfn.AGGREGATE(15,6,ROW(POA!$A$2:$A$855)-ROW(POA!$A$2)+1/--(POA!$A$2:$A$855=$B$5),ROWS($A$11:A25)),3))</f>
        <v>1.6 Desarrollo académico</v>
      </c>
      <c r="B25" s="2" t="str">
        <f>IF(ROWS($A$11:B25)&gt;COUNTIF(POA!$A:$A,$B$5),"",INDEX(POA!$A$2:$O$856,_xlfn.AGGREGATE(15,6,ROW(POA!$A$2:$A$855)-ROW(POA!$A$2)+1/--(POA!$A$2:$A$855=$B$5),ROWS($A$11:B25)),4))</f>
        <v>1.6.2 Promover esquemas de formación y actualización del personal académico, con base en rutas diferenciadas en función de su experiencia, antigüedad y tipo de contratación.</v>
      </c>
      <c r="C25" s="2" t="str">
        <f>IF(ROWS($A$11:C25)&gt;COUNTIF(POA!$A:$A,$B$5),"",INDEX(POA!$A$2:$O$856,_xlfn.AGGREGATE(15,6,ROW(POA!$A$2:$A$855)-ROW(POA!$A$2)+1/--(POA!$A$2:$A$855=$B$5),ROWS($A$11:C25)),5))</f>
        <v>1.6.2.3 Fortalecer los esquemas de evaluación docente existentes y asegurar su articulación con los esquemas de formación y actualización del personal académico.</v>
      </c>
      <c r="D25" s="2" t="str">
        <f>IF(ROWS($A$11:D25)&gt;COUNTIF(POA!$A:$A,$B$5),"",INDEX(POA!$A$2:$O$856,_xlfn.AGGREGATE(15,6,ROW(POA!$A$2:$A$855)-ROW(POA!$A$2)+1/--(POA!$A$2:$A$855=$B$5),ROWS($A$11:D25)),6))</f>
        <v>Actualizar la estrategia de evaluación de la docencia de licenciatura</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66"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1.2.2 Fortalecer las trayectorias escolares de los alumnos para asegurar la conclusión exitosa de sus estudios.</v>
      </c>
      <c r="C26" s="2" t="str">
        <f>IF(ROWS($A$11:C26)&gt;COUNTIF(POA!$A:$A,$B$5),"",INDEX(POA!$A$2:$O$856,_xlfn.AGGREGATE(15,6,ROW(POA!$A$2:$A$855)-ROW(POA!$A$2)+1/--(POA!$A$2:$A$855=$B$5),ROWS($A$11:C26)),5))</f>
        <v>1.2.2.8 Establecer mecanismos que permitan conocer el nivel de dominio de las competencias comprometidas en los planes y programas de estudio durante las etapas de formación y en el egreso de los estudiantes.</v>
      </c>
      <c r="D26" s="2" t="str">
        <f>IF(ROWS($A$11:D26)&gt;COUNTIF(POA!$A:$A,$B$5),"",INDEX(POA!$A$2:$O$856,_xlfn.AGGREGATE(15,6,ROW(POA!$A$2:$A$855)-ROW(POA!$A$2)+1/--(POA!$A$2:$A$855=$B$5),ROWS($A$11:D26)),6))</f>
        <v>Asesorar y acompañar a las unidades académicas en la implementación de las evaluaciones departamentales</v>
      </c>
      <c r="E26" s="31">
        <f t="shared" si="0"/>
        <v>4</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4</v>
      </c>
      <c r="M26" s="31">
        <f>IF(ROWS($A$11:M26)&gt;COUNTIF(POA!$A:$A,$B$5),"",INDEX(POA!$A$2:$O$856,_xlfn.AGGREGATE(15,6,ROW(POA!$A$2:$A$855)-ROW(POA!$A$2)+1/--(POA!$A$2:$A$855=$B$5),ROWS($A$11:M26)),14))</f>
        <v>0</v>
      </c>
      <c r="N26" s="37">
        <f t="shared" si="1"/>
        <v>0</v>
      </c>
      <c r="O26" s="41">
        <f t="shared" si="2"/>
        <v>0</v>
      </c>
    </row>
    <row r="27" spans="1:15" ht="66"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1.2.2 Fortalecer las trayectorias escolares de los alumnos para asegurar la conclusión exitosa de sus estudios.</v>
      </c>
      <c r="C27" s="2" t="str">
        <f>IF(ROWS($A$11:C27)&gt;COUNTIF(POA!$A:$A,$B$5),"",INDEX(POA!$A$2:$O$856,_xlfn.AGGREGATE(15,6,ROW(POA!$A$2:$A$855)-ROW(POA!$A$2)+1/--(POA!$A$2:$A$855=$B$5),ROWS($A$11:C27)),5))</f>
        <v>1.2.2.8 Establecer mecanismos que permitan conocer el nivel de dominio de las competencias comprometidas en los planes y programas de estudio durante las etapas de formación y en el egreso de los estudiantes.</v>
      </c>
      <c r="D27" s="2" t="str">
        <f>IF(ROWS($A$11:D27)&gt;COUNTIF(POA!$A:$A,$B$5),"",INDEX(POA!$A$2:$O$856,_xlfn.AGGREGATE(15,6,ROW(POA!$A$2:$A$855)-ROW(POA!$A$2)+1/--(POA!$A$2:$A$855=$B$5),ROWS($A$11:D27)),6))</f>
        <v>Asesorar y acompañar a las unidades académicas en diseño de estrategias para la evaluación de egreso.</v>
      </c>
      <c r="E27" s="31">
        <f t="shared" si="0"/>
        <v>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2</v>
      </c>
      <c r="M27" s="31">
        <f>IF(ROWS($A$11:M27)&gt;COUNTIF(POA!$A:$A,$B$5),"",INDEX(POA!$A$2:$O$856,_xlfn.AGGREGATE(15,6,ROW(POA!$A$2:$A$855)-ROW(POA!$A$2)+1/--(POA!$A$2:$A$855=$B$5),ROWS($A$11:M27)),14))</f>
        <v>0</v>
      </c>
      <c r="N27" s="37">
        <f t="shared" si="1"/>
        <v>0</v>
      </c>
      <c r="O27" s="41">
        <f t="shared" si="2"/>
        <v>0</v>
      </c>
    </row>
    <row r="28" spans="1:15" ht="39.6"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1.2.2 Fortalecer las trayectorias escolares de los alumnos para asegurar la conclusión exitosa de sus estudios.</v>
      </c>
      <c r="C28" s="2" t="str">
        <f>IF(ROWS($A$11:C28)&gt;COUNTIF(POA!$A:$A,$B$5),"",INDEX(POA!$A$2:$O$856,_xlfn.AGGREGATE(15,6,ROW(POA!$A$2:$A$855)-ROW(POA!$A$2)+1/--(POA!$A$2:$A$855=$B$5),ROWS($A$11:C28)),5))</f>
        <v>1.2.2.4 Fortalecer los servicios institucionales de tutoría, orientación psicopedagógica y asesoría académica.</v>
      </c>
      <c r="D28" s="2" t="str">
        <f>IF(ROWS($A$11:D28)&gt;COUNTIF(POA!$A:$A,$B$5),"",INDEX(POA!$A$2:$O$856,_xlfn.AGGREGATE(15,6,ROW(POA!$A$2:$A$855)-ROW(POA!$A$2)+1/--(POA!$A$2:$A$855=$B$5),ROWS($A$11:D28)),6))</f>
        <v>Diseñar una propuesta de evaluación de tutores</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29" spans="1:15" ht="39.6" x14ac:dyDescent="0.3">
      <c r="A29" s="2" t="str">
        <f>IF(ROWS($A$11:A29)&gt;COUNTIF(POA!$A:$A,$B$5),"",INDEX(POA!$A$2:$O$856,_xlfn.AGGREGATE(15,6,ROW(POA!$A$2:$A$855)-ROW(POA!$A$2)+1/--(POA!$A$2:$A$855=$B$5),ROWS($A$11:A29)),3))</f>
        <v>1.1 Calidad y pertinencia de la oferta  educativa</v>
      </c>
      <c r="B29" s="2" t="str">
        <f>IF(ROWS($A$11:B29)&gt;COUNTIF(POA!$A:$A,$B$5),"",INDEX(POA!$A$2:$O$856,_xlfn.AGGREGATE(15,6,ROW(POA!$A$2:$A$855)-ROW(POA!$A$2)+1/--(POA!$A$2:$A$855=$B$5),ROWS($A$11:B29)),4))</f>
        <v>1.1.3 Asegurar la pertinencia de la oferta educativa.</v>
      </c>
      <c r="C29" s="2" t="str">
        <f>IF(ROWS($A$11:C29)&gt;COUNTIF(POA!$A:$A,$B$5),"",INDEX(POA!$A$2:$O$856,_xlfn.AGGREGATE(15,6,ROW(POA!$A$2:$A$855)-ROW(POA!$A$2)+1/--(POA!$A$2:$A$855=$B$5),ROWS($A$11:C29)),5))</f>
        <v>1.1.3.2 Sistematizar los procesos asociados con la modificación y actualización de planes de estudio.</v>
      </c>
      <c r="D29" s="2" t="str">
        <f>IF(ROWS($A$11:D29)&gt;COUNTIF(POA!$A:$A,$B$5),"",INDEX(POA!$A$2:$O$856,_xlfn.AGGREGATE(15,6,ROW(POA!$A$2:$A$855)-ROW(POA!$A$2)+1/--(POA!$A$2:$A$855=$B$5),ROWS($A$11:D29)),6))</f>
        <v>Diseñar una propuesta para la evaluación/seguimiento de la operación de planes de estudio</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41">
        <f t="shared" si="2"/>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5"/>
  <sheetViews>
    <sheetView zoomScale="70" zoomScaleNormal="70" workbookViewId="0">
      <selection activeCell="A153" sqref="A153"/>
    </sheetView>
  </sheetViews>
  <sheetFormatPr baseColWidth="10" defaultColWidth="11.44140625" defaultRowHeight="14.4" x14ac:dyDescent="0.3"/>
  <cols>
    <col min="1" max="1" width="7.33203125" style="34" bestFit="1" customWidth="1"/>
    <col min="2" max="2" width="31" bestFit="1" customWidth="1"/>
    <col min="3" max="3" width="53.109375" bestFit="1" customWidth="1"/>
    <col min="4" max="4" width="139.44140625" bestFit="1" customWidth="1"/>
    <col min="5" max="5" width="187.44140625" bestFit="1" customWidth="1"/>
    <col min="6" max="6" width="196.109375" bestFit="1" customWidth="1"/>
    <col min="7" max="7" width="11.6640625" bestFit="1" customWidth="1"/>
    <col min="8" max="8" width="10.44140625" bestFit="1" customWidth="1"/>
    <col min="9" max="9" width="12.109375" bestFit="1" customWidth="1"/>
    <col min="10" max="10" width="11" bestFit="1" customWidth="1"/>
    <col min="11" max="11" width="11.6640625" bestFit="1" customWidth="1"/>
    <col min="12" max="12" width="10.44140625" bestFit="1" customWidth="1"/>
    <col min="13" max="13" width="11.88671875" bestFit="1" customWidth="1"/>
    <col min="14" max="14" width="10.6640625" bestFit="1" customWidth="1"/>
    <col min="15" max="15" width="12.109375" bestFit="1" customWidth="1"/>
  </cols>
  <sheetData>
    <row r="1" spans="1:15" x14ac:dyDescent="0.3">
      <c r="A1" s="34" t="s">
        <v>1562</v>
      </c>
      <c r="B1" t="s">
        <v>1561</v>
      </c>
      <c r="C1" t="s">
        <v>1560</v>
      </c>
      <c r="D1" t="s">
        <v>1559</v>
      </c>
      <c r="E1" t="s">
        <v>23</v>
      </c>
      <c r="F1" t="s">
        <v>24</v>
      </c>
      <c r="G1" t="s">
        <v>1558</v>
      </c>
      <c r="H1" t="s">
        <v>1557</v>
      </c>
      <c r="I1" t="s">
        <v>1556</v>
      </c>
      <c r="J1" t="s">
        <v>1555</v>
      </c>
      <c r="K1" t="s">
        <v>1554</v>
      </c>
      <c r="L1" t="s">
        <v>1553</v>
      </c>
      <c r="M1" t="s">
        <v>1552</v>
      </c>
      <c r="N1" t="s">
        <v>1551</v>
      </c>
      <c r="O1" t="s">
        <v>1563</v>
      </c>
    </row>
    <row r="2" spans="1:15" x14ac:dyDescent="0.3">
      <c r="A2" s="34">
        <v>101</v>
      </c>
      <c r="B2" t="s">
        <v>217</v>
      </c>
      <c r="C2" t="s">
        <v>216</v>
      </c>
      <c r="D2" t="s">
        <v>215</v>
      </c>
      <c r="E2" t="s">
        <v>538</v>
      </c>
      <c r="F2" t="s">
        <v>1531</v>
      </c>
      <c r="G2">
        <v>0</v>
      </c>
      <c r="H2">
        <v>0</v>
      </c>
      <c r="I2">
        <v>1</v>
      </c>
      <c r="J2">
        <v>0</v>
      </c>
      <c r="K2">
        <v>0</v>
      </c>
      <c r="L2">
        <v>0</v>
      </c>
      <c r="M2">
        <v>0</v>
      </c>
      <c r="N2">
        <v>0</v>
      </c>
      <c r="O2" t="s">
        <v>1550</v>
      </c>
    </row>
    <row r="3" spans="1:15" x14ac:dyDescent="0.3">
      <c r="A3" s="34">
        <v>102</v>
      </c>
      <c r="B3" t="s">
        <v>217</v>
      </c>
      <c r="C3" t="s">
        <v>216</v>
      </c>
      <c r="D3" t="s">
        <v>215</v>
      </c>
      <c r="E3" t="s">
        <v>219</v>
      </c>
      <c r="F3" t="s">
        <v>1522</v>
      </c>
      <c r="G3">
        <v>0</v>
      </c>
      <c r="H3">
        <v>0</v>
      </c>
      <c r="I3">
        <v>1</v>
      </c>
      <c r="J3">
        <v>0</v>
      </c>
      <c r="K3">
        <v>0</v>
      </c>
      <c r="L3">
        <v>0</v>
      </c>
      <c r="M3">
        <v>1</v>
      </c>
      <c r="N3">
        <v>0</v>
      </c>
      <c r="O3">
        <v>0</v>
      </c>
    </row>
    <row r="4" spans="1:15" x14ac:dyDescent="0.3">
      <c r="A4" s="34">
        <v>102</v>
      </c>
      <c r="B4" t="s">
        <v>217</v>
      </c>
      <c r="C4" t="s">
        <v>216</v>
      </c>
      <c r="D4" t="s">
        <v>321</v>
      </c>
      <c r="E4" t="s">
        <v>389</v>
      </c>
      <c r="F4" t="s">
        <v>1520</v>
      </c>
      <c r="G4">
        <v>0</v>
      </c>
      <c r="H4">
        <v>0</v>
      </c>
      <c r="I4">
        <v>0</v>
      </c>
      <c r="J4">
        <v>0</v>
      </c>
      <c r="K4">
        <v>0</v>
      </c>
      <c r="L4">
        <v>0</v>
      </c>
      <c r="M4">
        <v>0</v>
      </c>
      <c r="N4">
        <v>0</v>
      </c>
      <c r="O4">
        <v>0</v>
      </c>
    </row>
    <row r="5" spans="1:15" x14ac:dyDescent="0.3">
      <c r="A5" s="34">
        <v>103</v>
      </c>
      <c r="B5" t="s">
        <v>217</v>
      </c>
      <c r="C5" t="s">
        <v>216</v>
      </c>
      <c r="D5" t="s">
        <v>215</v>
      </c>
      <c r="E5" t="s">
        <v>255</v>
      </c>
      <c r="F5" t="s">
        <v>1496</v>
      </c>
      <c r="G5">
        <v>0</v>
      </c>
      <c r="H5">
        <v>0</v>
      </c>
      <c r="I5">
        <v>0</v>
      </c>
      <c r="J5">
        <v>0</v>
      </c>
      <c r="K5">
        <v>0</v>
      </c>
      <c r="L5">
        <v>0</v>
      </c>
      <c r="M5">
        <v>1</v>
      </c>
      <c r="N5">
        <v>0</v>
      </c>
      <c r="O5">
        <v>0</v>
      </c>
    </row>
    <row r="6" spans="1:15" x14ac:dyDescent="0.3">
      <c r="A6" s="34">
        <v>103</v>
      </c>
      <c r="B6" t="s">
        <v>217</v>
      </c>
      <c r="C6" t="s">
        <v>216</v>
      </c>
      <c r="D6" t="s">
        <v>215</v>
      </c>
      <c r="E6" t="s">
        <v>554</v>
      </c>
      <c r="F6" t="s">
        <v>1495</v>
      </c>
      <c r="G6">
        <v>0</v>
      </c>
      <c r="H6">
        <v>0</v>
      </c>
      <c r="I6">
        <v>0</v>
      </c>
      <c r="J6">
        <v>0</v>
      </c>
      <c r="K6">
        <v>0</v>
      </c>
      <c r="L6">
        <v>0</v>
      </c>
      <c r="M6">
        <v>1</v>
      </c>
      <c r="N6">
        <v>0</v>
      </c>
      <c r="O6">
        <v>0</v>
      </c>
    </row>
    <row r="7" spans="1:15" x14ac:dyDescent="0.3">
      <c r="A7" s="34">
        <v>103</v>
      </c>
      <c r="B7" t="s">
        <v>217</v>
      </c>
      <c r="C7" t="s">
        <v>216</v>
      </c>
      <c r="D7" t="s">
        <v>215</v>
      </c>
      <c r="E7" t="s">
        <v>255</v>
      </c>
      <c r="F7" t="s">
        <v>1484</v>
      </c>
      <c r="G7">
        <v>0</v>
      </c>
      <c r="H7">
        <v>0</v>
      </c>
      <c r="I7">
        <v>0</v>
      </c>
      <c r="J7">
        <v>0</v>
      </c>
      <c r="K7">
        <v>0</v>
      </c>
      <c r="L7">
        <v>0</v>
      </c>
      <c r="M7">
        <v>1</v>
      </c>
      <c r="N7">
        <v>0</v>
      </c>
      <c r="O7">
        <v>0</v>
      </c>
    </row>
    <row r="8" spans="1:15" x14ac:dyDescent="0.3">
      <c r="A8" s="34">
        <v>103</v>
      </c>
      <c r="B8" t="s">
        <v>217</v>
      </c>
      <c r="C8" t="s">
        <v>216</v>
      </c>
      <c r="D8" t="s">
        <v>215</v>
      </c>
      <c r="E8" t="s">
        <v>219</v>
      </c>
      <c r="F8" t="s">
        <v>1483</v>
      </c>
      <c r="G8">
        <v>0</v>
      </c>
      <c r="H8">
        <v>0</v>
      </c>
      <c r="I8">
        <v>0</v>
      </c>
      <c r="J8">
        <v>0</v>
      </c>
      <c r="K8">
        <v>0</v>
      </c>
      <c r="L8">
        <v>0</v>
      </c>
      <c r="M8">
        <v>1</v>
      </c>
      <c r="N8">
        <v>0</v>
      </c>
      <c r="O8">
        <v>0</v>
      </c>
    </row>
    <row r="9" spans="1:15" x14ac:dyDescent="0.3">
      <c r="A9" s="34">
        <v>103</v>
      </c>
      <c r="B9" t="s">
        <v>217</v>
      </c>
      <c r="C9" t="s">
        <v>216</v>
      </c>
      <c r="D9" t="s">
        <v>238</v>
      </c>
      <c r="E9" t="s">
        <v>240</v>
      </c>
      <c r="F9" t="s">
        <v>1482</v>
      </c>
      <c r="G9">
        <v>0</v>
      </c>
      <c r="H9">
        <v>0</v>
      </c>
      <c r="I9">
        <v>0</v>
      </c>
      <c r="J9">
        <v>0</v>
      </c>
      <c r="K9">
        <v>1</v>
      </c>
      <c r="L9">
        <v>0</v>
      </c>
      <c r="M9">
        <v>0</v>
      </c>
      <c r="N9">
        <v>0</v>
      </c>
      <c r="O9">
        <v>0</v>
      </c>
    </row>
    <row r="10" spans="1:15" x14ac:dyDescent="0.3">
      <c r="A10" s="34">
        <v>104</v>
      </c>
      <c r="B10" t="s">
        <v>217</v>
      </c>
      <c r="C10" t="s">
        <v>216</v>
      </c>
      <c r="D10" t="s">
        <v>215</v>
      </c>
      <c r="E10" t="s">
        <v>538</v>
      </c>
      <c r="F10" t="s">
        <v>32</v>
      </c>
      <c r="G10">
        <v>0</v>
      </c>
      <c r="H10">
        <v>0</v>
      </c>
      <c r="I10">
        <v>0</v>
      </c>
      <c r="J10">
        <v>0</v>
      </c>
      <c r="K10">
        <v>0</v>
      </c>
      <c r="L10">
        <v>0</v>
      </c>
      <c r="M10">
        <v>0</v>
      </c>
      <c r="N10">
        <v>0</v>
      </c>
      <c r="O10">
        <v>0</v>
      </c>
    </row>
    <row r="11" spans="1:15" x14ac:dyDescent="0.3">
      <c r="A11" s="34">
        <v>104</v>
      </c>
      <c r="B11" t="s">
        <v>217</v>
      </c>
      <c r="C11" t="s">
        <v>216</v>
      </c>
      <c r="D11" t="s">
        <v>215</v>
      </c>
      <c r="E11" t="s">
        <v>554</v>
      </c>
      <c r="F11" t="s">
        <v>1446</v>
      </c>
      <c r="G11">
        <v>0</v>
      </c>
      <c r="H11">
        <v>0</v>
      </c>
      <c r="I11">
        <v>0</v>
      </c>
      <c r="J11">
        <v>0</v>
      </c>
      <c r="K11">
        <v>0</v>
      </c>
      <c r="L11">
        <v>0</v>
      </c>
      <c r="M11">
        <v>0</v>
      </c>
      <c r="N11">
        <v>0</v>
      </c>
      <c r="O11">
        <v>0</v>
      </c>
    </row>
    <row r="12" spans="1:15" x14ac:dyDescent="0.3">
      <c r="A12" s="34">
        <v>104</v>
      </c>
      <c r="B12" t="s">
        <v>217</v>
      </c>
      <c r="C12" t="s">
        <v>216</v>
      </c>
      <c r="D12" t="s">
        <v>215</v>
      </c>
      <c r="E12" t="s">
        <v>255</v>
      </c>
      <c r="F12" t="s">
        <v>1445</v>
      </c>
      <c r="G12">
        <v>0</v>
      </c>
      <c r="H12">
        <v>0</v>
      </c>
      <c r="I12">
        <v>0</v>
      </c>
      <c r="J12">
        <v>0</v>
      </c>
      <c r="K12">
        <v>0</v>
      </c>
      <c r="L12">
        <v>0</v>
      </c>
      <c r="M12">
        <v>0</v>
      </c>
      <c r="N12">
        <v>0</v>
      </c>
      <c r="O12">
        <v>0</v>
      </c>
    </row>
    <row r="13" spans="1:15" x14ac:dyDescent="0.3">
      <c r="A13" s="34">
        <v>104</v>
      </c>
      <c r="B13" t="s">
        <v>217</v>
      </c>
      <c r="C13" t="s">
        <v>216</v>
      </c>
      <c r="D13" t="s">
        <v>215</v>
      </c>
      <c r="E13" t="s">
        <v>219</v>
      </c>
      <c r="F13" t="s">
        <v>1444</v>
      </c>
      <c r="G13">
        <v>0</v>
      </c>
      <c r="H13">
        <v>0</v>
      </c>
      <c r="I13">
        <v>0</v>
      </c>
      <c r="J13">
        <v>0</v>
      </c>
      <c r="K13">
        <v>0</v>
      </c>
      <c r="L13">
        <v>0</v>
      </c>
      <c r="M13">
        <v>0</v>
      </c>
      <c r="N13">
        <v>0</v>
      </c>
      <c r="O13">
        <v>0</v>
      </c>
    </row>
    <row r="14" spans="1:15" x14ac:dyDescent="0.3">
      <c r="A14" s="34">
        <v>104</v>
      </c>
      <c r="B14" t="s">
        <v>217</v>
      </c>
      <c r="C14" t="s">
        <v>216</v>
      </c>
      <c r="D14" t="s">
        <v>215</v>
      </c>
      <c r="E14" t="s">
        <v>214</v>
      </c>
      <c r="F14" t="s">
        <v>1443</v>
      </c>
      <c r="G14">
        <v>0</v>
      </c>
      <c r="H14">
        <v>0</v>
      </c>
      <c r="I14">
        <v>0</v>
      </c>
      <c r="J14">
        <v>0</v>
      </c>
      <c r="K14">
        <v>0</v>
      </c>
      <c r="L14">
        <v>0</v>
      </c>
      <c r="M14">
        <v>0</v>
      </c>
      <c r="N14">
        <v>0</v>
      </c>
      <c r="O14">
        <v>0</v>
      </c>
    </row>
    <row r="15" spans="1:15" x14ac:dyDescent="0.3">
      <c r="A15" s="34">
        <v>105</v>
      </c>
      <c r="B15" t="s">
        <v>217</v>
      </c>
      <c r="C15" t="s">
        <v>216</v>
      </c>
      <c r="D15" t="s">
        <v>215</v>
      </c>
      <c r="E15" t="s">
        <v>255</v>
      </c>
      <c r="F15" t="s">
        <v>1415</v>
      </c>
      <c r="G15">
        <v>0</v>
      </c>
      <c r="H15">
        <v>0</v>
      </c>
      <c r="I15">
        <v>0</v>
      </c>
      <c r="J15">
        <v>0</v>
      </c>
      <c r="K15">
        <v>0</v>
      </c>
      <c r="L15">
        <v>0</v>
      </c>
      <c r="M15">
        <v>2</v>
      </c>
      <c r="N15">
        <v>0</v>
      </c>
      <c r="O15">
        <v>0</v>
      </c>
    </row>
    <row r="16" spans="1:15" x14ac:dyDescent="0.3">
      <c r="A16" s="34">
        <v>105</v>
      </c>
      <c r="B16" t="s">
        <v>217</v>
      </c>
      <c r="C16" t="s">
        <v>216</v>
      </c>
      <c r="D16" t="s">
        <v>215</v>
      </c>
      <c r="E16" t="s">
        <v>219</v>
      </c>
      <c r="F16" t="s">
        <v>1414</v>
      </c>
      <c r="G16">
        <v>0</v>
      </c>
      <c r="H16">
        <v>0</v>
      </c>
      <c r="I16">
        <v>0</v>
      </c>
      <c r="J16">
        <v>0</v>
      </c>
      <c r="K16">
        <v>0</v>
      </c>
      <c r="L16">
        <v>0</v>
      </c>
      <c r="M16">
        <v>2</v>
      </c>
      <c r="N16">
        <v>0</v>
      </c>
      <c r="O16">
        <v>0</v>
      </c>
    </row>
    <row r="17" spans="1:15" x14ac:dyDescent="0.3">
      <c r="A17" s="34">
        <v>105</v>
      </c>
      <c r="B17" t="s">
        <v>217</v>
      </c>
      <c r="C17" t="s">
        <v>216</v>
      </c>
      <c r="D17" t="s">
        <v>215</v>
      </c>
      <c r="E17" t="s">
        <v>538</v>
      </c>
      <c r="F17" t="s">
        <v>1413</v>
      </c>
      <c r="G17">
        <v>0</v>
      </c>
      <c r="H17">
        <v>0</v>
      </c>
      <c r="I17">
        <v>1</v>
      </c>
      <c r="J17">
        <v>0</v>
      </c>
      <c r="K17">
        <v>0</v>
      </c>
      <c r="L17">
        <v>0</v>
      </c>
      <c r="M17">
        <v>1</v>
      </c>
      <c r="N17">
        <v>0</v>
      </c>
      <c r="O17">
        <v>0</v>
      </c>
    </row>
    <row r="18" spans="1:15" x14ac:dyDescent="0.3">
      <c r="A18" s="34">
        <v>105</v>
      </c>
      <c r="B18" t="s">
        <v>217</v>
      </c>
      <c r="C18" t="s">
        <v>216</v>
      </c>
      <c r="D18" t="s">
        <v>215</v>
      </c>
      <c r="E18" t="s">
        <v>214</v>
      </c>
      <c r="F18" t="s">
        <v>1412</v>
      </c>
      <c r="G18">
        <v>0</v>
      </c>
      <c r="H18">
        <v>0</v>
      </c>
      <c r="I18">
        <v>1</v>
      </c>
      <c r="J18">
        <v>0</v>
      </c>
      <c r="K18">
        <v>0</v>
      </c>
      <c r="L18">
        <v>0</v>
      </c>
      <c r="M18">
        <v>1</v>
      </c>
      <c r="N18">
        <v>0</v>
      </c>
      <c r="O18">
        <v>0</v>
      </c>
    </row>
    <row r="19" spans="1:15" x14ac:dyDescent="0.3">
      <c r="A19" s="34">
        <v>105</v>
      </c>
      <c r="B19" t="s">
        <v>217</v>
      </c>
      <c r="C19" t="s">
        <v>216</v>
      </c>
      <c r="D19" t="s">
        <v>238</v>
      </c>
      <c r="E19" t="s">
        <v>437</v>
      </c>
      <c r="F19" t="s">
        <v>1411</v>
      </c>
      <c r="G19">
        <v>0</v>
      </c>
      <c r="H19">
        <v>0</v>
      </c>
      <c r="I19">
        <v>1</v>
      </c>
      <c r="J19">
        <v>0</v>
      </c>
      <c r="K19">
        <v>0</v>
      </c>
      <c r="L19">
        <v>0</v>
      </c>
      <c r="M19">
        <v>1</v>
      </c>
      <c r="N19">
        <v>0</v>
      </c>
      <c r="O19">
        <v>0</v>
      </c>
    </row>
    <row r="20" spans="1:15" x14ac:dyDescent="0.3">
      <c r="A20" s="34">
        <v>105</v>
      </c>
      <c r="B20" t="s">
        <v>217</v>
      </c>
      <c r="C20" t="s">
        <v>216</v>
      </c>
      <c r="D20" t="s">
        <v>238</v>
      </c>
      <c r="E20" t="s">
        <v>240</v>
      </c>
      <c r="F20" t="s">
        <v>1410</v>
      </c>
      <c r="G20">
        <v>0</v>
      </c>
      <c r="H20">
        <v>0</v>
      </c>
      <c r="I20">
        <v>0</v>
      </c>
      <c r="J20">
        <v>0</v>
      </c>
      <c r="K20">
        <v>0</v>
      </c>
      <c r="L20">
        <v>0</v>
      </c>
      <c r="M20">
        <v>7</v>
      </c>
      <c r="N20">
        <v>0</v>
      </c>
      <c r="O20">
        <v>0</v>
      </c>
    </row>
    <row r="21" spans="1:15" x14ac:dyDescent="0.3">
      <c r="A21" s="34">
        <v>105</v>
      </c>
      <c r="B21" t="s">
        <v>217</v>
      </c>
      <c r="C21" t="s">
        <v>216</v>
      </c>
      <c r="D21" t="s">
        <v>321</v>
      </c>
      <c r="E21" t="s">
        <v>375</v>
      </c>
      <c r="F21" t="s">
        <v>1409</v>
      </c>
      <c r="G21">
        <v>0</v>
      </c>
      <c r="H21">
        <v>0</v>
      </c>
      <c r="I21">
        <v>0</v>
      </c>
      <c r="J21">
        <v>0</v>
      </c>
      <c r="K21">
        <v>0</v>
      </c>
      <c r="L21">
        <v>0</v>
      </c>
      <c r="M21">
        <v>1</v>
      </c>
      <c r="N21">
        <v>0</v>
      </c>
      <c r="O21">
        <v>0</v>
      </c>
    </row>
    <row r="22" spans="1:15" x14ac:dyDescent="0.3">
      <c r="A22" s="34">
        <v>107</v>
      </c>
      <c r="B22" t="s">
        <v>217</v>
      </c>
      <c r="C22" t="s">
        <v>216</v>
      </c>
      <c r="D22" t="s">
        <v>215</v>
      </c>
      <c r="E22" t="s">
        <v>554</v>
      </c>
      <c r="F22" t="s">
        <v>1373</v>
      </c>
      <c r="G22">
        <v>2</v>
      </c>
      <c r="H22">
        <v>4</v>
      </c>
      <c r="I22">
        <v>3</v>
      </c>
      <c r="J22">
        <v>0</v>
      </c>
      <c r="K22">
        <v>1</v>
      </c>
      <c r="L22">
        <v>0</v>
      </c>
      <c r="M22">
        <v>1</v>
      </c>
      <c r="N22">
        <v>0</v>
      </c>
      <c r="O22">
        <v>0</v>
      </c>
    </row>
    <row r="23" spans="1:15" x14ac:dyDescent="0.3">
      <c r="A23" s="34">
        <v>107</v>
      </c>
      <c r="B23" t="s">
        <v>217</v>
      </c>
      <c r="C23" t="s">
        <v>216</v>
      </c>
      <c r="D23" t="s">
        <v>215</v>
      </c>
      <c r="E23" t="s">
        <v>214</v>
      </c>
      <c r="F23" t="s">
        <v>1372</v>
      </c>
      <c r="G23">
        <v>1</v>
      </c>
      <c r="H23">
        <v>1</v>
      </c>
      <c r="I23">
        <v>0</v>
      </c>
      <c r="J23">
        <v>0</v>
      </c>
      <c r="K23">
        <v>0</v>
      </c>
      <c r="L23">
        <v>0</v>
      </c>
      <c r="M23">
        <v>0</v>
      </c>
      <c r="N23">
        <v>0</v>
      </c>
      <c r="O23">
        <v>0.162337662337662</v>
      </c>
    </row>
    <row r="24" spans="1:15" x14ac:dyDescent="0.3">
      <c r="A24" s="34">
        <v>107</v>
      </c>
      <c r="B24" t="s">
        <v>217</v>
      </c>
      <c r="C24" t="s">
        <v>216</v>
      </c>
      <c r="D24" t="s">
        <v>238</v>
      </c>
      <c r="E24" t="s">
        <v>391</v>
      </c>
      <c r="F24" t="s">
        <v>1371</v>
      </c>
      <c r="G24">
        <v>0</v>
      </c>
      <c r="H24">
        <v>0</v>
      </c>
      <c r="I24">
        <v>1</v>
      </c>
      <c r="J24">
        <v>0</v>
      </c>
      <c r="K24">
        <v>1</v>
      </c>
      <c r="L24">
        <v>0</v>
      </c>
      <c r="M24">
        <v>0</v>
      </c>
      <c r="N24">
        <v>0</v>
      </c>
      <c r="O24">
        <v>0.28409090909090901</v>
      </c>
    </row>
    <row r="25" spans="1:15" x14ac:dyDescent="0.3">
      <c r="A25" s="34">
        <v>107</v>
      </c>
      <c r="B25" t="s">
        <v>217</v>
      </c>
      <c r="C25" t="s">
        <v>216</v>
      </c>
      <c r="D25" t="s">
        <v>238</v>
      </c>
      <c r="E25" t="s">
        <v>306</v>
      </c>
      <c r="F25" t="s">
        <v>1370</v>
      </c>
      <c r="G25">
        <v>0</v>
      </c>
      <c r="H25">
        <v>0</v>
      </c>
      <c r="I25">
        <v>1</v>
      </c>
      <c r="J25">
        <v>0</v>
      </c>
      <c r="K25">
        <v>0</v>
      </c>
      <c r="L25">
        <v>0</v>
      </c>
      <c r="M25">
        <v>0</v>
      </c>
      <c r="N25">
        <v>0</v>
      </c>
      <c r="O25">
        <v>0</v>
      </c>
    </row>
    <row r="26" spans="1:15" x14ac:dyDescent="0.3">
      <c r="A26" s="34">
        <v>107</v>
      </c>
      <c r="B26" t="s">
        <v>217</v>
      </c>
      <c r="C26" t="s">
        <v>216</v>
      </c>
      <c r="D26" t="s">
        <v>238</v>
      </c>
      <c r="E26" t="s">
        <v>437</v>
      </c>
      <c r="F26" t="s">
        <v>1369</v>
      </c>
      <c r="G26">
        <v>0</v>
      </c>
      <c r="H26">
        <v>0</v>
      </c>
      <c r="I26">
        <v>0</v>
      </c>
      <c r="J26">
        <v>0</v>
      </c>
      <c r="K26">
        <v>1</v>
      </c>
      <c r="L26">
        <v>0</v>
      </c>
      <c r="M26">
        <v>1</v>
      </c>
      <c r="N26">
        <v>0</v>
      </c>
      <c r="O26">
        <v>0</v>
      </c>
    </row>
    <row r="27" spans="1:15" x14ac:dyDescent="0.3">
      <c r="A27" s="34">
        <v>107</v>
      </c>
      <c r="B27" t="s">
        <v>217</v>
      </c>
      <c r="C27" t="s">
        <v>216</v>
      </c>
      <c r="D27" t="s">
        <v>321</v>
      </c>
      <c r="E27" t="s">
        <v>320</v>
      </c>
      <c r="F27" t="s">
        <v>1368</v>
      </c>
      <c r="G27">
        <v>0</v>
      </c>
      <c r="H27">
        <v>0</v>
      </c>
      <c r="I27">
        <v>0</v>
      </c>
      <c r="J27">
        <v>0</v>
      </c>
      <c r="K27">
        <v>1</v>
      </c>
      <c r="L27">
        <v>0</v>
      </c>
      <c r="M27">
        <v>1</v>
      </c>
      <c r="N27">
        <v>0</v>
      </c>
      <c r="O27">
        <v>0</v>
      </c>
    </row>
    <row r="28" spans="1:15" x14ac:dyDescent="0.3">
      <c r="A28" s="34">
        <v>110</v>
      </c>
      <c r="B28" t="s">
        <v>217</v>
      </c>
      <c r="C28" t="s">
        <v>216</v>
      </c>
      <c r="D28" t="s">
        <v>215</v>
      </c>
      <c r="E28" t="s">
        <v>357</v>
      </c>
      <c r="F28" t="s">
        <v>39</v>
      </c>
      <c r="G28">
        <v>0</v>
      </c>
      <c r="H28">
        <v>0</v>
      </c>
      <c r="I28">
        <v>0</v>
      </c>
      <c r="J28">
        <v>0</v>
      </c>
      <c r="K28">
        <v>0</v>
      </c>
      <c r="L28">
        <v>0</v>
      </c>
      <c r="M28">
        <v>1</v>
      </c>
      <c r="N28">
        <v>0</v>
      </c>
      <c r="O28">
        <v>0</v>
      </c>
    </row>
    <row r="29" spans="1:15" x14ac:dyDescent="0.3">
      <c r="A29" s="34">
        <v>110</v>
      </c>
      <c r="B29" t="s">
        <v>217</v>
      </c>
      <c r="C29" t="s">
        <v>216</v>
      </c>
      <c r="D29" t="s">
        <v>215</v>
      </c>
      <c r="E29" t="s">
        <v>357</v>
      </c>
      <c r="F29" t="s">
        <v>1358</v>
      </c>
      <c r="G29">
        <v>0</v>
      </c>
      <c r="H29">
        <v>0</v>
      </c>
      <c r="I29">
        <v>1</v>
      </c>
      <c r="J29">
        <v>0</v>
      </c>
      <c r="K29">
        <v>1</v>
      </c>
      <c r="L29">
        <v>0</v>
      </c>
      <c r="M29">
        <v>0</v>
      </c>
      <c r="N29">
        <v>0</v>
      </c>
      <c r="O29">
        <v>0</v>
      </c>
    </row>
    <row r="30" spans="1:15" x14ac:dyDescent="0.3">
      <c r="A30" s="34">
        <v>110</v>
      </c>
      <c r="B30" t="s">
        <v>217</v>
      </c>
      <c r="C30" t="s">
        <v>216</v>
      </c>
      <c r="D30" t="s">
        <v>215</v>
      </c>
      <c r="E30" t="s">
        <v>214</v>
      </c>
      <c r="F30" t="s">
        <v>1357</v>
      </c>
      <c r="G30">
        <v>1</v>
      </c>
      <c r="H30">
        <v>1</v>
      </c>
      <c r="I30">
        <v>2</v>
      </c>
      <c r="J30">
        <v>0</v>
      </c>
      <c r="K30">
        <v>0</v>
      </c>
      <c r="L30">
        <v>0</v>
      </c>
      <c r="M30">
        <v>1</v>
      </c>
      <c r="N30">
        <v>0</v>
      </c>
      <c r="O30">
        <v>0</v>
      </c>
    </row>
    <row r="31" spans="1:15" x14ac:dyDescent="0.3">
      <c r="A31" s="34">
        <v>110</v>
      </c>
      <c r="B31" t="s">
        <v>217</v>
      </c>
      <c r="C31" t="s">
        <v>216</v>
      </c>
      <c r="D31" t="s">
        <v>215</v>
      </c>
      <c r="E31" t="s">
        <v>538</v>
      </c>
      <c r="F31" t="s">
        <v>1356</v>
      </c>
      <c r="G31">
        <v>0</v>
      </c>
      <c r="H31">
        <v>0</v>
      </c>
      <c r="I31">
        <v>1</v>
      </c>
      <c r="J31">
        <v>0</v>
      </c>
      <c r="K31">
        <v>0</v>
      </c>
      <c r="L31">
        <v>0</v>
      </c>
      <c r="M31">
        <v>0</v>
      </c>
      <c r="N31">
        <v>0</v>
      </c>
      <c r="O31">
        <v>0.145348837209302</v>
      </c>
    </row>
    <row r="32" spans="1:15" x14ac:dyDescent="0.3">
      <c r="A32" s="34">
        <v>111</v>
      </c>
      <c r="B32" t="s">
        <v>217</v>
      </c>
      <c r="C32" t="s">
        <v>216</v>
      </c>
      <c r="D32" t="s">
        <v>321</v>
      </c>
      <c r="E32" t="s">
        <v>320</v>
      </c>
      <c r="F32" t="s">
        <v>1350</v>
      </c>
      <c r="G32">
        <v>0</v>
      </c>
      <c r="H32">
        <v>0</v>
      </c>
      <c r="I32">
        <v>1</v>
      </c>
      <c r="J32">
        <v>0</v>
      </c>
      <c r="K32">
        <v>0</v>
      </c>
      <c r="L32">
        <v>0</v>
      </c>
      <c r="M32">
        <v>1</v>
      </c>
      <c r="N32">
        <v>0</v>
      </c>
      <c r="O32">
        <v>0</v>
      </c>
    </row>
    <row r="33" spans="1:15" x14ac:dyDescent="0.3">
      <c r="A33" s="34">
        <v>111</v>
      </c>
      <c r="B33" t="s">
        <v>217</v>
      </c>
      <c r="C33" t="s">
        <v>216</v>
      </c>
      <c r="D33" t="s">
        <v>215</v>
      </c>
      <c r="E33" t="s">
        <v>214</v>
      </c>
      <c r="F33" t="s">
        <v>1348</v>
      </c>
      <c r="G33">
        <v>0</v>
      </c>
      <c r="H33">
        <v>0</v>
      </c>
      <c r="I33">
        <v>1</v>
      </c>
      <c r="J33">
        <v>0</v>
      </c>
      <c r="K33">
        <v>0</v>
      </c>
      <c r="L33">
        <v>0</v>
      </c>
      <c r="M33">
        <v>1</v>
      </c>
      <c r="N33">
        <v>0</v>
      </c>
      <c r="O33">
        <v>0</v>
      </c>
    </row>
    <row r="34" spans="1:15" x14ac:dyDescent="0.3">
      <c r="A34" s="34">
        <v>111</v>
      </c>
      <c r="B34" t="s">
        <v>217</v>
      </c>
      <c r="C34" t="s">
        <v>216</v>
      </c>
      <c r="D34" t="s">
        <v>238</v>
      </c>
      <c r="E34" t="s">
        <v>240</v>
      </c>
      <c r="F34" t="s">
        <v>1347</v>
      </c>
      <c r="G34">
        <v>0</v>
      </c>
      <c r="H34">
        <v>0</v>
      </c>
      <c r="I34">
        <v>1</v>
      </c>
      <c r="J34">
        <v>0</v>
      </c>
      <c r="K34">
        <v>0</v>
      </c>
      <c r="L34">
        <v>0</v>
      </c>
      <c r="M34">
        <v>1</v>
      </c>
      <c r="N34">
        <v>0</v>
      </c>
      <c r="O34">
        <v>0</v>
      </c>
    </row>
    <row r="35" spans="1:15" x14ac:dyDescent="0.3">
      <c r="A35" s="34">
        <v>111</v>
      </c>
      <c r="B35" t="s">
        <v>217</v>
      </c>
      <c r="C35" t="s">
        <v>216</v>
      </c>
      <c r="D35" t="s">
        <v>238</v>
      </c>
      <c r="E35" t="s">
        <v>240</v>
      </c>
      <c r="F35" t="s">
        <v>1346</v>
      </c>
      <c r="G35">
        <v>0</v>
      </c>
      <c r="H35">
        <v>0</v>
      </c>
      <c r="I35">
        <v>1</v>
      </c>
      <c r="J35">
        <v>0</v>
      </c>
      <c r="K35">
        <v>0</v>
      </c>
      <c r="L35">
        <v>0</v>
      </c>
      <c r="M35">
        <v>1</v>
      </c>
      <c r="N35">
        <v>0</v>
      </c>
      <c r="O35">
        <v>0</v>
      </c>
    </row>
    <row r="36" spans="1:15" x14ac:dyDescent="0.3">
      <c r="A36" s="34">
        <v>111</v>
      </c>
      <c r="B36" t="s">
        <v>217</v>
      </c>
      <c r="C36" t="s">
        <v>216</v>
      </c>
      <c r="D36" t="s">
        <v>238</v>
      </c>
      <c r="E36" t="s">
        <v>391</v>
      </c>
      <c r="F36" t="s">
        <v>1345</v>
      </c>
      <c r="G36">
        <v>0</v>
      </c>
      <c r="H36">
        <v>0</v>
      </c>
      <c r="I36">
        <v>1</v>
      </c>
      <c r="J36">
        <v>0</v>
      </c>
      <c r="K36">
        <v>0</v>
      </c>
      <c r="L36">
        <v>0</v>
      </c>
      <c r="M36">
        <v>1</v>
      </c>
      <c r="N36">
        <v>0</v>
      </c>
      <c r="O36">
        <v>0</v>
      </c>
    </row>
    <row r="37" spans="1:15" x14ac:dyDescent="0.3">
      <c r="A37" s="34">
        <v>111</v>
      </c>
      <c r="B37" t="s">
        <v>217</v>
      </c>
      <c r="C37" t="s">
        <v>216</v>
      </c>
      <c r="D37" t="s">
        <v>215</v>
      </c>
      <c r="E37" t="s">
        <v>214</v>
      </c>
      <c r="F37" t="s">
        <v>1340</v>
      </c>
      <c r="G37">
        <v>0</v>
      </c>
      <c r="H37">
        <v>0</v>
      </c>
      <c r="I37">
        <v>1</v>
      </c>
      <c r="J37">
        <v>0</v>
      </c>
      <c r="K37">
        <v>0</v>
      </c>
      <c r="L37">
        <v>0</v>
      </c>
      <c r="M37">
        <v>1</v>
      </c>
      <c r="N37">
        <v>0</v>
      </c>
      <c r="O37">
        <v>0</v>
      </c>
    </row>
    <row r="38" spans="1:15" x14ac:dyDescent="0.3">
      <c r="A38" s="34">
        <v>111</v>
      </c>
      <c r="B38" t="s">
        <v>217</v>
      </c>
      <c r="C38" t="s">
        <v>216</v>
      </c>
      <c r="D38" t="s">
        <v>215</v>
      </c>
      <c r="E38" t="s">
        <v>219</v>
      </c>
      <c r="F38" t="s">
        <v>1339</v>
      </c>
      <c r="G38">
        <v>0</v>
      </c>
      <c r="H38">
        <v>0</v>
      </c>
      <c r="I38">
        <v>1</v>
      </c>
      <c r="J38">
        <v>0</v>
      </c>
      <c r="K38">
        <v>0</v>
      </c>
      <c r="L38">
        <v>0</v>
      </c>
      <c r="M38">
        <v>1</v>
      </c>
      <c r="N38">
        <v>0</v>
      </c>
      <c r="O38">
        <v>0</v>
      </c>
    </row>
    <row r="39" spans="1:15" x14ac:dyDescent="0.3">
      <c r="A39" s="34">
        <v>111</v>
      </c>
      <c r="B39" t="s">
        <v>217</v>
      </c>
      <c r="C39" t="s">
        <v>216</v>
      </c>
      <c r="D39" t="s">
        <v>215</v>
      </c>
      <c r="E39" t="s">
        <v>219</v>
      </c>
      <c r="F39" t="s">
        <v>1337</v>
      </c>
      <c r="G39">
        <v>0</v>
      </c>
      <c r="H39">
        <v>0</v>
      </c>
      <c r="I39">
        <v>0</v>
      </c>
      <c r="J39">
        <v>0</v>
      </c>
      <c r="K39">
        <v>0</v>
      </c>
      <c r="L39">
        <v>0</v>
      </c>
      <c r="M39">
        <v>1</v>
      </c>
      <c r="N39">
        <v>0</v>
      </c>
      <c r="O39">
        <v>0</v>
      </c>
    </row>
    <row r="40" spans="1:15" x14ac:dyDescent="0.3">
      <c r="A40" s="34">
        <v>151</v>
      </c>
      <c r="B40" t="s">
        <v>217</v>
      </c>
      <c r="C40" t="s">
        <v>216</v>
      </c>
      <c r="D40" t="s">
        <v>238</v>
      </c>
      <c r="E40" t="s">
        <v>391</v>
      </c>
      <c r="F40" t="s">
        <v>1330</v>
      </c>
      <c r="G40">
        <v>1</v>
      </c>
      <c r="H40">
        <v>1</v>
      </c>
      <c r="I40">
        <v>1</v>
      </c>
      <c r="J40">
        <v>0</v>
      </c>
      <c r="K40">
        <v>2</v>
      </c>
      <c r="L40">
        <v>0</v>
      </c>
      <c r="M40">
        <v>1</v>
      </c>
      <c r="N40">
        <v>0</v>
      </c>
      <c r="O40">
        <v>0</v>
      </c>
    </row>
    <row r="41" spans="1:15" x14ac:dyDescent="0.3">
      <c r="A41" s="34">
        <v>151</v>
      </c>
      <c r="B41" t="s">
        <v>217</v>
      </c>
      <c r="C41" t="s">
        <v>216</v>
      </c>
      <c r="D41" t="s">
        <v>238</v>
      </c>
      <c r="E41" t="s">
        <v>391</v>
      </c>
      <c r="F41" t="s">
        <v>1318</v>
      </c>
      <c r="G41">
        <v>2</v>
      </c>
      <c r="H41">
        <v>10</v>
      </c>
      <c r="I41">
        <v>3</v>
      </c>
      <c r="J41">
        <v>0</v>
      </c>
      <c r="K41">
        <v>2</v>
      </c>
      <c r="L41">
        <v>0</v>
      </c>
      <c r="M41">
        <v>3</v>
      </c>
      <c r="N41">
        <v>0</v>
      </c>
      <c r="O41">
        <v>1.63934426229508E-2</v>
      </c>
    </row>
    <row r="42" spans="1:15" x14ac:dyDescent="0.3">
      <c r="A42" s="34">
        <v>151</v>
      </c>
      <c r="B42" t="s">
        <v>217</v>
      </c>
      <c r="C42" t="s">
        <v>216</v>
      </c>
      <c r="D42" t="s">
        <v>238</v>
      </c>
      <c r="E42" t="s">
        <v>437</v>
      </c>
      <c r="F42" t="s">
        <v>1317</v>
      </c>
      <c r="G42">
        <v>1</v>
      </c>
      <c r="H42">
        <v>2</v>
      </c>
      <c r="I42">
        <v>1</v>
      </c>
      <c r="J42">
        <v>0</v>
      </c>
      <c r="K42">
        <v>1</v>
      </c>
      <c r="L42">
        <v>0</v>
      </c>
      <c r="M42">
        <v>1</v>
      </c>
      <c r="N42">
        <v>0</v>
      </c>
      <c r="O42">
        <v>8.1967213114754106E-2</v>
      </c>
    </row>
    <row r="43" spans="1:15" x14ac:dyDescent="0.3">
      <c r="A43" s="34">
        <v>151</v>
      </c>
      <c r="B43" t="s">
        <v>217</v>
      </c>
      <c r="C43" t="s">
        <v>216</v>
      </c>
      <c r="D43" t="s">
        <v>215</v>
      </c>
      <c r="E43" t="s">
        <v>219</v>
      </c>
      <c r="F43" t="s">
        <v>1282</v>
      </c>
      <c r="G43">
        <v>1</v>
      </c>
      <c r="H43">
        <v>1</v>
      </c>
      <c r="I43">
        <v>2</v>
      </c>
      <c r="J43">
        <v>0</v>
      </c>
      <c r="K43">
        <v>1</v>
      </c>
      <c r="L43">
        <v>0</v>
      </c>
      <c r="M43">
        <v>2</v>
      </c>
      <c r="N43">
        <v>0</v>
      </c>
      <c r="O43">
        <v>4.0983606557377102E-2</v>
      </c>
    </row>
    <row r="44" spans="1:15" x14ac:dyDescent="0.3">
      <c r="A44" s="34">
        <v>151</v>
      </c>
      <c r="B44" t="s">
        <v>217</v>
      </c>
      <c r="C44" t="s">
        <v>216</v>
      </c>
      <c r="D44" t="s">
        <v>238</v>
      </c>
      <c r="E44" t="s">
        <v>306</v>
      </c>
      <c r="F44" t="s">
        <v>1281</v>
      </c>
      <c r="G44">
        <v>2</v>
      </c>
      <c r="H44">
        <v>2</v>
      </c>
      <c r="I44">
        <v>2</v>
      </c>
      <c r="J44">
        <v>0</v>
      </c>
      <c r="K44">
        <v>2</v>
      </c>
      <c r="L44">
        <v>0</v>
      </c>
      <c r="M44">
        <v>2</v>
      </c>
      <c r="N44">
        <v>0</v>
      </c>
      <c r="O44">
        <v>4.29553264604811E-2</v>
      </c>
    </row>
    <row r="45" spans="1:15" x14ac:dyDescent="0.3">
      <c r="A45" s="34">
        <v>151</v>
      </c>
      <c r="B45" t="s">
        <v>217</v>
      </c>
      <c r="C45" t="s">
        <v>216</v>
      </c>
      <c r="D45" t="s">
        <v>238</v>
      </c>
      <c r="E45" t="s">
        <v>237</v>
      </c>
      <c r="F45" t="s">
        <v>1280</v>
      </c>
      <c r="G45">
        <v>1</v>
      </c>
      <c r="H45">
        <v>1</v>
      </c>
      <c r="I45">
        <v>1</v>
      </c>
      <c r="J45">
        <v>0</v>
      </c>
      <c r="K45">
        <v>1</v>
      </c>
      <c r="L45">
        <v>0</v>
      </c>
      <c r="M45">
        <v>1</v>
      </c>
      <c r="N45">
        <v>0</v>
      </c>
      <c r="O45">
        <v>6.4432989690721698E-2</v>
      </c>
    </row>
    <row r="46" spans="1:15" x14ac:dyDescent="0.3">
      <c r="A46" s="34">
        <v>201</v>
      </c>
      <c r="B46" t="s">
        <v>217</v>
      </c>
      <c r="C46" t="s">
        <v>216</v>
      </c>
      <c r="D46" t="s">
        <v>215</v>
      </c>
      <c r="E46" t="s">
        <v>214</v>
      </c>
      <c r="F46" t="s">
        <v>1274</v>
      </c>
      <c r="G46">
        <v>0</v>
      </c>
      <c r="H46">
        <v>0</v>
      </c>
      <c r="I46">
        <v>1</v>
      </c>
      <c r="J46">
        <v>0</v>
      </c>
      <c r="K46">
        <v>0</v>
      </c>
      <c r="L46">
        <v>0</v>
      </c>
      <c r="M46">
        <v>1</v>
      </c>
      <c r="N46">
        <v>0</v>
      </c>
      <c r="O46">
        <v>6.4432989690721698E-2</v>
      </c>
    </row>
    <row r="47" spans="1:15" x14ac:dyDescent="0.3">
      <c r="A47" s="34">
        <v>201</v>
      </c>
      <c r="B47" t="s">
        <v>217</v>
      </c>
      <c r="C47" t="s">
        <v>216</v>
      </c>
      <c r="D47" t="s">
        <v>215</v>
      </c>
      <c r="E47" t="s">
        <v>219</v>
      </c>
      <c r="F47" t="s">
        <v>1261</v>
      </c>
      <c r="G47">
        <v>3</v>
      </c>
      <c r="H47">
        <v>3</v>
      </c>
      <c r="I47">
        <v>3</v>
      </c>
      <c r="J47">
        <v>0</v>
      </c>
      <c r="K47">
        <v>4</v>
      </c>
      <c r="L47">
        <v>0</v>
      </c>
      <c r="M47">
        <v>2</v>
      </c>
      <c r="N47">
        <v>0</v>
      </c>
      <c r="O47">
        <v>0</v>
      </c>
    </row>
    <row r="48" spans="1:15" x14ac:dyDescent="0.3">
      <c r="A48" s="34">
        <v>201</v>
      </c>
      <c r="B48" t="s">
        <v>217</v>
      </c>
      <c r="C48" t="s">
        <v>216</v>
      </c>
      <c r="D48" t="s">
        <v>215</v>
      </c>
      <c r="E48" t="s">
        <v>219</v>
      </c>
      <c r="F48" t="s">
        <v>47</v>
      </c>
      <c r="G48">
        <v>1</v>
      </c>
      <c r="H48">
        <v>1</v>
      </c>
      <c r="I48">
        <v>0</v>
      </c>
      <c r="J48">
        <v>0</v>
      </c>
      <c r="K48">
        <v>1</v>
      </c>
      <c r="L48">
        <v>0</v>
      </c>
      <c r="M48">
        <v>0</v>
      </c>
      <c r="N48">
        <v>0</v>
      </c>
      <c r="O48">
        <v>5.8411214953271E-2</v>
      </c>
    </row>
    <row r="49" spans="1:15" x14ac:dyDescent="0.3">
      <c r="A49" s="34">
        <v>201</v>
      </c>
      <c r="B49" t="s">
        <v>217</v>
      </c>
      <c r="C49" t="s">
        <v>216</v>
      </c>
      <c r="D49" t="s">
        <v>215</v>
      </c>
      <c r="E49" t="s">
        <v>219</v>
      </c>
      <c r="F49" t="s">
        <v>1260</v>
      </c>
      <c r="G49">
        <v>0</v>
      </c>
      <c r="H49">
        <v>2</v>
      </c>
      <c r="I49">
        <v>1</v>
      </c>
      <c r="J49">
        <v>0</v>
      </c>
      <c r="K49">
        <v>0</v>
      </c>
      <c r="L49">
        <v>0</v>
      </c>
      <c r="M49">
        <v>1</v>
      </c>
      <c r="N49">
        <v>0</v>
      </c>
      <c r="O49">
        <v>0.116822429906542</v>
      </c>
    </row>
    <row r="50" spans="1:15" x14ac:dyDescent="0.3">
      <c r="A50" s="34">
        <v>201</v>
      </c>
      <c r="B50" t="s">
        <v>217</v>
      </c>
      <c r="C50" t="s">
        <v>216</v>
      </c>
      <c r="D50" t="s">
        <v>238</v>
      </c>
      <c r="E50" t="s">
        <v>391</v>
      </c>
      <c r="F50" t="s">
        <v>1259</v>
      </c>
      <c r="G50">
        <v>0</v>
      </c>
      <c r="H50">
        <v>0</v>
      </c>
      <c r="I50">
        <v>0</v>
      </c>
      <c r="J50">
        <v>0</v>
      </c>
      <c r="K50">
        <v>0</v>
      </c>
      <c r="L50">
        <v>0</v>
      </c>
      <c r="M50">
        <v>1</v>
      </c>
      <c r="N50">
        <v>0</v>
      </c>
      <c r="O50">
        <v>0.25</v>
      </c>
    </row>
    <row r="51" spans="1:15" x14ac:dyDescent="0.3">
      <c r="A51" s="34">
        <v>201</v>
      </c>
      <c r="B51" t="s">
        <v>217</v>
      </c>
      <c r="C51" t="s">
        <v>216</v>
      </c>
      <c r="D51" t="s">
        <v>215</v>
      </c>
      <c r="E51" t="s">
        <v>255</v>
      </c>
      <c r="F51" t="s">
        <v>50</v>
      </c>
      <c r="G51">
        <v>20</v>
      </c>
      <c r="H51">
        <v>0</v>
      </c>
      <c r="I51">
        <v>10</v>
      </c>
      <c r="J51">
        <v>0</v>
      </c>
      <c r="K51">
        <v>0</v>
      </c>
      <c r="L51">
        <v>0</v>
      </c>
      <c r="M51">
        <v>0</v>
      </c>
      <c r="N51">
        <v>0</v>
      </c>
      <c r="O51">
        <v>0</v>
      </c>
    </row>
    <row r="52" spans="1:15" x14ac:dyDescent="0.3">
      <c r="A52" s="34">
        <v>202</v>
      </c>
      <c r="B52" t="s">
        <v>217</v>
      </c>
      <c r="C52" t="s">
        <v>216</v>
      </c>
      <c r="D52" t="s">
        <v>321</v>
      </c>
      <c r="E52" t="s">
        <v>389</v>
      </c>
      <c r="F52" t="s">
        <v>61</v>
      </c>
      <c r="G52">
        <v>4</v>
      </c>
      <c r="H52">
        <v>4</v>
      </c>
      <c r="I52">
        <v>6</v>
      </c>
      <c r="J52">
        <v>0</v>
      </c>
      <c r="K52">
        <v>5</v>
      </c>
      <c r="L52">
        <v>0</v>
      </c>
      <c r="M52">
        <v>5</v>
      </c>
      <c r="N52">
        <v>0</v>
      </c>
      <c r="O52">
        <v>0</v>
      </c>
    </row>
    <row r="53" spans="1:15" x14ac:dyDescent="0.3">
      <c r="A53" s="34">
        <v>202</v>
      </c>
      <c r="B53" t="s">
        <v>217</v>
      </c>
      <c r="C53" t="s">
        <v>216</v>
      </c>
      <c r="D53" t="s">
        <v>321</v>
      </c>
      <c r="E53" t="s">
        <v>320</v>
      </c>
      <c r="F53" t="s">
        <v>1238</v>
      </c>
      <c r="G53">
        <v>0</v>
      </c>
      <c r="H53">
        <v>0</v>
      </c>
      <c r="I53">
        <v>2</v>
      </c>
      <c r="J53">
        <v>0</v>
      </c>
      <c r="K53">
        <v>0</v>
      </c>
      <c r="L53">
        <v>0</v>
      </c>
      <c r="M53">
        <v>2</v>
      </c>
      <c r="N53">
        <v>0</v>
      </c>
      <c r="O53">
        <v>3.0864197530864199E-2</v>
      </c>
    </row>
    <row r="54" spans="1:15" x14ac:dyDescent="0.3">
      <c r="A54" s="34">
        <v>202</v>
      </c>
      <c r="B54" t="s">
        <v>217</v>
      </c>
      <c r="C54" t="s">
        <v>216</v>
      </c>
      <c r="D54" t="s">
        <v>215</v>
      </c>
      <c r="E54" t="s">
        <v>219</v>
      </c>
      <c r="F54" t="s">
        <v>1236</v>
      </c>
      <c r="G54">
        <v>4</v>
      </c>
      <c r="H54">
        <v>0</v>
      </c>
      <c r="I54">
        <v>6</v>
      </c>
      <c r="J54">
        <v>0</v>
      </c>
      <c r="K54">
        <v>6</v>
      </c>
      <c r="L54">
        <v>0</v>
      </c>
      <c r="M54">
        <v>6</v>
      </c>
      <c r="N54">
        <v>0</v>
      </c>
      <c r="O54">
        <v>0</v>
      </c>
    </row>
    <row r="55" spans="1:15" x14ac:dyDescent="0.3">
      <c r="A55" s="34">
        <v>203</v>
      </c>
      <c r="B55" t="s">
        <v>217</v>
      </c>
      <c r="C55" t="s">
        <v>216</v>
      </c>
      <c r="D55" t="s">
        <v>215</v>
      </c>
      <c r="E55" t="s">
        <v>538</v>
      </c>
      <c r="F55" t="s">
        <v>67</v>
      </c>
      <c r="G55">
        <v>0</v>
      </c>
      <c r="H55">
        <v>0</v>
      </c>
      <c r="I55">
        <v>1</v>
      </c>
      <c r="J55">
        <v>0</v>
      </c>
      <c r="K55">
        <v>1</v>
      </c>
      <c r="L55">
        <v>0</v>
      </c>
      <c r="M55">
        <v>0</v>
      </c>
      <c r="N55">
        <v>0</v>
      </c>
      <c r="O55">
        <v>0</v>
      </c>
    </row>
    <row r="56" spans="1:15" x14ac:dyDescent="0.3">
      <c r="A56" s="34">
        <v>203</v>
      </c>
      <c r="B56" t="s">
        <v>217</v>
      </c>
      <c r="C56" t="s">
        <v>216</v>
      </c>
      <c r="D56" t="s">
        <v>215</v>
      </c>
      <c r="E56" t="s">
        <v>1214</v>
      </c>
      <c r="F56" t="s">
        <v>1213</v>
      </c>
      <c r="G56">
        <v>1</v>
      </c>
      <c r="H56">
        <v>1</v>
      </c>
      <c r="I56">
        <v>1</v>
      </c>
      <c r="J56">
        <v>0</v>
      </c>
      <c r="K56">
        <v>0</v>
      </c>
      <c r="L56">
        <v>0</v>
      </c>
      <c r="M56">
        <v>1</v>
      </c>
      <c r="N56">
        <v>0</v>
      </c>
      <c r="O56">
        <v>0</v>
      </c>
    </row>
    <row r="57" spans="1:15" x14ac:dyDescent="0.3">
      <c r="A57" s="34">
        <v>203</v>
      </c>
      <c r="B57" t="s">
        <v>217</v>
      </c>
      <c r="C57" t="s">
        <v>216</v>
      </c>
      <c r="D57" t="s">
        <v>215</v>
      </c>
      <c r="E57" t="s">
        <v>357</v>
      </c>
      <c r="F57" t="s">
        <v>1212</v>
      </c>
      <c r="G57">
        <v>0</v>
      </c>
      <c r="H57">
        <v>0</v>
      </c>
      <c r="I57">
        <v>0</v>
      </c>
      <c r="J57">
        <v>0</v>
      </c>
      <c r="K57">
        <v>1</v>
      </c>
      <c r="L57">
        <v>0</v>
      </c>
      <c r="M57">
        <v>0</v>
      </c>
      <c r="N57">
        <v>0</v>
      </c>
      <c r="O57">
        <v>0.115740740740741</v>
      </c>
    </row>
    <row r="58" spans="1:15" x14ac:dyDescent="0.3">
      <c r="A58" s="34">
        <v>203</v>
      </c>
      <c r="B58" t="s">
        <v>217</v>
      </c>
      <c r="C58" t="s">
        <v>216</v>
      </c>
      <c r="D58" t="s">
        <v>215</v>
      </c>
      <c r="E58" t="s">
        <v>357</v>
      </c>
      <c r="F58" t="s">
        <v>1211</v>
      </c>
      <c r="G58">
        <v>0</v>
      </c>
      <c r="H58">
        <v>0</v>
      </c>
      <c r="I58">
        <v>0</v>
      </c>
      <c r="J58">
        <v>0</v>
      </c>
      <c r="K58">
        <v>0</v>
      </c>
      <c r="L58">
        <v>0</v>
      </c>
      <c r="M58">
        <v>1</v>
      </c>
      <c r="N58">
        <v>0</v>
      </c>
      <c r="O58">
        <v>0</v>
      </c>
    </row>
    <row r="59" spans="1:15" x14ac:dyDescent="0.3">
      <c r="A59" s="34">
        <v>203</v>
      </c>
      <c r="B59" t="s">
        <v>217</v>
      </c>
      <c r="C59" t="s">
        <v>216</v>
      </c>
      <c r="D59" t="s">
        <v>215</v>
      </c>
      <c r="E59" t="s">
        <v>214</v>
      </c>
      <c r="F59" t="s">
        <v>1210</v>
      </c>
      <c r="G59">
        <v>1</v>
      </c>
      <c r="H59">
        <v>1</v>
      </c>
      <c r="I59">
        <v>0</v>
      </c>
      <c r="J59">
        <v>0</v>
      </c>
      <c r="K59">
        <v>0</v>
      </c>
      <c r="L59">
        <v>0</v>
      </c>
      <c r="M59">
        <v>0</v>
      </c>
      <c r="N59">
        <v>0</v>
      </c>
      <c r="O59">
        <v>0</v>
      </c>
    </row>
    <row r="60" spans="1:15" x14ac:dyDescent="0.3">
      <c r="A60" s="34">
        <v>203</v>
      </c>
      <c r="B60" t="s">
        <v>217</v>
      </c>
      <c r="C60" t="s">
        <v>216</v>
      </c>
      <c r="D60" t="s">
        <v>238</v>
      </c>
      <c r="E60" t="s">
        <v>391</v>
      </c>
      <c r="F60" t="s">
        <v>1209</v>
      </c>
      <c r="G60">
        <v>0</v>
      </c>
      <c r="H60">
        <v>0</v>
      </c>
      <c r="I60">
        <v>0</v>
      </c>
      <c r="J60">
        <v>0</v>
      </c>
      <c r="K60">
        <v>1</v>
      </c>
      <c r="L60">
        <v>0</v>
      </c>
      <c r="M60">
        <v>0</v>
      </c>
      <c r="N60">
        <v>0</v>
      </c>
      <c r="O60">
        <v>0.34722222222222199</v>
      </c>
    </row>
    <row r="61" spans="1:15" x14ac:dyDescent="0.3">
      <c r="A61" s="34">
        <v>203</v>
      </c>
      <c r="B61" t="s">
        <v>217</v>
      </c>
      <c r="C61" t="s">
        <v>216</v>
      </c>
      <c r="D61" t="s">
        <v>321</v>
      </c>
      <c r="E61" t="s">
        <v>389</v>
      </c>
      <c r="F61" t="s">
        <v>1208</v>
      </c>
      <c r="G61">
        <v>1</v>
      </c>
      <c r="H61">
        <v>1</v>
      </c>
      <c r="I61">
        <v>0</v>
      </c>
      <c r="J61">
        <v>0</v>
      </c>
      <c r="K61">
        <v>0</v>
      </c>
      <c r="L61">
        <v>0</v>
      </c>
      <c r="M61">
        <v>0</v>
      </c>
      <c r="N61">
        <v>0</v>
      </c>
      <c r="O61">
        <v>0</v>
      </c>
    </row>
    <row r="62" spans="1:15" x14ac:dyDescent="0.3">
      <c r="A62" s="34">
        <v>204</v>
      </c>
      <c r="B62" t="s">
        <v>217</v>
      </c>
      <c r="C62" t="s">
        <v>216</v>
      </c>
      <c r="D62" t="s">
        <v>215</v>
      </c>
      <c r="E62" t="s">
        <v>214</v>
      </c>
      <c r="F62" t="s">
        <v>1180</v>
      </c>
      <c r="G62">
        <v>0</v>
      </c>
      <c r="H62">
        <v>0</v>
      </c>
      <c r="I62">
        <v>0</v>
      </c>
      <c r="J62">
        <v>0</v>
      </c>
      <c r="K62">
        <v>0</v>
      </c>
      <c r="L62">
        <v>0</v>
      </c>
      <c r="M62">
        <v>1</v>
      </c>
      <c r="N62">
        <v>0</v>
      </c>
      <c r="O62">
        <v>0.34722222222222199</v>
      </c>
    </row>
    <row r="63" spans="1:15" x14ac:dyDescent="0.3">
      <c r="A63" s="34">
        <v>204</v>
      </c>
      <c r="B63" t="s">
        <v>217</v>
      </c>
      <c r="C63" t="s">
        <v>216</v>
      </c>
      <c r="D63" t="s">
        <v>238</v>
      </c>
      <c r="E63" t="s">
        <v>437</v>
      </c>
      <c r="F63" t="s">
        <v>1179</v>
      </c>
      <c r="G63">
        <v>0</v>
      </c>
      <c r="H63">
        <v>0</v>
      </c>
      <c r="I63">
        <v>0</v>
      </c>
      <c r="J63">
        <v>0</v>
      </c>
      <c r="K63">
        <v>0</v>
      </c>
      <c r="L63">
        <v>0</v>
      </c>
      <c r="M63">
        <v>0</v>
      </c>
      <c r="N63">
        <v>0</v>
      </c>
      <c r="O63">
        <v>0</v>
      </c>
    </row>
    <row r="64" spans="1:15" x14ac:dyDescent="0.3">
      <c r="A64" s="34">
        <v>205</v>
      </c>
      <c r="B64" t="s">
        <v>217</v>
      </c>
      <c r="C64" t="s">
        <v>216</v>
      </c>
      <c r="D64" t="s">
        <v>215</v>
      </c>
      <c r="E64" t="s">
        <v>538</v>
      </c>
      <c r="F64" t="s">
        <v>1167</v>
      </c>
      <c r="G64">
        <v>1</v>
      </c>
      <c r="H64">
        <v>1</v>
      </c>
      <c r="I64">
        <v>1</v>
      </c>
      <c r="J64">
        <v>0</v>
      </c>
      <c r="K64">
        <v>1</v>
      </c>
      <c r="L64">
        <v>0</v>
      </c>
      <c r="M64">
        <v>1</v>
      </c>
      <c r="N64">
        <v>0</v>
      </c>
      <c r="O64">
        <v>0</v>
      </c>
    </row>
    <row r="65" spans="1:15" x14ac:dyDescent="0.3">
      <c r="A65" s="34">
        <v>206</v>
      </c>
      <c r="B65" t="s">
        <v>217</v>
      </c>
      <c r="C65" t="s">
        <v>216</v>
      </c>
      <c r="D65" t="s">
        <v>238</v>
      </c>
      <c r="E65" t="s">
        <v>391</v>
      </c>
      <c r="F65" t="s">
        <v>1152</v>
      </c>
      <c r="G65">
        <v>0</v>
      </c>
      <c r="H65">
        <v>0</v>
      </c>
      <c r="I65">
        <v>2</v>
      </c>
      <c r="J65">
        <v>0</v>
      </c>
      <c r="K65">
        <v>0</v>
      </c>
      <c r="L65">
        <v>0</v>
      </c>
      <c r="M65">
        <v>3</v>
      </c>
      <c r="N65">
        <v>0</v>
      </c>
      <c r="O65">
        <v>0.111607142857143</v>
      </c>
    </row>
    <row r="66" spans="1:15" x14ac:dyDescent="0.3">
      <c r="A66" s="34">
        <v>206</v>
      </c>
      <c r="B66" t="s">
        <v>217</v>
      </c>
      <c r="C66" t="s">
        <v>216</v>
      </c>
      <c r="D66" t="s">
        <v>321</v>
      </c>
      <c r="E66" t="s">
        <v>320</v>
      </c>
      <c r="F66" t="s">
        <v>1151</v>
      </c>
      <c r="G66">
        <v>0</v>
      </c>
      <c r="H66">
        <v>0</v>
      </c>
      <c r="I66">
        <v>2</v>
      </c>
      <c r="J66">
        <v>0</v>
      </c>
      <c r="K66">
        <v>0</v>
      </c>
      <c r="L66">
        <v>0</v>
      </c>
      <c r="M66">
        <v>2</v>
      </c>
      <c r="N66">
        <v>0</v>
      </c>
      <c r="O66">
        <v>0</v>
      </c>
    </row>
    <row r="67" spans="1:15" x14ac:dyDescent="0.3">
      <c r="A67" s="34">
        <v>207</v>
      </c>
      <c r="B67" t="s">
        <v>217</v>
      </c>
      <c r="C67" t="s">
        <v>216</v>
      </c>
      <c r="D67" t="s">
        <v>321</v>
      </c>
      <c r="E67" t="s">
        <v>320</v>
      </c>
      <c r="F67" t="s">
        <v>1140</v>
      </c>
      <c r="G67">
        <v>1</v>
      </c>
      <c r="H67">
        <v>1</v>
      </c>
      <c r="I67">
        <v>1</v>
      </c>
      <c r="J67">
        <v>0</v>
      </c>
      <c r="K67">
        <v>1</v>
      </c>
      <c r="L67">
        <v>0</v>
      </c>
      <c r="M67">
        <v>1</v>
      </c>
      <c r="N67">
        <v>0</v>
      </c>
      <c r="O67">
        <v>0</v>
      </c>
    </row>
    <row r="68" spans="1:15" x14ac:dyDescent="0.3">
      <c r="A68" s="34">
        <v>207</v>
      </c>
      <c r="B68" t="s">
        <v>217</v>
      </c>
      <c r="C68" t="s">
        <v>216</v>
      </c>
      <c r="D68" t="s">
        <v>321</v>
      </c>
      <c r="E68" t="s">
        <v>320</v>
      </c>
      <c r="F68" t="s">
        <v>1126</v>
      </c>
      <c r="G68">
        <v>0</v>
      </c>
      <c r="H68">
        <v>0</v>
      </c>
      <c r="I68">
        <v>5</v>
      </c>
      <c r="J68">
        <v>0</v>
      </c>
      <c r="K68">
        <v>0</v>
      </c>
      <c r="L68">
        <v>0</v>
      </c>
      <c r="M68">
        <v>0</v>
      </c>
      <c r="N68">
        <v>0</v>
      </c>
      <c r="O68">
        <v>3.98089171974522E-2</v>
      </c>
    </row>
    <row r="69" spans="1:15" x14ac:dyDescent="0.3">
      <c r="A69" s="34">
        <v>209</v>
      </c>
      <c r="B69" t="s">
        <v>217</v>
      </c>
      <c r="C69" t="s">
        <v>216</v>
      </c>
      <c r="D69" t="s">
        <v>215</v>
      </c>
      <c r="E69" t="s">
        <v>255</v>
      </c>
      <c r="F69" t="s">
        <v>1100</v>
      </c>
      <c r="G69">
        <v>0</v>
      </c>
      <c r="H69">
        <v>0</v>
      </c>
      <c r="I69">
        <v>0</v>
      </c>
      <c r="J69">
        <v>0</v>
      </c>
      <c r="K69">
        <v>4</v>
      </c>
      <c r="L69">
        <v>0</v>
      </c>
      <c r="M69">
        <v>0</v>
      </c>
      <c r="N69">
        <v>0</v>
      </c>
      <c r="O69">
        <v>0</v>
      </c>
    </row>
    <row r="70" spans="1:15" x14ac:dyDescent="0.3">
      <c r="A70" s="34">
        <v>209</v>
      </c>
      <c r="B70" t="s">
        <v>217</v>
      </c>
      <c r="C70" t="s">
        <v>216</v>
      </c>
      <c r="D70" t="s">
        <v>215</v>
      </c>
      <c r="E70" t="s">
        <v>538</v>
      </c>
      <c r="F70" t="s">
        <v>1099</v>
      </c>
      <c r="G70">
        <v>0</v>
      </c>
      <c r="H70">
        <v>0</v>
      </c>
      <c r="I70">
        <v>0</v>
      </c>
      <c r="J70">
        <v>0</v>
      </c>
      <c r="K70">
        <v>3</v>
      </c>
      <c r="L70">
        <v>0</v>
      </c>
      <c r="M70">
        <v>0</v>
      </c>
      <c r="N70">
        <v>0</v>
      </c>
      <c r="O70">
        <v>0</v>
      </c>
    </row>
    <row r="71" spans="1:15" x14ac:dyDescent="0.3">
      <c r="A71" s="34">
        <v>213</v>
      </c>
      <c r="B71" t="s">
        <v>217</v>
      </c>
      <c r="C71" t="s">
        <v>216</v>
      </c>
      <c r="D71" t="s">
        <v>238</v>
      </c>
      <c r="E71" t="s">
        <v>240</v>
      </c>
      <c r="F71" t="s">
        <v>1070</v>
      </c>
      <c r="G71">
        <v>0</v>
      </c>
      <c r="H71">
        <v>0</v>
      </c>
      <c r="I71">
        <v>0</v>
      </c>
      <c r="J71">
        <v>0</v>
      </c>
      <c r="K71">
        <v>0</v>
      </c>
      <c r="L71">
        <v>0</v>
      </c>
      <c r="M71">
        <v>1</v>
      </c>
      <c r="N71">
        <v>0</v>
      </c>
      <c r="O71">
        <v>0</v>
      </c>
    </row>
    <row r="72" spans="1:15" x14ac:dyDescent="0.3">
      <c r="A72" s="34">
        <v>214</v>
      </c>
      <c r="B72" t="s">
        <v>217</v>
      </c>
      <c r="C72" t="s">
        <v>216</v>
      </c>
      <c r="D72" t="s">
        <v>215</v>
      </c>
      <c r="E72" t="s">
        <v>214</v>
      </c>
      <c r="F72" t="s">
        <v>1059</v>
      </c>
      <c r="G72">
        <v>0</v>
      </c>
      <c r="H72">
        <v>0</v>
      </c>
      <c r="I72">
        <v>0</v>
      </c>
      <c r="J72">
        <v>0</v>
      </c>
      <c r="K72">
        <v>0</v>
      </c>
      <c r="L72">
        <v>0</v>
      </c>
      <c r="M72">
        <v>1</v>
      </c>
      <c r="N72">
        <v>0</v>
      </c>
      <c r="O72">
        <v>0</v>
      </c>
    </row>
    <row r="73" spans="1:15" x14ac:dyDescent="0.3">
      <c r="A73" s="34">
        <v>214</v>
      </c>
      <c r="B73" t="s">
        <v>217</v>
      </c>
      <c r="C73" t="s">
        <v>216</v>
      </c>
      <c r="D73" t="s">
        <v>215</v>
      </c>
      <c r="E73" t="s">
        <v>214</v>
      </c>
      <c r="F73" t="s">
        <v>1058</v>
      </c>
      <c r="G73">
        <v>0</v>
      </c>
      <c r="H73">
        <v>0</v>
      </c>
      <c r="I73">
        <v>0</v>
      </c>
      <c r="J73">
        <v>0</v>
      </c>
      <c r="K73">
        <v>0</v>
      </c>
      <c r="L73">
        <v>0</v>
      </c>
      <c r="M73">
        <v>1</v>
      </c>
      <c r="N73">
        <v>0</v>
      </c>
      <c r="O73">
        <v>0</v>
      </c>
    </row>
    <row r="74" spans="1:15" x14ac:dyDescent="0.3">
      <c r="A74" s="34">
        <v>214</v>
      </c>
      <c r="B74" t="s">
        <v>217</v>
      </c>
      <c r="C74" t="s">
        <v>216</v>
      </c>
      <c r="D74" t="s">
        <v>215</v>
      </c>
      <c r="E74" t="s">
        <v>214</v>
      </c>
      <c r="F74" t="s">
        <v>1057</v>
      </c>
      <c r="G74">
        <v>0</v>
      </c>
      <c r="H74">
        <v>0</v>
      </c>
      <c r="I74">
        <v>0</v>
      </c>
      <c r="J74">
        <v>0</v>
      </c>
      <c r="K74">
        <v>0</v>
      </c>
      <c r="L74">
        <v>0</v>
      </c>
      <c r="M74">
        <v>0</v>
      </c>
      <c r="N74">
        <v>0</v>
      </c>
      <c r="O74">
        <v>0</v>
      </c>
    </row>
    <row r="75" spans="1:15" x14ac:dyDescent="0.3">
      <c r="A75" s="34">
        <v>215</v>
      </c>
      <c r="B75" t="s">
        <v>217</v>
      </c>
      <c r="C75" t="s">
        <v>216</v>
      </c>
      <c r="D75" t="s">
        <v>238</v>
      </c>
      <c r="E75" t="s">
        <v>240</v>
      </c>
      <c r="F75" t="s">
        <v>1050</v>
      </c>
      <c r="G75">
        <v>0</v>
      </c>
      <c r="H75">
        <v>0</v>
      </c>
      <c r="I75">
        <v>0</v>
      </c>
      <c r="J75">
        <v>0</v>
      </c>
      <c r="K75">
        <v>0</v>
      </c>
      <c r="L75">
        <v>0</v>
      </c>
      <c r="M75">
        <v>1</v>
      </c>
      <c r="N75">
        <v>0</v>
      </c>
      <c r="O75">
        <v>0</v>
      </c>
    </row>
    <row r="76" spans="1:15" x14ac:dyDescent="0.3">
      <c r="A76" s="34">
        <v>215</v>
      </c>
      <c r="B76" t="s">
        <v>217</v>
      </c>
      <c r="C76" t="s">
        <v>216</v>
      </c>
      <c r="D76" t="s">
        <v>238</v>
      </c>
      <c r="E76" t="s">
        <v>437</v>
      </c>
      <c r="F76" t="s">
        <v>84</v>
      </c>
      <c r="G76">
        <v>0</v>
      </c>
      <c r="H76">
        <v>0</v>
      </c>
      <c r="I76">
        <v>2</v>
      </c>
      <c r="J76">
        <v>0</v>
      </c>
      <c r="K76">
        <v>0</v>
      </c>
      <c r="L76">
        <v>0</v>
      </c>
      <c r="M76">
        <v>2</v>
      </c>
      <c r="N76">
        <v>0</v>
      </c>
      <c r="O76">
        <v>0</v>
      </c>
    </row>
    <row r="77" spans="1:15" x14ac:dyDescent="0.3">
      <c r="A77" s="34">
        <v>215</v>
      </c>
      <c r="B77" t="s">
        <v>217</v>
      </c>
      <c r="C77" t="s">
        <v>216</v>
      </c>
      <c r="D77" t="s">
        <v>215</v>
      </c>
      <c r="E77" t="s">
        <v>214</v>
      </c>
      <c r="F77" t="s">
        <v>1041</v>
      </c>
      <c r="G77">
        <v>0</v>
      </c>
      <c r="H77">
        <v>0</v>
      </c>
      <c r="I77">
        <v>0</v>
      </c>
      <c r="J77">
        <v>0</v>
      </c>
      <c r="K77">
        <v>0</v>
      </c>
      <c r="L77">
        <v>0</v>
      </c>
      <c r="M77">
        <v>3</v>
      </c>
      <c r="N77">
        <v>0</v>
      </c>
      <c r="O77">
        <v>0</v>
      </c>
    </row>
    <row r="78" spans="1:15" x14ac:dyDescent="0.3">
      <c r="A78" s="34">
        <v>215</v>
      </c>
      <c r="B78" t="s">
        <v>217</v>
      </c>
      <c r="C78" t="s">
        <v>216</v>
      </c>
      <c r="D78" t="s">
        <v>215</v>
      </c>
      <c r="E78" t="s">
        <v>255</v>
      </c>
      <c r="F78" t="s">
        <v>90</v>
      </c>
      <c r="G78">
        <v>0</v>
      </c>
      <c r="H78">
        <v>0</v>
      </c>
      <c r="I78">
        <v>1</v>
      </c>
      <c r="J78">
        <v>0</v>
      </c>
      <c r="K78">
        <v>0</v>
      </c>
      <c r="L78">
        <v>0</v>
      </c>
      <c r="M78">
        <v>1</v>
      </c>
      <c r="N78">
        <v>0</v>
      </c>
      <c r="O78">
        <v>0</v>
      </c>
    </row>
    <row r="79" spans="1:15" x14ac:dyDescent="0.3">
      <c r="A79" s="34">
        <v>215</v>
      </c>
      <c r="B79" t="s">
        <v>217</v>
      </c>
      <c r="C79" t="s">
        <v>216</v>
      </c>
      <c r="D79" t="s">
        <v>215</v>
      </c>
      <c r="E79" t="s">
        <v>219</v>
      </c>
      <c r="F79" t="s">
        <v>1038</v>
      </c>
      <c r="G79">
        <v>0</v>
      </c>
      <c r="H79">
        <v>0</v>
      </c>
      <c r="I79">
        <v>1</v>
      </c>
      <c r="J79">
        <v>0</v>
      </c>
      <c r="K79">
        <v>0</v>
      </c>
      <c r="L79">
        <v>0</v>
      </c>
      <c r="M79">
        <v>0</v>
      </c>
      <c r="N79">
        <v>0</v>
      </c>
      <c r="O79">
        <v>0</v>
      </c>
    </row>
    <row r="80" spans="1:15" x14ac:dyDescent="0.3">
      <c r="A80" s="34">
        <v>216</v>
      </c>
      <c r="B80" t="s">
        <v>217</v>
      </c>
      <c r="C80" t="s">
        <v>216</v>
      </c>
      <c r="D80" t="s">
        <v>215</v>
      </c>
      <c r="E80" t="s">
        <v>255</v>
      </c>
      <c r="F80" t="s">
        <v>1032</v>
      </c>
      <c r="G80">
        <v>0</v>
      </c>
      <c r="H80">
        <v>0</v>
      </c>
      <c r="I80">
        <v>0</v>
      </c>
      <c r="J80">
        <v>0</v>
      </c>
      <c r="K80">
        <v>1</v>
      </c>
      <c r="L80">
        <v>0</v>
      </c>
      <c r="M80">
        <v>0</v>
      </c>
      <c r="N80">
        <v>0</v>
      </c>
      <c r="O80">
        <v>0</v>
      </c>
    </row>
    <row r="81" spans="1:15" x14ac:dyDescent="0.3">
      <c r="A81" s="34">
        <v>217</v>
      </c>
      <c r="B81" t="s">
        <v>217</v>
      </c>
      <c r="C81" t="s">
        <v>216</v>
      </c>
      <c r="D81" t="s">
        <v>215</v>
      </c>
      <c r="E81" t="s">
        <v>214</v>
      </c>
      <c r="F81" t="s">
        <v>1008</v>
      </c>
      <c r="G81">
        <v>0</v>
      </c>
      <c r="H81">
        <v>0</v>
      </c>
      <c r="I81">
        <v>1</v>
      </c>
      <c r="J81">
        <v>0</v>
      </c>
      <c r="K81">
        <v>0</v>
      </c>
      <c r="L81">
        <v>0</v>
      </c>
      <c r="M81">
        <v>1</v>
      </c>
      <c r="N81">
        <v>0</v>
      </c>
      <c r="O81">
        <v>0</v>
      </c>
    </row>
    <row r="82" spans="1:15" x14ac:dyDescent="0.3">
      <c r="A82" s="34">
        <v>217</v>
      </c>
      <c r="B82" t="s">
        <v>217</v>
      </c>
      <c r="C82" t="s">
        <v>216</v>
      </c>
      <c r="D82" t="s">
        <v>215</v>
      </c>
      <c r="E82" t="s">
        <v>255</v>
      </c>
      <c r="F82" t="s">
        <v>1007</v>
      </c>
      <c r="G82">
        <v>0</v>
      </c>
      <c r="H82">
        <v>0</v>
      </c>
      <c r="I82">
        <v>0</v>
      </c>
      <c r="J82">
        <v>0</v>
      </c>
      <c r="K82">
        <v>0</v>
      </c>
      <c r="L82">
        <v>0</v>
      </c>
      <c r="M82">
        <v>1</v>
      </c>
      <c r="N82">
        <v>0</v>
      </c>
      <c r="O82">
        <v>0</v>
      </c>
    </row>
    <row r="83" spans="1:15" x14ac:dyDescent="0.3">
      <c r="A83" s="34">
        <v>217</v>
      </c>
      <c r="B83" t="s">
        <v>217</v>
      </c>
      <c r="C83" t="s">
        <v>216</v>
      </c>
      <c r="D83" t="s">
        <v>321</v>
      </c>
      <c r="E83" t="s">
        <v>389</v>
      </c>
      <c r="F83" t="s">
        <v>1006</v>
      </c>
      <c r="G83">
        <v>0</v>
      </c>
      <c r="H83">
        <v>0</v>
      </c>
      <c r="I83">
        <v>1</v>
      </c>
      <c r="J83">
        <v>0</v>
      </c>
      <c r="K83">
        <v>0</v>
      </c>
      <c r="L83">
        <v>0</v>
      </c>
      <c r="M83">
        <v>1</v>
      </c>
      <c r="N83">
        <v>0</v>
      </c>
      <c r="O83">
        <v>0</v>
      </c>
    </row>
    <row r="84" spans="1:15" x14ac:dyDescent="0.3">
      <c r="A84" s="34">
        <v>217</v>
      </c>
      <c r="B84" t="s">
        <v>217</v>
      </c>
      <c r="C84" t="s">
        <v>216</v>
      </c>
      <c r="D84" t="s">
        <v>238</v>
      </c>
      <c r="E84" t="s">
        <v>437</v>
      </c>
      <c r="F84" t="s">
        <v>1005</v>
      </c>
      <c r="G84">
        <v>0</v>
      </c>
      <c r="H84">
        <v>0</v>
      </c>
      <c r="I84">
        <v>1</v>
      </c>
      <c r="J84">
        <v>0</v>
      </c>
      <c r="K84">
        <v>0</v>
      </c>
      <c r="L84">
        <v>0</v>
      </c>
      <c r="M84">
        <v>1</v>
      </c>
      <c r="N84">
        <v>0</v>
      </c>
      <c r="O84">
        <v>0</v>
      </c>
    </row>
    <row r="85" spans="1:15" x14ac:dyDescent="0.3">
      <c r="A85" s="34">
        <v>219</v>
      </c>
      <c r="B85" t="s">
        <v>217</v>
      </c>
      <c r="C85" t="s">
        <v>216</v>
      </c>
      <c r="D85" t="s">
        <v>215</v>
      </c>
      <c r="E85" t="s">
        <v>214</v>
      </c>
      <c r="F85" t="s">
        <v>998</v>
      </c>
      <c r="G85">
        <v>1</v>
      </c>
      <c r="H85">
        <v>1</v>
      </c>
      <c r="I85">
        <v>0</v>
      </c>
      <c r="J85">
        <v>0</v>
      </c>
      <c r="K85">
        <v>1</v>
      </c>
      <c r="L85">
        <v>0</v>
      </c>
      <c r="M85">
        <v>0</v>
      </c>
      <c r="N85">
        <v>0</v>
      </c>
      <c r="O85">
        <v>0</v>
      </c>
    </row>
    <row r="86" spans="1:15" x14ac:dyDescent="0.3">
      <c r="A86" s="34">
        <v>255</v>
      </c>
      <c r="B86" t="s">
        <v>217</v>
      </c>
      <c r="C86" t="s">
        <v>216</v>
      </c>
      <c r="D86" t="s">
        <v>215</v>
      </c>
      <c r="E86" t="s">
        <v>219</v>
      </c>
      <c r="F86" t="s">
        <v>941</v>
      </c>
      <c r="G86">
        <v>1</v>
      </c>
      <c r="H86">
        <v>0</v>
      </c>
      <c r="I86">
        <v>0</v>
      </c>
      <c r="J86">
        <v>0</v>
      </c>
      <c r="K86">
        <v>0</v>
      </c>
      <c r="L86">
        <v>0</v>
      </c>
      <c r="M86">
        <v>0</v>
      </c>
      <c r="N86">
        <v>0</v>
      </c>
      <c r="O86">
        <v>0.5</v>
      </c>
    </row>
    <row r="87" spans="1:15" x14ac:dyDescent="0.3">
      <c r="A87" s="34">
        <v>255</v>
      </c>
      <c r="B87" t="s">
        <v>217</v>
      </c>
      <c r="C87" t="s">
        <v>216</v>
      </c>
      <c r="D87" t="s">
        <v>215</v>
      </c>
      <c r="E87" t="s">
        <v>219</v>
      </c>
      <c r="F87" t="s">
        <v>940</v>
      </c>
      <c r="G87">
        <v>5</v>
      </c>
      <c r="H87">
        <v>3</v>
      </c>
      <c r="I87">
        <v>12</v>
      </c>
      <c r="J87">
        <v>0</v>
      </c>
      <c r="K87">
        <v>12</v>
      </c>
      <c r="L87">
        <v>0</v>
      </c>
      <c r="M87">
        <v>5</v>
      </c>
      <c r="N87">
        <v>0</v>
      </c>
      <c r="O87">
        <v>0</v>
      </c>
    </row>
    <row r="88" spans="1:15" x14ac:dyDescent="0.3">
      <c r="A88" s="34">
        <v>255</v>
      </c>
      <c r="B88" t="s">
        <v>217</v>
      </c>
      <c r="C88" t="s">
        <v>216</v>
      </c>
      <c r="D88" t="s">
        <v>215</v>
      </c>
      <c r="E88" t="s">
        <v>219</v>
      </c>
      <c r="F88" t="s">
        <v>939</v>
      </c>
      <c r="G88">
        <v>1</v>
      </c>
      <c r="H88">
        <v>0</v>
      </c>
      <c r="I88">
        <v>1</v>
      </c>
      <c r="J88">
        <v>0</v>
      </c>
      <c r="K88">
        <v>1</v>
      </c>
      <c r="L88">
        <v>0</v>
      </c>
      <c r="M88">
        <v>2</v>
      </c>
      <c r="N88">
        <v>0</v>
      </c>
      <c r="O88">
        <v>3.2923617208077301E-2</v>
      </c>
    </row>
    <row r="89" spans="1:15" x14ac:dyDescent="0.3">
      <c r="A89" s="34">
        <v>255</v>
      </c>
      <c r="B89" t="s">
        <v>217</v>
      </c>
      <c r="C89" t="s">
        <v>216</v>
      </c>
      <c r="D89" t="s">
        <v>215</v>
      </c>
      <c r="E89" t="s">
        <v>219</v>
      </c>
      <c r="F89" t="s">
        <v>938</v>
      </c>
      <c r="G89">
        <v>0</v>
      </c>
      <c r="H89">
        <v>68</v>
      </c>
      <c r="I89">
        <v>34</v>
      </c>
      <c r="J89">
        <v>0</v>
      </c>
      <c r="K89">
        <v>0</v>
      </c>
      <c r="L89">
        <v>0</v>
      </c>
      <c r="M89">
        <v>34</v>
      </c>
      <c r="N89">
        <v>0</v>
      </c>
      <c r="O89">
        <v>0</v>
      </c>
    </row>
    <row r="90" spans="1:15" x14ac:dyDescent="0.3">
      <c r="A90" s="34">
        <v>255</v>
      </c>
      <c r="B90" t="s">
        <v>217</v>
      </c>
      <c r="C90" t="s">
        <v>216</v>
      </c>
      <c r="D90" t="s">
        <v>215</v>
      </c>
      <c r="E90" t="s">
        <v>219</v>
      </c>
      <c r="F90" t="s">
        <v>937</v>
      </c>
      <c r="G90">
        <v>0</v>
      </c>
      <c r="H90">
        <v>3</v>
      </c>
      <c r="I90">
        <v>0</v>
      </c>
      <c r="J90">
        <v>0</v>
      </c>
      <c r="K90">
        <v>0</v>
      </c>
      <c r="L90">
        <v>0</v>
      </c>
      <c r="M90">
        <v>3</v>
      </c>
      <c r="N90">
        <v>0</v>
      </c>
      <c r="O90">
        <v>0.25</v>
      </c>
    </row>
    <row r="91" spans="1:15" x14ac:dyDescent="0.3">
      <c r="A91" s="34">
        <v>255</v>
      </c>
      <c r="B91" t="s">
        <v>217</v>
      </c>
      <c r="C91" t="s">
        <v>216</v>
      </c>
      <c r="D91" t="s">
        <v>215</v>
      </c>
      <c r="E91" t="s">
        <v>538</v>
      </c>
      <c r="F91" t="s">
        <v>936</v>
      </c>
      <c r="G91">
        <v>0</v>
      </c>
      <c r="H91">
        <v>4</v>
      </c>
      <c r="I91">
        <v>0</v>
      </c>
      <c r="J91">
        <v>0</v>
      </c>
      <c r="K91">
        <v>0</v>
      </c>
      <c r="L91">
        <v>0</v>
      </c>
      <c r="M91">
        <v>4</v>
      </c>
      <c r="N91">
        <v>0</v>
      </c>
      <c r="O91">
        <v>0.25</v>
      </c>
    </row>
    <row r="92" spans="1:15" x14ac:dyDescent="0.3">
      <c r="A92" s="34">
        <v>255</v>
      </c>
      <c r="B92" t="s">
        <v>217</v>
      </c>
      <c r="C92" t="s">
        <v>216</v>
      </c>
      <c r="D92" t="s">
        <v>215</v>
      </c>
      <c r="E92" t="s">
        <v>554</v>
      </c>
      <c r="F92" t="s">
        <v>935</v>
      </c>
      <c r="G92">
        <v>0</v>
      </c>
      <c r="H92">
        <v>1</v>
      </c>
      <c r="I92">
        <v>1</v>
      </c>
      <c r="J92">
        <v>0</v>
      </c>
      <c r="K92">
        <v>0</v>
      </c>
      <c r="L92">
        <v>0</v>
      </c>
      <c r="M92">
        <v>1</v>
      </c>
      <c r="N92">
        <v>0</v>
      </c>
      <c r="O92">
        <v>0.25</v>
      </c>
    </row>
    <row r="93" spans="1:15" x14ac:dyDescent="0.3">
      <c r="A93" s="34">
        <v>255</v>
      </c>
      <c r="B93" t="s">
        <v>217</v>
      </c>
      <c r="C93" t="s">
        <v>216</v>
      </c>
      <c r="D93" t="s">
        <v>215</v>
      </c>
      <c r="E93" t="s">
        <v>554</v>
      </c>
      <c r="F93" t="s">
        <v>926</v>
      </c>
      <c r="G93">
        <v>0</v>
      </c>
      <c r="H93">
        <v>193</v>
      </c>
      <c r="I93">
        <v>0</v>
      </c>
      <c r="J93">
        <v>0</v>
      </c>
      <c r="K93">
        <v>0</v>
      </c>
      <c r="L93">
        <v>0</v>
      </c>
      <c r="M93">
        <v>0</v>
      </c>
      <c r="N93">
        <v>0</v>
      </c>
      <c r="O93">
        <v>0.25</v>
      </c>
    </row>
    <row r="94" spans="1:15" x14ac:dyDescent="0.3">
      <c r="A94" s="34">
        <v>255</v>
      </c>
      <c r="B94" t="s">
        <v>217</v>
      </c>
      <c r="C94" t="s">
        <v>216</v>
      </c>
      <c r="D94" t="s">
        <v>215</v>
      </c>
      <c r="E94" t="s">
        <v>554</v>
      </c>
      <c r="F94" t="s">
        <v>925</v>
      </c>
      <c r="G94">
        <v>0</v>
      </c>
      <c r="H94">
        <v>0</v>
      </c>
      <c r="I94">
        <v>0</v>
      </c>
      <c r="J94">
        <v>0</v>
      </c>
      <c r="K94">
        <v>0</v>
      </c>
      <c r="L94">
        <v>0</v>
      </c>
      <c r="M94">
        <v>0</v>
      </c>
      <c r="N94">
        <v>0</v>
      </c>
      <c r="O94">
        <v>0</v>
      </c>
    </row>
    <row r="95" spans="1:15" x14ac:dyDescent="0.3">
      <c r="A95" s="34">
        <v>255</v>
      </c>
      <c r="B95" t="s">
        <v>217</v>
      </c>
      <c r="C95" t="s">
        <v>216</v>
      </c>
      <c r="D95" t="s">
        <v>215</v>
      </c>
      <c r="E95" t="s">
        <v>538</v>
      </c>
      <c r="F95" t="s">
        <v>924</v>
      </c>
      <c r="G95">
        <v>0</v>
      </c>
      <c r="H95">
        <v>0</v>
      </c>
      <c r="I95">
        <v>0</v>
      </c>
      <c r="J95">
        <v>0</v>
      </c>
      <c r="K95">
        <v>1</v>
      </c>
      <c r="L95">
        <v>0</v>
      </c>
      <c r="M95">
        <v>0</v>
      </c>
      <c r="N95">
        <v>0</v>
      </c>
      <c r="O95">
        <v>0</v>
      </c>
    </row>
    <row r="96" spans="1:15" x14ac:dyDescent="0.3">
      <c r="A96" s="34">
        <v>255</v>
      </c>
      <c r="B96" t="s">
        <v>217</v>
      </c>
      <c r="C96" t="s">
        <v>216</v>
      </c>
      <c r="D96" t="s">
        <v>215</v>
      </c>
      <c r="E96" t="s">
        <v>357</v>
      </c>
      <c r="F96" t="s">
        <v>923</v>
      </c>
      <c r="G96">
        <v>0</v>
      </c>
      <c r="H96">
        <v>0</v>
      </c>
      <c r="I96">
        <v>0</v>
      </c>
      <c r="J96">
        <v>0</v>
      </c>
      <c r="K96">
        <v>1</v>
      </c>
      <c r="L96">
        <v>0</v>
      </c>
      <c r="M96">
        <v>0</v>
      </c>
      <c r="N96">
        <v>0</v>
      </c>
      <c r="O96">
        <v>0</v>
      </c>
    </row>
    <row r="97" spans="1:15" x14ac:dyDescent="0.3">
      <c r="A97" s="34">
        <v>255</v>
      </c>
      <c r="B97" t="s">
        <v>217</v>
      </c>
      <c r="C97" t="s">
        <v>216</v>
      </c>
      <c r="D97" t="s">
        <v>215</v>
      </c>
      <c r="E97" t="s">
        <v>214</v>
      </c>
      <c r="F97" t="s">
        <v>922</v>
      </c>
      <c r="G97">
        <v>0</v>
      </c>
      <c r="H97">
        <v>0</v>
      </c>
      <c r="I97">
        <v>2</v>
      </c>
      <c r="J97">
        <v>0</v>
      </c>
      <c r="K97">
        <v>0</v>
      </c>
      <c r="L97">
        <v>0</v>
      </c>
      <c r="M97">
        <v>1</v>
      </c>
      <c r="N97">
        <v>0</v>
      </c>
      <c r="O97">
        <v>0</v>
      </c>
    </row>
    <row r="98" spans="1:15" x14ac:dyDescent="0.3">
      <c r="A98" s="34">
        <v>255</v>
      </c>
      <c r="B98" t="s">
        <v>217</v>
      </c>
      <c r="C98" t="s">
        <v>216</v>
      </c>
      <c r="D98" t="s">
        <v>215</v>
      </c>
      <c r="E98" t="s">
        <v>255</v>
      </c>
      <c r="F98" t="s">
        <v>921</v>
      </c>
      <c r="G98">
        <v>0</v>
      </c>
      <c r="H98">
        <v>0</v>
      </c>
      <c r="I98">
        <v>0</v>
      </c>
      <c r="J98">
        <v>0</v>
      </c>
      <c r="K98">
        <v>0</v>
      </c>
      <c r="L98">
        <v>0</v>
      </c>
      <c r="M98">
        <v>0</v>
      </c>
      <c r="N98">
        <v>0</v>
      </c>
      <c r="O98">
        <v>0</v>
      </c>
    </row>
    <row r="99" spans="1:15" x14ac:dyDescent="0.3">
      <c r="A99" s="34">
        <v>257</v>
      </c>
      <c r="B99" t="s">
        <v>217</v>
      </c>
      <c r="C99" t="s">
        <v>216</v>
      </c>
      <c r="D99" t="s">
        <v>238</v>
      </c>
      <c r="E99" t="s">
        <v>240</v>
      </c>
      <c r="F99" t="s">
        <v>864</v>
      </c>
      <c r="G99">
        <v>0</v>
      </c>
      <c r="H99">
        <v>0</v>
      </c>
      <c r="I99">
        <v>0</v>
      </c>
      <c r="J99">
        <v>0</v>
      </c>
      <c r="K99">
        <v>0</v>
      </c>
      <c r="L99">
        <v>0</v>
      </c>
      <c r="M99">
        <v>1</v>
      </c>
      <c r="N99">
        <v>0</v>
      </c>
      <c r="O99">
        <v>0</v>
      </c>
    </row>
    <row r="100" spans="1:15" x14ac:dyDescent="0.3">
      <c r="A100" s="34">
        <v>257</v>
      </c>
      <c r="B100" t="s">
        <v>217</v>
      </c>
      <c r="C100" t="s">
        <v>216</v>
      </c>
      <c r="D100" t="s">
        <v>238</v>
      </c>
      <c r="E100" t="s">
        <v>240</v>
      </c>
      <c r="F100" t="s">
        <v>863</v>
      </c>
      <c r="G100">
        <v>1</v>
      </c>
      <c r="H100">
        <v>1</v>
      </c>
      <c r="I100">
        <v>0</v>
      </c>
      <c r="J100">
        <v>0</v>
      </c>
      <c r="K100">
        <v>0</v>
      </c>
      <c r="L100">
        <v>0</v>
      </c>
      <c r="M100">
        <v>0</v>
      </c>
      <c r="N100">
        <v>0</v>
      </c>
      <c r="O100">
        <v>0</v>
      </c>
    </row>
    <row r="101" spans="1:15" x14ac:dyDescent="0.3">
      <c r="A101" s="34">
        <v>257</v>
      </c>
      <c r="B101" t="s">
        <v>217</v>
      </c>
      <c r="C101" t="s">
        <v>216</v>
      </c>
      <c r="D101" t="s">
        <v>238</v>
      </c>
      <c r="E101" t="s">
        <v>237</v>
      </c>
      <c r="F101" t="s">
        <v>862</v>
      </c>
      <c r="G101">
        <v>2</v>
      </c>
      <c r="H101">
        <v>0</v>
      </c>
      <c r="I101">
        <v>0</v>
      </c>
      <c r="J101">
        <v>0</v>
      </c>
      <c r="K101">
        <v>0</v>
      </c>
      <c r="L101">
        <v>0</v>
      </c>
      <c r="M101">
        <v>0</v>
      </c>
      <c r="N101">
        <v>0</v>
      </c>
      <c r="O101">
        <v>4.5289855072463803E-2</v>
      </c>
    </row>
    <row r="102" spans="1:15" x14ac:dyDescent="0.3">
      <c r="A102" s="34">
        <v>257</v>
      </c>
      <c r="B102" t="s">
        <v>217</v>
      </c>
      <c r="C102" t="s">
        <v>216</v>
      </c>
      <c r="D102" t="s">
        <v>238</v>
      </c>
      <c r="E102" t="s">
        <v>437</v>
      </c>
      <c r="F102" t="s">
        <v>861</v>
      </c>
      <c r="G102">
        <v>0</v>
      </c>
      <c r="H102">
        <v>0</v>
      </c>
      <c r="I102">
        <v>2</v>
      </c>
      <c r="J102">
        <v>0</v>
      </c>
      <c r="K102">
        <v>0</v>
      </c>
      <c r="L102">
        <v>0</v>
      </c>
      <c r="M102">
        <v>0</v>
      </c>
      <c r="N102">
        <v>0</v>
      </c>
      <c r="O102">
        <v>0</v>
      </c>
    </row>
    <row r="103" spans="1:15" x14ac:dyDescent="0.3">
      <c r="A103" s="34">
        <v>257</v>
      </c>
      <c r="B103" t="s">
        <v>217</v>
      </c>
      <c r="C103" t="s">
        <v>216</v>
      </c>
      <c r="D103" t="s">
        <v>238</v>
      </c>
      <c r="E103" t="s">
        <v>437</v>
      </c>
      <c r="F103" t="s">
        <v>859</v>
      </c>
      <c r="G103">
        <v>0</v>
      </c>
      <c r="H103">
        <v>0</v>
      </c>
      <c r="I103">
        <v>2</v>
      </c>
      <c r="J103">
        <v>0</v>
      </c>
      <c r="K103">
        <v>0</v>
      </c>
      <c r="L103">
        <v>0</v>
      </c>
      <c r="M103">
        <v>0</v>
      </c>
      <c r="N103">
        <v>0</v>
      </c>
      <c r="O103">
        <v>0</v>
      </c>
    </row>
    <row r="104" spans="1:15" x14ac:dyDescent="0.3">
      <c r="A104" s="34">
        <v>257</v>
      </c>
      <c r="B104" t="s">
        <v>217</v>
      </c>
      <c r="C104" t="s">
        <v>216</v>
      </c>
      <c r="D104" t="s">
        <v>238</v>
      </c>
      <c r="E104" t="s">
        <v>437</v>
      </c>
      <c r="F104" t="s">
        <v>858</v>
      </c>
      <c r="G104">
        <v>0</v>
      </c>
      <c r="H104">
        <v>0</v>
      </c>
      <c r="I104">
        <v>2</v>
      </c>
      <c r="J104">
        <v>0</v>
      </c>
      <c r="K104">
        <v>0</v>
      </c>
      <c r="L104">
        <v>0</v>
      </c>
      <c r="M104">
        <v>0</v>
      </c>
      <c r="N104">
        <v>0</v>
      </c>
      <c r="O104">
        <v>0</v>
      </c>
    </row>
    <row r="105" spans="1:15" x14ac:dyDescent="0.3">
      <c r="A105" s="34">
        <v>257</v>
      </c>
      <c r="B105" t="s">
        <v>217</v>
      </c>
      <c r="C105" t="s">
        <v>216</v>
      </c>
      <c r="D105" t="s">
        <v>238</v>
      </c>
      <c r="E105" t="s">
        <v>437</v>
      </c>
      <c r="F105" t="s">
        <v>857</v>
      </c>
      <c r="G105">
        <v>0</v>
      </c>
      <c r="H105">
        <v>0</v>
      </c>
      <c r="I105">
        <v>2</v>
      </c>
      <c r="J105">
        <v>0</v>
      </c>
      <c r="K105">
        <v>0</v>
      </c>
      <c r="L105">
        <v>0</v>
      </c>
      <c r="M105">
        <v>0</v>
      </c>
      <c r="N105">
        <v>0</v>
      </c>
      <c r="O105">
        <v>0</v>
      </c>
    </row>
    <row r="106" spans="1:15" x14ac:dyDescent="0.3">
      <c r="A106" s="34">
        <v>257</v>
      </c>
      <c r="B106" t="s">
        <v>217</v>
      </c>
      <c r="C106" t="s">
        <v>216</v>
      </c>
      <c r="D106" t="s">
        <v>238</v>
      </c>
      <c r="E106" t="s">
        <v>437</v>
      </c>
      <c r="F106" t="s">
        <v>856</v>
      </c>
      <c r="G106">
        <v>0</v>
      </c>
      <c r="H106">
        <v>0</v>
      </c>
      <c r="I106">
        <v>2</v>
      </c>
      <c r="J106">
        <v>0</v>
      </c>
      <c r="K106">
        <v>0</v>
      </c>
      <c r="L106">
        <v>0</v>
      </c>
      <c r="M106">
        <v>0</v>
      </c>
      <c r="N106">
        <v>0</v>
      </c>
      <c r="O106">
        <v>0</v>
      </c>
    </row>
    <row r="107" spans="1:15" x14ac:dyDescent="0.3">
      <c r="A107" s="34">
        <v>257</v>
      </c>
      <c r="B107" t="s">
        <v>217</v>
      </c>
      <c r="C107" t="s">
        <v>216</v>
      </c>
      <c r="D107" t="s">
        <v>238</v>
      </c>
      <c r="E107" t="s">
        <v>437</v>
      </c>
      <c r="F107" t="s">
        <v>855</v>
      </c>
      <c r="G107">
        <v>0</v>
      </c>
      <c r="H107">
        <v>0</v>
      </c>
      <c r="I107">
        <v>0</v>
      </c>
      <c r="J107">
        <v>0</v>
      </c>
      <c r="K107">
        <v>0</v>
      </c>
      <c r="L107">
        <v>0</v>
      </c>
      <c r="M107">
        <v>1</v>
      </c>
      <c r="N107">
        <v>0</v>
      </c>
      <c r="O107">
        <v>0</v>
      </c>
    </row>
    <row r="108" spans="1:15" x14ac:dyDescent="0.3">
      <c r="A108" s="34">
        <v>257</v>
      </c>
      <c r="B108" t="s">
        <v>217</v>
      </c>
      <c r="C108" t="s">
        <v>216</v>
      </c>
      <c r="D108" t="s">
        <v>238</v>
      </c>
      <c r="E108" t="s">
        <v>437</v>
      </c>
      <c r="F108" t="s">
        <v>854</v>
      </c>
      <c r="G108">
        <v>0</v>
      </c>
      <c r="H108">
        <v>0</v>
      </c>
      <c r="I108">
        <v>2</v>
      </c>
      <c r="J108">
        <v>0</v>
      </c>
      <c r="K108">
        <v>0</v>
      </c>
      <c r="L108">
        <v>0</v>
      </c>
      <c r="M108">
        <v>0</v>
      </c>
      <c r="N108">
        <v>0</v>
      </c>
      <c r="O108">
        <v>0</v>
      </c>
    </row>
    <row r="109" spans="1:15" x14ac:dyDescent="0.3">
      <c r="A109" s="34">
        <v>257</v>
      </c>
      <c r="B109" t="s">
        <v>217</v>
      </c>
      <c r="C109" t="s">
        <v>216</v>
      </c>
      <c r="D109" t="s">
        <v>238</v>
      </c>
      <c r="E109" t="s">
        <v>240</v>
      </c>
      <c r="F109" t="s">
        <v>853</v>
      </c>
      <c r="G109">
        <v>0</v>
      </c>
      <c r="H109">
        <v>0</v>
      </c>
      <c r="I109">
        <v>2</v>
      </c>
      <c r="J109">
        <v>0</v>
      </c>
      <c r="K109">
        <v>0</v>
      </c>
      <c r="L109">
        <v>0</v>
      </c>
      <c r="M109">
        <v>0</v>
      </c>
      <c r="N109">
        <v>0</v>
      </c>
      <c r="O109">
        <v>0</v>
      </c>
    </row>
    <row r="110" spans="1:15" x14ac:dyDescent="0.3">
      <c r="A110" s="34">
        <v>257</v>
      </c>
      <c r="B110" t="s">
        <v>217</v>
      </c>
      <c r="C110" t="s">
        <v>216</v>
      </c>
      <c r="D110" t="s">
        <v>238</v>
      </c>
      <c r="E110" t="s">
        <v>237</v>
      </c>
      <c r="F110" t="s">
        <v>852</v>
      </c>
      <c r="G110">
        <v>0</v>
      </c>
      <c r="H110">
        <v>0</v>
      </c>
      <c r="I110">
        <v>2</v>
      </c>
      <c r="J110">
        <v>0</v>
      </c>
      <c r="K110">
        <v>0</v>
      </c>
      <c r="L110">
        <v>0</v>
      </c>
      <c r="M110">
        <v>0</v>
      </c>
      <c r="N110">
        <v>0</v>
      </c>
      <c r="O110">
        <v>0</v>
      </c>
    </row>
    <row r="111" spans="1:15" x14ac:dyDescent="0.3">
      <c r="A111" s="34">
        <v>257</v>
      </c>
      <c r="B111" t="s">
        <v>217</v>
      </c>
      <c r="C111" t="s">
        <v>216</v>
      </c>
      <c r="D111" t="s">
        <v>238</v>
      </c>
      <c r="E111" t="s">
        <v>391</v>
      </c>
      <c r="F111" t="s">
        <v>851</v>
      </c>
      <c r="G111">
        <v>0</v>
      </c>
      <c r="H111">
        <v>0</v>
      </c>
      <c r="I111">
        <v>0</v>
      </c>
      <c r="J111">
        <v>0</v>
      </c>
      <c r="K111">
        <v>0</v>
      </c>
      <c r="L111">
        <v>0</v>
      </c>
      <c r="M111">
        <v>1</v>
      </c>
      <c r="N111">
        <v>0</v>
      </c>
      <c r="O111">
        <v>0</v>
      </c>
    </row>
    <row r="112" spans="1:15" x14ac:dyDescent="0.3">
      <c r="A112" s="34">
        <v>257</v>
      </c>
      <c r="B112" t="s">
        <v>217</v>
      </c>
      <c r="C112" t="s">
        <v>216</v>
      </c>
      <c r="D112" t="s">
        <v>238</v>
      </c>
      <c r="E112" t="s">
        <v>391</v>
      </c>
      <c r="F112" t="s">
        <v>850</v>
      </c>
      <c r="G112">
        <v>0</v>
      </c>
      <c r="H112">
        <v>0</v>
      </c>
      <c r="I112">
        <v>2</v>
      </c>
      <c r="J112">
        <v>0</v>
      </c>
      <c r="K112">
        <v>0</v>
      </c>
      <c r="L112">
        <v>0</v>
      </c>
      <c r="M112">
        <v>0</v>
      </c>
      <c r="N112">
        <v>0</v>
      </c>
      <c r="O112">
        <v>0</v>
      </c>
    </row>
    <row r="113" spans="1:15" x14ac:dyDescent="0.3">
      <c r="A113" s="34">
        <v>257</v>
      </c>
      <c r="B113" t="s">
        <v>217</v>
      </c>
      <c r="C113" t="s">
        <v>216</v>
      </c>
      <c r="D113" t="s">
        <v>238</v>
      </c>
      <c r="E113" t="s">
        <v>391</v>
      </c>
      <c r="F113" t="s">
        <v>849</v>
      </c>
      <c r="G113">
        <v>0</v>
      </c>
      <c r="H113">
        <v>0</v>
      </c>
      <c r="I113">
        <v>0</v>
      </c>
      <c r="J113">
        <v>0</v>
      </c>
      <c r="K113">
        <v>0</v>
      </c>
      <c r="L113">
        <v>0</v>
      </c>
      <c r="M113">
        <v>1</v>
      </c>
      <c r="N113">
        <v>0</v>
      </c>
      <c r="O113">
        <v>0</v>
      </c>
    </row>
    <row r="114" spans="1:15" x14ac:dyDescent="0.3">
      <c r="A114" s="34">
        <v>257</v>
      </c>
      <c r="B114" t="s">
        <v>217</v>
      </c>
      <c r="C114" t="s">
        <v>216</v>
      </c>
      <c r="D114" t="s">
        <v>238</v>
      </c>
      <c r="E114" t="s">
        <v>306</v>
      </c>
      <c r="F114" t="s">
        <v>848</v>
      </c>
      <c r="G114">
        <v>0</v>
      </c>
      <c r="H114">
        <v>0</v>
      </c>
      <c r="I114">
        <v>0</v>
      </c>
      <c r="J114">
        <v>0</v>
      </c>
      <c r="K114">
        <v>0</v>
      </c>
      <c r="L114">
        <v>0</v>
      </c>
      <c r="M114">
        <v>1</v>
      </c>
      <c r="N114">
        <v>0</v>
      </c>
      <c r="O114">
        <v>0</v>
      </c>
    </row>
    <row r="115" spans="1:15" x14ac:dyDescent="0.3">
      <c r="A115" s="34">
        <v>257</v>
      </c>
      <c r="B115" t="s">
        <v>217</v>
      </c>
      <c r="C115" t="s">
        <v>216</v>
      </c>
      <c r="D115" t="s">
        <v>238</v>
      </c>
      <c r="E115" t="s">
        <v>240</v>
      </c>
      <c r="F115" t="s">
        <v>847</v>
      </c>
      <c r="G115">
        <v>0</v>
      </c>
      <c r="H115">
        <v>0</v>
      </c>
      <c r="I115">
        <v>2</v>
      </c>
      <c r="J115">
        <v>0</v>
      </c>
      <c r="K115">
        <v>0</v>
      </c>
      <c r="L115">
        <v>0</v>
      </c>
      <c r="M115">
        <v>0</v>
      </c>
      <c r="N115">
        <v>0</v>
      </c>
      <c r="O115">
        <v>0</v>
      </c>
    </row>
    <row r="116" spans="1:15" x14ac:dyDescent="0.3">
      <c r="A116" s="34">
        <v>257</v>
      </c>
      <c r="B116" t="s">
        <v>217</v>
      </c>
      <c r="C116" t="s">
        <v>216</v>
      </c>
      <c r="D116" t="s">
        <v>238</v>
      </c>
      <c r="E116" t="s">
        <v>391</v>
      </c>
      <c r="F116" t="s">
        <v>846</v>
      </c>
      <c r="G116">
        <v>0</v>
      </c>
      <c r="H116">
        <v>0</v>
      </c>
      <c r="I116">
        <v>2</v>
      </c>
      <c r="J116">
        <v>0</v>
      </c>
      <c r="K116">
        <v>0</v>
      </c>
      <c r="L116">
        <v>0</v>
      </c>
      <c r="M116">
        <v>0</v>
      </c>
      <c r="N116">
        <v>0</v>
      </c>
      <c r="O116">
        <v>0</v>
      </c>
    </row>
    <row r="117" spans="1:15" x14ac:dyDescent="0.3">
      <c r="A117" s="34">
        <v>257</v>
      </c>
      <c r="B117" t="s">
        <v>217</v>
      </c>
      <c r="C117" t="s">
        <v>216</v>
      </c>
      <c r="D117" t="s">
        <v>238</v>
      </c>
      <c r="E117" t="s">
        <v>237</v>
      </c>
      <c r="F117" t="s">
        <v>845</v>
      </c>
      <c r="G117">
        <v>0</v>
      </c>
      <c r="H117">
        <v>0</v>
      </c>
      <c r="I117">
        <v>0</v>
      </c>
      <c r="J117">
        <v>0</v>
      </c>
      <c r="K117">
        <v>0</v>
      </c>
      <c r="L117">
        <v>0</v>
      </c>
      <c r="M117">
        <v>1</v>
      </c>
      <c r="N117">
        <v>0</v>
      </c>
      <c r="O117">
        <v>0</v>
      </c>
    </row>
    <row r="118" spans="1:15" x14ac:dyDescent="0.3">
      <c r="A118" s="34">
        <v>257</v>
      </c>
      <c r="B118" t="s">
        <v>217</v>
      </c>
      <c r="C118" t="s">
        <v>216</v>
      </c>
      <c r="D118" t="s">
        <v>321</v>
      </c>
      <c r="E118" t="s">
        <v>320</v>
      </c>
      <c r="F118" t="s">
        <v>844</v>
      </c>
      <c r="G118">
        <v>0</v>
      </c>
      <c r="H118">
        <v>0</v>
      </c>
      <c r="I118">
        <v>0</v>
      </c>
      <c r="J118">
        <v>0</v>
      </c>
      <c r="K118">
        <v>0</v>
      </c>
      <c r="L118">
        <v>0</v>
      </c>
      <c r="M118">
        <v>1</v>
      </c>
      <c r="N118">
        <v>0</v>
      </c>
      <c r="O118">
        <v>0</v>
      </c>
    </row>
    <row r="119" spans="1:15" x14ac:dyDescent="0.3">
      <c r="A119" s="34">
        <v>257</v>
      </c>
      <c r="B119" t="s">
        <v>217</v>
      </c>
      <c r="C119" t="s">
        <v>216</v>
      </c>
      <c r="D119" t="s">
        <v>321</v>
      </c>
      <c r="E119" t="s">
        <v>320</v>
      </c>
      <c r="F119" t="s">
        <v>843</v>
      </c>
      <c r="G119">
        <v>0</v>
      </c>
      <c r="H119">
        <v>0</v>
      </c>
      <c r="I119">
        <v>2</v>
      </c>
      <c r="J119">
        <v>0</v>
      </c>
      <c r="K119">
        <v>0</v>
      </c>
      <c r="L119">
        <v>0</v>
      </c>
      <c r="M119">
        <v>0</v>
      </c>
      <c r="N119">
        <v>0</v>
      </c>
      <c r="O119">
        <v>0</v>
      </c>
    </row>
    <row r="120" spans="1:15" x14ac:dyDescent="0.3">
      <c r="A120" s="34">
        <v>257</v>
      </c>
      <c r="B120" t="s">
        <v>217</v>
      </c>
      <c r="C120" t="s">
        <v>216</v>
      </c>
      <c r="D120" t="s">
        <v>321</v>
      </c>
      <c r="E120" t="s">
        <v>320</v>
      </c>
      <c r="F120" t="s">
        <v>842</v>
      </c>
      <c r="G120">
        <v>1</v>
      </c>
      <c r="H120">
        <v>1</v>
      </c>
      <c r="I120">
        <v>0</v>
      </c>
      <c r="J120">
        <v>0</v>
      </c>
      <c r="K120">
        <v>0</v>
      </c>
      <c r="L120">
        <v>0</v>
      </c>
      <c r="M120">
        <v>0</v>
      </c>
      <c r="N120">
        <v>0</v>
      </c>
      <c r="O120">
        <v>0</v>
      </c>
    </row>
    <row r="121" spans="1:15" x14ac:dyDescent="0.3">
      <c r="A121" s="34">
        <v>257</v>
      </c>
      <c r="B121" t="s">
        <v>217</v>
      </c>
      <c r="C121" t="s">
        <v>216</v>
      </c>
      <c r="D121" t="s">
        <v>321</v>
      </c>
      <c r="E121" t="s">
        <v>320</v>
      </c>
      <c r="F121" t="s">
        <v>841</v>
      </c>
      <c r="G121">
        <v>0</v>
      </c>
      <c r="H121">
        <v>0</v>
      </c>
      <c r="I121">
        <v>2</v>
      </c>
      <c r="J121">
        <v>0</v>
      </c>
      <c r="K121">
        <v>0</v>
      </c>
      <c r="L121">
        <v>0</v>
      </c>
      <c r="M121">
        <v>0</v>
      </c>
      <c r="N121">
        <v>0</v>
      </c>
      <c r="O121">
        <v>4.5289855072463803E-2</v>
      </c>
    </row>
    <row r="122" spans="1:15" x14ac:dyDescent="0.3">
      <c r="A122" s="34">
        <v>257</v>
      </c>
      <c r="B122" t="s">
        <v>217</v>
      </c>
      <c r="C122" t="s">
        <v>216</v>
      </c>
      <c r="D122" t="s">
        <v>321</v>
      </c>
      <c r="E122" t="s">
        <v>375</v>
      </c>
      <c r="F122" t="s">
        <v>840</v>
      </c>
      <c r="G122">
        <v>0</v>
      </c>
      <c r="H122">
        <v>0</v>
      </c>
      <c r="I122">
        <v>1</v>
      </c>
      <c r="J122">
        <v>0</v>
      </c>
      <c r="K122">
        <v>0</v>
      </c>
      <c r="L122">
        <v>0</v>
      </c>
      <c r="M122">
        <v>0</v>
      </c>
      <c r="N122">
        <v>0</v>
      </c>
      <c r="O122">
        <v>0</v>
      </c>
    </row>
    <row r="123" spans="1:15" x14ac:dyDescent="0.3">
      <c r="A123" s="34">
        <v>257</v>
      </c>
      <c r="B123" t="s">
        <v>217</v>
      </c>
      <c r="C123" t="s">
        <v>216</v>
      </c>
      <c r="D123" t="s">
        <v>321</v>
      </c>
      <c r="E123" t="s">
        <v>375</v>
      </c>
      <c r="F123" t="s">
        <v>839</v>
      </c>
      <c r="G123">
        <v>0</v>
      </c>
      <c r="H123">
        <v>0</v>
      </c>
      <c r="I123">
        <v>2</v>
      </c>
      <c r="J123">
        <v>0</v>
      </c>
      <c r="K123">
        <v>0</v>
      </c>
      <c r="L123">
        <v>0</v>
      </c>
      <c r="M123">
        <v>0</v>
      </c>
      <c r="N123">
        <v>0</v>
      </c>
      <c r="O123">
        <v>0</v>
      </c>
    </row>
    <row r="124" spans="1:15" x14ac:dyDescent="0.3">
      <c r="A124" s="34">
        <v>257</v>
      </c>
      <c r="B124" t="s">
        <v>217</v>
      </c>
      <c r="C124" t="s">
        <v>216</v>
      </c>
      <c r="D124" t="s">
        <v>321</v>
      </c>
      <c r="E124" t="s">
        <v>375</v>
      </c>
      <c r="F124" t="s">
        <v>838</v>
      </c>
      <c r="G124">
        <v>0</v>
      </c>
      <c r="H124">
        <v>0</v>
      </c>
      <c r="I124">
        <v>1</v>
      </c>
      <c r="J124">
        <v>0</v>
      </c>
      <c r="K124">
        <v>0</v>
      </c>
      <c r="L124">
        <v>0</v>
      </c>
      <c r="M124">
        <v>0</v>
      </c>
      <c r="N124">
        <v>0</v>
      </c>
      <c r="O124">
        <v>0</v>
      </c>
    </row>
    <row r="125" spans="1:15" x14ac:dyDescent="0.3">
      <c r="A125" s="34">
        <v>257</v>
      </c>
      <c r="B125" t="s">
        <v>217</v>
      </c>
      <c r="C125" t="s">
        <v>216</v>
      </c>
      <c r="D125" t="s">
        <v>321</v>
      </c>
      <c r="E125" t="s">
        <v>389</v>
      </c>
      <c r="F125" t="s">
        <v>837</v>
      </c>
      <c r="G125">
        <v>0</v>
      </c>
      <c r="H125">
        <v>0</v>
      </c>
      <c r="I125">
        <v>0</v>
      </c>
      <c r="J125">
        <v>0</v>
      </c>
      <c r="K125">
        <v>0</v>
      </c>
      <c r="L125">
        <v>0</v>
      </c>
      <c r="M125">
        <v>1</v>
      </c>
      <c r="N125">
        <v>0</v>
      </c>
      <c r="O125">
        <v>0</v>
      </c>
    </row>
    <row r="126" spans="1:15" x14ac:dyDescent="0.3">
      <c r="A126" s="34">
        <v>257</v>
      </c>
      <c r="B126" t="s">
        <v>217</v>
      </c>
      <c r="C126" t="s">
        <v>216</v>
      </c>
      <c r="D126" t="s">
        <v>238</v>
      </c>
      <c r="E126" t="s">
        <v>240</v>
      </c>
      <c r="F126" t="s">
        <v>836</v>
      </c>
      <c r="G126">
        <v>0</v>
      </c>
      <c r="H126">
        <v>0</v>
      </c>
      <c r="I126">
        <v>1</v>
      </c>
      <c r="J126">
        <v>0</v>
      </c>
      <c r="K126">
        <v>0</v>
      </c>
      <c r="L126">
        <v>0</v>
      </c>
      <c r="M126">
        <v>0</v>
      </c>
      <c r="N126">
        <v>0</v>
      </c>
      <c r="O126">
        <v>0</v>
      </c>
    </row>
    <row r="127" spans="1:15" x14ac:dyDescent="0.3">
      <c r="A127" s="34">
        <v>257</v>
      </c>
      <c r="B127" t="s">
        <v>217</v>
      </c>
      <c r="C127" t="s">
        <v>216</v>
      </c>
      <c r="D127" t="s">
        <v>238</v>
      </c>
      <c r="E127" t="s">
        <v>391</v>
      </c>
      <c r="F127" t="s">
        <v>835</v>
      </c>
      <c r="G127">
        <v>0</v>
      </c>
      <c r="H127">
        <v>0</v>
      </c>
      <c r="I127">
        <v>1</v>
      </c>
      <c r="J127">
        <v>0</v>
      </c>
      <c r="K127">
        <v>0</v>
      </c>
      <c r="L127">
        <v>0</v>
      </c>
      <c r="M127">
        <v>1</v>
      </c>
      <c r="N127">
        <v>0</v>
      </c>
      <c r="O127">
        <v>0</v>
      </c>
    </row>
    <row r="128" spans="1:15" x14ac:dyDescent="0.3">
      <c r="A128" s="34">
        <v>270</v>
      </c>
      <c r="B128" t="s">
        <v>217</v>
      </c>
      <c r="C128" t="s">
        <v>216</v>
      </c>
      <c r="D128" t="s">
        <v>215</v>
      </c>
      <c r="E128" t="s">
        <v>255</v>
      </c>
      <c r="F128" t="s">
        <v>703</v>
      </c>
      <c r="G128">
        <v>0</v>
      </c>
      <c r="H128">
        <v>0</v>
      </c>
      <c r="I128">
        <v>0</v>
      </c>
      <c r="J128">
        <v>0</v>
      </c>
      <c r="K128">
        <v>0</v>
      </c>
      <c r="L128">
        <v>0</v>
      </c>
      <c r="M128">
        <v>1</v>
      </c>
      <c r="N128">
        <v>0</v>
      </c>
      <c r="O128">
        <v>0</v>
      </c>
    </row>
    <row r="129" spans="1:15" x14ac:dyDescent="0.3">
      <c r="A129" s="34">
        <v>270</v>
      </c>
      <c r="B129" t="s">
        <v>217</v>
      </c>
      <c r="C129" t="s">
        <v>216</v>
      </c>
      <c r="D129" t="s">
        <v>215</v>
      </c>
      <c r="E129" t="s">
        <v>214</v>
      </c>
      <c r="F129" t="s">
        <v>702</v>
      </c>
      <c r="G129">
        <v>0</v>
      </c>
      <c r="H129">
        <v>0</v>
      </c>
      <c r="I129">
        <v>1</v>
      </c>
      <c r="J129">
        <v>0</v>
      </c>
      <c r="K129">
        <v>0</v>
      </c>
      <c r="L129">
        <v>0</v>
      </c>
      <c r="M129">
        <v>1</v>
      </c>
      <c r="N129">
        <v>0</v>
      </c>
      <c r="O129">
        <v>0</v>
      </c>
    </row>
    <row r="130" spans="1:15" x14ac:dyDescent="0.3">
      <c r="A130" s="34">
        <v>270</v>
      </c>
      <c r="B130" t="s">
        <v>217</v>
      </c>
      <c r="C130" t="s">
        <v>216</v>
      </c>
      <c r="D130" t="s">
        <v>238</v>
      </c>
      <c r="E130" t="s">
        <v>391</v>
      </c>
      <c r="F130" t="s">
        <v>701</v>
      </c>
      <c r="G130">
        <v>0</v>
      </c>
      <c r="H130">
        <v>0</v>
      </c>
      <c r="I130">
        <v>1</v>
      </c>
      <c r="J130">
        <v>0</v>
      </c>
      <c r="K130">
        <v>0</v>
      </c>
      <c r="L130">
        <v>0</v>
      </c>
      <c r="M130">
        <v>1</v>
      </c>
      <c r="N130">
        <v>0</v>
      </c>
      <c r="O130">
        <v>0</v>
      </c>
    </row>
    <row r="131" spans="1:15" x14ac:dyDescent="0.3">
      <c r="A131" s="34">
        <v>270</v>
      </c>
      <c r="B131" t="s">
        <v>217</v>
      </c>
      <c r="C131" t="s">
        <v>216</v>
      </c>
      <c r="D131" t="s">
        <v>238</v>
      </c>
      <c r="E131" t="s">
        <v>237</v>
      </c>
      <c r="F131" t="s">
        <v>699</v>
      </c>
      <c r="G131">
        <v>0</v>
      </c>
      <c r="H131">
        <v>0</v>
      </c>
      <c r="I131">
        <v>1</v>
      </c>
      <c r="J131">
        <v>0</v>
      </c>
      <c r="K131">
        <v>0</v>
      </c>
      <c r="L131">
        <v>0</v>
      </c>
      <c r="M131">
        <v>1</v>
      </c>
      <c r="N131">
        <v>0</v>
      </c>
      <c r="O131">
        <v>0</v>
      </c>
    </row>
    <row r="132" spans="1:15" x14ac:dyDescent="0.3">
      <c r="A132" s="34">
        <v>270</v>
      </c>
      <c r="B132" t="s">
        <v>217</v>
      </c>
      <c r="C132" t="s">
        <v>216</v>
      </c>
      <c r="D132" t="s">
        <v>321</v>
      </c>
      <c r="E132" t="s">
        <v>320</v>
      </c>
      <c r="F132" t="s">
        <v>698</v>
      </c>
      <c r="G132">
        <v>1</v>
      </c>
      <c r="H132">
        <v>1</v>
      </c>
      <c r="I132">
        <v>1</v>
      </c>
      <c r="J132">
        <v>0</v>
      </c>
      <c r="K132">
        <v>1</v>
      </c>
      <c r="L132">
        <v>0</v>
      </c>
      <c r="M132">
        <v>1</v>
      </c>
      <c r="N132">
        <v>0</v>
      </c>
      <c r="O132">
        <v>0</v>
      </c>
    </row>
    <row r="133" spans="1:15" x14ac:dyDescent="0.3">
      <c r="A133" s="34">
        <v>302</v>
      </c>
      <c r="B133" t="s">
        <v>217</v>
      </c>
      <c r="C133" t="s">
        <v>216</v>
      </c>
      <c r="D133" t="s">
        <v>321</v>
      </c>
      <c r="E133" t="s">
        <v>320</v>
      </c>
      <c r="F133" t="s">
        <v>618</v>
      </c>
      <c r="G133">
        <v>0</v>
      </c>
      <c r="H133">
        <v>0</v>
      </c>
      <c r="I133">
        <v>1</v>
      </c>
      <c r="J133">
        <v>0</v>
      </c>
      <c r="K133">
        <v>0</v>
      </c>
      <c r="L133">
        <v>0</v>
      </c>
      <c r="M133">
        <v>1</v>
      </c>
      <c r="N133">
        <v>0</v>
      </c>
      <c r="O133">
        <v>1.79597701149425E-2</v>
      </c>
    </row>
    <row r="134" spans="1:15" x14ac:dyDescent="0.3">
      <c r="A134" s="34">
        <v>302</v>
      </c>
      <c r="B134" t="s">
        <v>217</v>
      </c>
      <c r="C134" t="s">
        <v>216</v>
      </c>
      <c r="D134" t="s">
        <v>215</v>
      </c>
      <c r="E134" t="s">
        <v>255</v>
      </c>
      <c r="F134" t="s">
        <v>615</v>
      </c>
      <c r="G134">
        <v>0</v>
      </c>
      <c r="H134">
        <v>0</v>
      </c>
      <c r="I134">
        <v>1</v>
      </c>
      <c r="J134">
        <v>0</v>
      </c>
      <c r="K134">
        <v>0</v>
      </c>
      <c r="L134">
        <v>0</v>
      </c>
      <c r="M134">
        <v>1</v>
      </c>
      <c r="N134">
        <v>0</v>
      </c>
      <c r="O134">
        <v>0</v>
      </c>
    </row>
    <row r="135" spans="1:15" x14ac:dyDescent="0.3">
      <c r="A135" s="34">
        <v>401</v>
      </c>
      <c r="B135" t="s">
        <v>217</v>
      </c>
      <c r="C135" t="s">
        <v>216</v>
      </c>
      <c r="D135" t="s">
        <v>215</v>
      </c>
      <c r="E135" t="s">
        <v>554</v>
      </c>
      <c r="F135" t="s">
        <v>592</v>
      </c>
      <c r="G135">
        <v>1</v>
      </c>
      <c r="H135">
        <v>1</v>
      </c>
      <c r="I135">
        <v>0</v>
      </c>
      <c r="J135">
        <v>0</v>
      </c>
      <c r="K135">
        <v>0</v>
      </c>
      <c r="L135">
        <v>0</v>
      </c>
      <c r="M135">
        <v>0</v>
      </c>
      <c r="N135">
        <v>0</v>
      </c>
      <c r="O135">
        <v>0</v>
      </c>
    </row>
    <row r="136" spans="1:15" x14ac:dyDescent="0.3">
      <c r="A136" s="34">
        <v>401</v>
      </c>
      <c r="B136" t="s">
        <v>217</v>
      </c>
      <c r="C136" t="s">
        <v>216</v>
      </c>
      <c r="D136" t="s">
        <v>215</v>
      </c>
      <c r="E136" t="s">
        <v>214</v>
      </c>
      <c r="F136" t="s">
        <v>591</v>
      </c>
      <c r="G136">
        <v>0</v>
      </c>
      <c r="H136">
        <v>0</v>
      </c>
      <c r="I136">
        <v>5</v>
      </c>
      <c r="J136">
        <v>0</v>
      </c>
      <c r="K136">
        <v>0</v>
      </c>
      <c r="L136">
        <v>0</v>
      </c>
      <c r="M136">
        <v>5</v>
      </c>
      <c r="N136">
        <v>0</v>
      </c>
      <c r="O136">
        <v>0.21929824561403499</v>
      </c>
    </row>
    <row r="137" spans="1:15" x14ac:dyDescent="0.3">
      <c r="A137" s="34">
        <v>402</v>
      </c>
      <c r="B137" t="s">
        <v>217</v>
      </c>
      <c r="C137" t="s">
        <v>216</v>
      </c>
      <c r="D137" t="s">
        <v>215</v>
      </c>
      <c r="E137" t="s">
        <v>538</v>
      </c>
      <c r="F137" t="s">
        <v>555</v>
      </c>
      <c r="G137">
        <v>0</v>
      </c>
      <c r="H137">
        <v>0</v>
      </c>
      <c r="I137">
        <v>0</v>
      </c>
      <c r="J137">
        <v>0</v>
      </c>
      <c r="K137">
        <v>8</v>
      </c>
      <c r="L137">
        <v>0</v>
      </c>
      <c r="M137">
        <v>0</v>
      </c>
      <c r="N137">
        <v>0</v>
      </c>
      <c r="O137">
        <v>0</v>
      </c>
    </row>
    <row r="138" spans="1:15" x14ac:dyDescent="0.3">
      <c r="A138" s="34">
        <v>402</v>
      </c>
      <c r="B138" t="s">
        <v>217</v>
      </c>
      <c r="C138" t="s">
        <v>216</v>
      </c>
      <c r="D138" t="s">
        <v>215</v>
      </c>
      <c r="E138" t="s">
        <v>554</v>
      </c>
      <c r="F138" t="s">
        <v>553</v>
      </c>
      <c r="G138">
        <v>0</v>
      </c>
      <c r="H138">
        <v>0</v>
      </c>
      <c r="I138">
        <v>0</v>
      </c>
      <c r="J138">
        <v>0</v>
      </c>
      <c r="K138">
        <v>12</v>
      </c>
      <c r="L138">
        <v>0</v>
      </c>
      <c r="M138">
        <v>0</v>
      </c>
      <c r="N138">
        <v>0</v>
      </c>
      <c r="O138">
        <v>0</v>
      </c>
    </row>
    <row r="139" spans="1:15" x14ac:dyDescent="0.3">
      <c r="A139" s="34">
        <v>402</v>
      </c>
      <c r="B139" t="s">
        <v>217</v>
      </c>
      <c r="C139" t="s">
        <v>216</v>
      </c>
      <c r="D139" t="s">
        <v>238</v>
      </c>
      <c r="E139" t="s">
        <v>240</v>
      </c>
      <c r="F139" t="s">
        <v>552</v>
      </c>
      <c r="G139">
        <v>1</v>
      </c>
      <c r="H139">
        <v>1</v>
      </c>
      <c r="I139">
        <v>1</v>
      </c>
      <c r="J139">
        <v>0</v>
      </c>
      <c r="K139">
        <v>1</v>
      </c>
      <c r="L139">
        <v>0</v>
      </c>
      <c r="M139">
        <v>0</v>
      </c>
      <c r="N139">
        <v>0</v>
      </c>
      <c r="O139">
        <v>0</v>
      </c>
    </row>
    <row r="140" spans="1:15" x14ac:dyDescent="0.3">
      <c r="A140" s="34">
        <v>402</v>
      </c>
      <c r="B140" t="s">
        <v>217</v>
      </c>
      <c r="C140" t="s">
        <v>216</v>
      </c>
      <c r="D140" t="s">
        <v>321</v>
      </c>
      <c r="E140" t="s">
        <v>389</v>
      </c>
      <c r="F140" t="s">
        <v>551</v>
      </c>
      <c r="G140">
        <v>0</v>
      </c>
      <c r="H140">
        <v>0</v>
      </c>
      <c r="I140">
        <v>2</v>
      </c>
      <c r="J140">
        <v>0</v>
      </c>
      <c r="K140">
        <v>0</v>
      </c>
      <c r="L140">
        <v>0</v>
      </c>
      <c r="M140">
        <v>2</v>
      </c>
      <c r="N140">
        <v>0</v>
      </c>
      <c r="O140">
        <v>6.0827250608272501E-2</v>
      </c>
    </row>
    <row r="141" spans="1:15" x14ac:dyDescent="0.3">
      <c r="A141" s="34">
        <v>403</v>
      </c>
      <c r="B141" t="s">
        <v>217</v>
      </c>
      <c r="C141" t="s">
        <v>216</v>
      </c>
      <c r="D141" t="s">
        <v>238</v>
      </c>
      <c r="E141" t="s">
        <v>240</v>
      </c>
      <c r="F141" t="s">
        <v>539</v>
      </c>
      <c r="G141">
        <v>0</v>
      </c>
      <c r="H141">
        <v>0</v>
      </c>
      <c r="I141">
        <v>0</v>
      </c>
      <c r="J141">
        <v>0</v>
      </c>
      <c r="K141">
        <v>0</v>
      </c>
      <c r="L141">
        <v>0</v>
      </c>
      <c r="M141">
        <v>0</v>
      </c>
      <c r="N141">
        <v>0</v>
      </c>
      <c r="O141">
        <v>0</v>
      </c>
    </row>
    <row r="142" spans="1:15" x14ac:dyDescent="0.3">
      <c r="A142" s="34">
        <v>403</v>
      </c>
      <c r="B142" t="s">
        <v>217</v>
      </c>
      <c r="C142" t="s">
        <v>216</v>
      </c>
      <c r="D142" t="s">
        <v>215</v>
      </c>
      <c r="E142" t="s">
        <v>538</v>
      </c>
      <c r="F142" t="s">
        <v>537</v>
      </c>
      <c r="G142">
        <v>0</v>
      </c>
      <c r="H142">
        <v>0</v>
      </c>
      <c r="I142">
        <v>0</v>
      </c>
      <c r="J142">
        <v>0</v>
      </c>
      <c r="K142">
        <v>0</v>
      </c>
      <c r="L142">
        <v>0</v>
      </c>
      <c r="M142">
        <v>0</v>
      </c>
      <c r="N142">
        <v>0</v>
      </c>
      <c r="O142">
        <v>0</v>
      </c>
    </row>
    <row r="143" spans="1:15" x14ac:dyDescent="0.3">
      <c r="A143" s="34">
        <v>403</v>
      </c>
      <c r="B143" t="s">
        <v>217</v>
      </c>
      <c r="C143" t="s">
        <v>216</v>
      </c>
      <c r="D143" t="s">
        <v>321</v>
      </c>
      <c r="E143" t="s">
        <v>320</v>
      </c>
      <c r="F143" t="s">
        <v>536</v>
      </c>
      <c r="G143">
        <v>0</v>
      </c>
      <c r="H143">
        <v>0</v>
      </c>
      <c r="I143">
        <v>0</v>
      </c>
      <c r="J143">
        <v>0</v>
      </c>
      <c r="K143">
        <v>0</v>
      </c>
      <c r="L143">
        <v>0</v>
      </c>
      <c r="M143">
        <v>0</v>
      </c>
      <c r="N143">
        <v>0</v>
      </c>
      <c r="O143">
        <v>0</v>
      </c>
    </row>
    <row r="144" spans="1:15" x14ac:dyDescent="0.3">
      <c r="A144" s="34">
        <v>403</v>
      </c>
      <c r="B144" t="s">
        <v>217</v>
      </c>
      <c r="C144" t="s">
        <v>216</v>
      </c>
      <c r="D144" t="s">
        <v>238</v>
      </c>
      <c r="E144" t="s">
        <v>437</v>
      </c>
      <c r="F144" t="s">
        <v>534</v>
      </c>
      <c r="G144">
        <v>0</v>
      </c>
      <c r="H144">
        <v>0</v>
      </c>
      <c r="I144">
        <v>0</v>
      </c>
      <c r="J144">
        <v>0</v>
      </c>
      <c r="K144">
        <v>0</v>
      </c>
      <c r="L144">
        <v>0</v>
      </c>
      <c r="M144">
        <v>0</v>
      </c>
      <c r="N144">
        <v>0</v>
      </c>
      <c r="O144">
        <v>0</v>
      </c>
    </row>
    <row r="145" spans="1:15" x14ac:dyDescent="0.3">
      <c r="A145" s="34">
        <v>403</v>
      </c>
      <c r="B145" t="s">
        <v>217</v>
      </c>
      <c r="C145" t="s">
        <v>216</v>
      </c>
      <c r="D145" t="s">
        <v>238</v>
      </c>
      <c r="E145" t="s">
        <v>391</v>
      </c>
      <c r="F145" t="s">
        <v>525</v>
      </c>
      <c r="G145">
        <v>0</v>
      </c>
      <c r="H145">
        <v>0</v>
      </c>
      <c r="I145">
        <v>0</v>
      </c>
      <c r="J145">
        <v>0</v>
      </c>
      <c r="K145">
        <v>0</v>
      </c>
      <c r="L145">
        <v>0</v>
      </c>
      <c r="M145">
        <v>0</v>
      </c>
      <c r="N145">
        <v>0</v>
      </c>
      <c r="O145">
        <v>0</v>
      </c>
    </row>
    <row r="146" spans="1:15" x14ac:dyDescent="0.3">
      <c r="A146" s="34">
        <v>403</v>
      </c>
      <c r="B146" t="s">
        <v>217</v>
      </c>
      <c r="C146" t="s">
        <v>216</v>
      </c>
      <c r="D146" t="s">
        <v>238</v>
      </c>
      <c r="E146" t="s">
        <v>437</v>
      </c>
      <c r="F146" t="s">
        <v>523</v>
      </c>
      <c r="G146">
        <v>0</v>
      </c>
      <c r="H146">
        <v>0</v>
      </c>
      <c r="I146">
        <v>0</v>
      </c>
      <c r="J146">
        <v>0</v>
      </c>
      <c r="K146">
        <v>0</v>
      </c>
      <c r="L146">
        <v>0</v>
      </c>
      <c r="M146">
        <v>0</v>
      </c>
      <c r="N146">
        <v>0</v>
      </c>
      <c r="O146">
        <v>0</v>
      </c>
    </row>
    <row r="147" spans="1:15" x14ac:dyDescent="0.3">
      <c r="A147" s="34">
        <v>403</v>
      </c>
      <c r="B147" t="s">
        <v>217</v>
      </c>
      <c r="C147" t="s">
        <v>216</v>
      </c>
      <c r="D147" t="s">
        <v>215</v>
      </c>
      <c r="E147" t="s">
        <v>255</v>
      </c>
      <c r="F147" t="s">
        <v>486</v>
      </c>
      <c r="G147">
        <v>0</v>
      </c>
      <c r="H147">
        <v>0</v>
      </c>
      <c r="I147">
        <v>0</v>
      </c>
      <c r="J147">
        <v>0</v>
      </c>
      <c r="K147">
        <v>0</v>
      </c>
      <c r="L147">
        <v>0</v>
      </c>
      <c r="M147">
        <v>0</v>
      </c>
      <c r="N147">
        <v>0</v>
      </c>
      <c r="O147">
        <v>0</v>
      </c>
    </row>
    <row r="148" spans="1:15" x14ac:dyDescent="0.3">
      <c r="A148" s="34">
        <v>403</v>
      </c>
      <c r="B148" t="s">
        <v>217</v>
      </c>
      <c r="C148" t="s">
        <v>216</v>
      </c>
      <c r="D148" t="s">
        <v>215</v>
      </c>
      <c r="E148" t="s">
        <v>214</v>
      </c>
      <c r="F148" t="s">
        <v>485</v>
      </c>
      <c r="G148">
        <v>0</v>
      </c>
      <c r="H148">
        <v>0</v>
      </c>
      <c r="I148">
        <v>0</v>
      </c>
      <c r="J148">
        <v>0</v>
      </c>
      <c r="K148">
        <v>0</v>
      </c>
      <c r="L148">
        <v>0</v>
      </c>
      <c r="M148">
        <v>0</v>
      </c>
      <c r="N148">
        <v>0</v>
      </c>
      <c r="O148">
        <v>0</v>
      </c>
    </row>
    <row r="149" spans="1:15" x14ac:dyDescent="0.3">
      <c r="A149" s="34">
        <v>403</v>
      </c>
      <c r="B149" t="s">
        <v>217</v>
      </c>
      <c r="C149" t="s">
        <v>216</v>
      </c>
      <c r="D149" t="s">
        <v>321</v>
      </c>
      <c r="E149" t="s">
        <v>389</v>
      </c>
      <c r="F149" t="s">
        <v>484</v>
      </c>
      <c r="G149">
        <v>0</v>
      </c>
      <c r="H149">
        <v>0</v>
      </c>
      <c r="I149">
        <v>0</v>
      </c>
      <c r="J149">
        <v>0</v>
      </c>
      <c r="K149">
        <v>1</v>
      </c>
      <c r="L149">
        <v>0</v>
      </c>
      <c r="M149">
        <v>0</v>
      </c>
      <c r="N149">
        <v>0</v>
      </c>
      <c r="O149">
        <v>0</v>
      </c>
    </row>
    <row r="150" spans="1:15" x14ac:dyDescent="0.3">
      <c r="A150" s="34">
        <v>406</v>
      </c>
      <c r="B150" t="s">
        <v>217</v>
      </c>
      <c r="C150" t="s">
        <v>216</v>
      </c>
      <c r="D150" t="s">
        <v>321</v>
      </c>
      <c r="E150" t="s">
        <v>320</v>
      </c>
      <c r="F150" t="s">
        <v>457</v>
      </c>
      <c r="G150">
        <v>0</v>
      </c>
      <c r="H150">
        <v>0</v>
      </c>
      <c r="I150">
        <v>1</v>
      </c>
      <c r="J150">
        <v>0</v>
      </c>
      <c r="K150">
        <v>0</v>
      </c>
      <c r="L150">
        <v>0</v>
      </c>
      <c r="M150">
        <v>1</v>
      </c>
      <c r="N150">
        <v>0</v>
      </c>
      <c r="O150">
        <v>0</v>
      </c>
    </row>
    <row r="151" spans="1:15" x14ac:dyDescent="0.3">
      <c r="A151" s="34">
        <v>406</v>
      </c>
      <c r="B151" t="s">
        <v>217</v>
      </c>
      <c r="C151" t="s">
        <v>216</v>
      </c>
      <c r="D151" t="s">
        <v>238</v>
      </c>
      <c r="E151" t="s">
        <v>437</v>
      </c>
      <c r="F151" t="s">
        <v>150</v>
      </c>
      <c r="G151">
        <v>0</v>
      </c>
      <c r="H151">
        <v>0</v>
      </c>
      <c r="I151">
        <v>60</v>
      </c>
      <c r="J151">
        <v>0</v>
      </c>
      <c r="K151">
        <v>0</v>
      </c>
      <c r="L151">
        <v>0</v>
      </c>
      <c r="M151">
        <v>60</v>
      </c>
      <c r="N151">
        <v>0</v>
      </c>
      <c r="O151">
        <v>0</v>
      </c>
    </row>
    <row r="152" spans="1:15" x14ac:dyDescent="0.3">
      <c r="A152" s="34">
        <v>407</v>
      </c>
      <c r="B152" t="s">
        <v>217</v>
      </c>
      <c r="C152" t="s">
        <v>216</v>
      </c>
      <c r="D152" t="s">
        <v>238</v>
      </c>
      <c r="E152" t="s">
        <v>437</v>
      </c>
      <c r="F152" t="s">
        <v>154</v>
      </c>
      <c r="G152">
        <v>0</v>
      </c>
      <c r="H152">
        <v>0</v>
      </c>
      <c r="I152">
        <v>2</v>
      </c>
      <c r="J152">
        <v>0</v>
      </c>
      <c r="K152">
        <v>0</v>
      </c>
      <c r="L152">
        <v>0</v>
      </c>
      <c r="M152">
        <v>2</v>
      </c>
      <c r="N152">
        <v>0</v>
      </c>
      <c r="O152">
        <v>0</v>
      </c>
    </row>
    <row r="153" spans="1:15" x14ac:dyDescent="0.3">
      <c r="A153" s="34">
        <v>407</v>
      </c>
      <c r="B153" t="s">
        <v>217</v>
      </c>
      <c r="C153" t="s">
        <v>216</v>
      </c>
      <c r="D153" t="s">
        <v>215</v>
      </c>
      <c r="E153" t="s">
        <v>357</v>
      </c>
      <c r="F153" t="s">
        <v>433</v>
      </c>
      <c r="G153">
        <v>0</v>
      </c>
      <c r="H153">
        <v>0</v>
      </c>
      <c r="I153">
        <v>0</v>
      </c>
      <c r="J153">
        <v>0</v>
      </c>
      <c r="K153">
        <v>0</v>
      </c>
      <c r="L153">
        <v>0</v>
      </c>
      <c r="M153">
        <v>1</v>
      </c>
      <c r="N153">
        <v>0</v>
      </c>
      <c r="O153">
        <v>0</v>
      </c>
    </row>
    <row r="154" spans="1:15" x14ac:dyDescent="0.3">
      <c r="A154" s="34">
        <v>408</v>
      </c>
      <c r="B154" t="s">
        <v>217</v>
      </c>
      <c r="C154" t="s">
        <v>216</v>
      </c>
      <c r="D154" t="s">
        <v>215</v>
      </c>
      <c r="E154" t="s">
        <v>219</v>
      </c>
      <c r="F154" t="s">
        <v>393</v>
      </c>
      <c r="G154">
        <v>0</v>
      </c>
      <c r="H154">
        <v>0</v>
      </c>
      <c r="I154">
        <v>0</v>
      </c>
      <c r="J154">
        <v>0</v>
      </c>
      <c r="K154">
        <v>1</v>
      </c>
      <c r="L154">
        <v>0</v>
      </c>
      <c r="M154">
        <v>0</v>
      </c>
      <c r="N154">
        <v>0</v>
      </c>
      <c r="O154">
        <v>0</v>
      </c>
    </row>
    <row r="155" spans="1:15" x14ac:dyDescent="0.3">
      <c r="A155" s="34">
        <v>408</v>
      </c>
      <c r="B155" t="s">
        <v>217</v>
      </c>
      <c r="C155" t="s">
        <v>216</v>
      </c>
      <c r="D155" t="s">
        <v>215</v>
      </c>
      <c r="E155" t="s">
        <v>214</v>
      </c>
      <c r="F155" t="s">
        <v>392</v>
      </c>
      <c r="G155">
        <v>2</v>
      </c>
      <c r="H155">
        <v>2</v>
      </c>
      <c r="I155">
        <v>2</v>
      </c>
      <c r="J155">
        <v>0</v>
      </c>
      <c r="K155">
        <v>2</v>
      </c>
      <c r="L155">
        <v>0</v>
      </c>
      <c r="M155">
        <v>2</v>
      </c>
      <c r="N155">
        <v>0</v>
      </c>
      <c r="O155">
        <v>0</v>
      </c>
    </row>
    <row r="156" spans="1:15" x14ac:dyDescent="0.3">
      <c r="A156" s="34">
        <v>408</v>
      </c>
      <c r="B156" t="s">
        <v>217</v>
      </c>
      <c r="C156" t="s">
        <v>216</v>
      </c>
      <c r="D156" t="s">
        <v>238</v>
      </c>
      <c r="E156" t="s">
        <v>391</v>
      </c>
      <c r="F156" t="s">
        <v>390</v>
      </c>
      <c r="G156">
        <v>0</v>
      </c>
      <c r="H156">
        <v>0</v>
      </c>
      <c r="I156">
        <v>1</v>
      </c>
      <c r="J156">
        <v>0</v>
      </c>
      <c r="K156">
        <v>1</v>
      </c>
      <c r="L156">
        <v>0</v>
      </c>
      <c r="M156">
        <v>1</v>
      </c>
      <c r="N156">
        <v>0</v>
      </c>
      <c r="O156">
        <v>5.8411214953271E-2</v>
      </c>
    </row>
    <row r="157" spans="1:15" x14ac:dyDescent="0.3">
      <c r="A157" s="34">
        <v>408</v>
      </c>
      <c r="B157" t="s">
        <v>217</v>
      </c>
      <c r="C157" t="s">
        <v>216</v>
      </c>
      <c r="D157" t="s">
        <v>321</v>
      </c>
      <c r="E157" t="s">
        <v>389</v>
      </c>
      <c r="F157" t="s">
        <v>388</v>
      </c>
      <c r="G157">
        <v>1</v>
      </c>
      <c r="H157">
        <v>1</v>
      </c>
      <c r="I157">
        <v>1</v>
      </c>
      <c r="J157">
        <v>0</v>
      </c>
      <c r="K157">
        <v>0</v>
      </c>
      <c r="L157">
        <v>0</v>
      </c>
      <c r="M157">
        <v>0</v>
      </c>
      <c r="N157">
        <v>0</v>
      </c>
      <c r="O157">
        <v>0</v>
      </c>
    </row>
    <row r="158" spans="1:15" x14ac:dyDescent="0.3">
      <c r="A158" s="34">
        <v>408</v>
      </c>
      <c r="B158" t="s">
        <v>217</v>
      </c>
      <c r="C158" t="s">
        <v>216</v>
      </c>
      <c r="D158" t="s">
        <v>321</v>
      </c>
      <c r="E158" t="s">
        <v>320</v>
      </c>
      <c r="F158" t="s">
        <v>387</v>
      </c>
      <c r="G158">
        <v>0</v>
      </c>
      <c r="H158">
        <v>0</v>
      </c>
      <c r="I158">
        <v>0</v>
      </c>
      <c r="J158">
        <v>0</v>
      </c>
      <c r="K158">
        <v>0</v>
      </c>
      <c r="L158">
        <v>0</v>
      </c>
      <c r="M158">
        <v>0</v>
      </c>
      <c r="N158">
        <v>0</v>
      </c>
      <c r="O158">
        <v>0.116822429906542</v>
      </c>
    </row>
    <row r="159" spans="1:15" x14ac:dyDescent="0.3">
      <c r="A159" s="34">
        <v>409</v>
      </c>
      <c r="B159" t="s">
        <v>217</v>
      </c>
      <c r="C159" t="s">
        <v>216</v>
      </c>
      <c r="D159" t="s">
        <v>215</v>
      </c>
      <c r="E159" t="s">
        <v>219</v>
      </c>
      <c r="F159" t="s">
        <v>378</v>
      </c>
      <c r="G159">
        <v>1</v>
      </c>
      <c r="H159">
        <v>1</v>
      </c>
      <c r="I159">
        <v>1</v>
      </c>
      <c r="J159">
        <v>0</v>
      </c>
      <c r="K159">
        <v>1</v>
      </c>
      <c r="L159">
        <v>0</v>
      </c>
      <c r="M159">
        <v>1</v>
      </c>
      <c r="N159">
        <v>0</v>
      </c>
      <c r="O159">
        <v>0</v>
      </c>
    </row>
    <row r="160" spans="1:15" x14ac:dyDescent="0.3">
      <c r="A160" s="34">
        <v>409</v>
      </c>
      <c r="B160" t="s">
        <v>217</v>
      </c>
      <c r="C160" t="s">
        <v>216</v>
      </c>
      <c r="D160" t="s">
        <v>215</v>
      </c>
      <c r="E160" t="s">
        <v>219</v>
      </c>
      <c r="F160" t="s">
        <v>377</v>
      </c>
      <c r="G160">
        <v>0</v>
      </c>
      <c r="H160">
        <v>0</v>
      </c>
      <c r="I160">
        <v>1</v>
      </c>
      <c r="J160">
        <v>0</v>
      </c>
      <c r="K160">
        <v>1</v>
      </c>
      <c r="L160">
        <v>0</v>
      </c>
      <c r="M160">
        <v>1</v>
      </c>
      <c r="N160">
        <v>0</v>
      </c>
      <c r="O160">
        <v>9.1911764705882401E-2</v>
      </c>
    </row>
    <row r="161" spans="1:15" x14ac:dyDescent="0.3">
      <c r="A161" s="34">
        <v>409</v>
      </c>
      <c r="B161" t="s">
        <v>217</v>
      </c>
      <c r="C161" t="s">
        <v>216</v>
      </c>
      <c r="D161" t="s">
        <v>321</v>
      </c>
      <c r="E161" t="s">
        <v>375</v>
      </c>
      <c r="F161" t="s">
        <v>376</v>
      </c>
      <c r="G161">
        <v>0</v>
      </c>
      <c r="H161">
        <v>0</v>
      </c>
      <c r="I161">
        <v>0</v>
      </c>
      <c r="J161">
        <v>0</v>
      </c>
      <c r="K161">
        <v>1</v>
      </c>
      <c r="L161">
        <v>0</v>
      </c>
      <c r="M161">
        <v>0</v>
      </c>
      <c r="N161">
        <v>0</v>
      </c>
      <c r="O161">
        <v>0</v>
      </c>
    </row>
    <row r="162" spans="1:15" x14ac:dyDescent="0.3">
      <c r="A162" s="34">
        <v>409</v>
      </c>
      <c r="B162" t="s">
        <v>217</v>
      </c>
      <c r="C162" t="s">
        <v>216</v>
      </c>
      <c r="D162" t="s">
        <v>321</v>
      </c>
      <c r="E162" t="s">
        <v>375</v>
      </c>
      <c r="F162" t="s">
        <v>374</v>
      </c>
      <c r="G162">
        <v>0</v>
      </c>
      <c r="H162">
        <v>0</v>
      </c>
      <c r="I162">
        <v>0</v>
      </c>
      <c r="J162">
        <v>0</v>
      </c>
      <c r="K162">
        <v>0</v>
      </c>
      <c r="L162">
        <v>0</v>
      </c>
      <c r="M162">
        <v>1</v>
      </c>
      <c r="N162">
        <v>0</v>
      </c>
      <c r="O162">
        <v>0</v>
      </c>
    </row>
    <row r="163" spans="1:15" x14ac:dyDescent="0.3">
      <c r="A163" s="34">
        <v>410</v>
      </c>
      <c r="B163" t="s">
        <v>217</v>
      </c>
      <c r="C163" t="s">
        <v>216</v>
      </c>
      <c r="D163" t="s">
        <v>215</v>
      </c>
      <c r="E163" t="s">
        <v>255</v>
      </c>
      <c r="F163" t="s">
        <v>358</v>
      </c>
      <c r="G163">
        <v>0</v>
      </c>
      <c r="H163">
        <v>0</v>
      </c>
      <c r="I163">
        <v>1</v>
      </c>
      <c r="J163">
        <v>0</v>
      </c>
      <c r="K163">
        <v>0</v>
      </c>
      <c r="L163">
        <v>0</v>
      </c>
      <c r="M163">
        <v>1</v>
      </c>
      <c r="N163">
        <v>0</v>
      </c>
      <c r="O163">
        <v>0</v>
      </c>
    </row>
    <row r="164" spans="1:15" x14ac:dyDescent="0.3">
      <c r="A164" s="34">
        <v>410</v>
      </c>
      <c r="B164" t="s">
        <v>217</v>
      </c>
      <c r="C164" t="s">
        <v>216</v>
      </c>
      <c r="D164" t="s">
        <v>215</v>
      </c>
      <c r="E164" t="s">
        <v>357</v>
      </c>
      <c r="F164" t="s">
        <v>356</v>
      </c>
      <c r="G164">
        <v>0</v>
      </c>
      <c r="H164">
        <v>0</v>
      </c>
      <c r="I164">
        <v>0</v>
      </c>
      <c r="J164">
        <v>0</v>
      </c>
      <c r="K164">
        <v>0</v>
      </c>
      <c r="L164">
        <v>0</v>
      </c>
      <c r="M164">
        <v>1</v>
      </c>
      <c r="N164">
        <v>0</v>
      </c>
      <c r="O164">
        <v>0</v>
      </c>
    </row>
    <row r="165" spans="1:15" x14ac:dyDescent="0.3">
      <c r="A165" s="34">
        <v>410</v>
      </c>
      <c r="B165" t="s">
        <v>217</v>
      </c>
      <c r="C165" t="s">
        <v>216</v>
      </c>
      <c r="D165" t="s">
        <v>238</v>
      </c>
      <c r="E165" t="s">
        <v>237</v>
      </c>
      <c r="F165" t="s">
        <v>355</v>
      </c>
      <c r="G165">
        <v>0</v>
      </c>
      <c r="H165">
        <v>0</v>
      </c>
      <c r="I165">
        <v>1</v>
      </c>
      <c r="J165">
        <v>0</v>
      </c>
      <c r="K165">
        <v>0</v>
      </c>
      <c r="L165">
        <v>0</v>
      </c>
      <c r="M165">
        <v>1</v>
      </c>
      <c r="N165">
        <v>0</v>
      </c>
      <c r="O165">
        <v>0</v>
      </c>
    </row>
    <row r="166" spans="1:15" x14ac:dyDescent="0.3">
      <c r="A166" s="34">
        <v>411</v>
      </c>
      <c r="B166" t="s">
        <v>217</v>
      </c>
      <c r="C166" t="s">
        <v>216</v>
      </c>
      <c r="D166" t="s">
        <v>321</v>
      </c>
      <c r="E166" t="s">
        <v>320</v>
      </c>
      <c r="F166" t="s">
        <v>319</v>
      </c>
      <c r="G166">
        <v>0</v>
      </c>
      <c r="H166">
        <v>0</v>
      </c>
      <c r="I166">
        <v>0</v>
      </c>
      <c r="J166">
        <v>0</v>
      </c>
      <c r="K166">
        <v>1</v>
      </c>
      <c r="L166">
        <v>0</v>
      </c>
      <c r="M166">
        <v>0</v>
      </c>
      <c r="N166">
        <v>0</v>
      </c>
      <c r="O166">
        <v>0</v>
      </c>
    </row>
    <row r="167" spans="1:15" x14ac:dyDescent="0.3">
      <c r="A167" s="34">
        <v>411</v>
      </c>
      <c r="B167" t="s">
        <v>217</v>
      </c>
      <c r="C167" t="s">
        <v>216</v>
      </c>
      <c r="D167" t="s">
        <v>215</v>
      </c>
      <c r="E167" t="s">
        <v>255</v>
      </c>
      <c r="F167" t="s">
        <v>316</v>
      </c>
      <c r="G167">
        <v>0</v>
      </c>
      <c r="H167">
        <v>0</v>
      </c>
      <c r="I167">
        <v>0</v>
      </c>
      <c r="J167">
        <v>0</v>
      </c>
      <c r="K167">
        <v>1</v>
      </c>
      <c r="L167">
        <v>0</v>
      </c>
      <c r="M167">
        <v>0</v>
      </c>
      <c r="N167">
        <v>0</v>
      </c>
      <c r="O167">
        <v>0</v>
      </c>
    </row>
    <row r="168" spans="1:15" x14ac:dyDescent="0.3">
      <c r="A168" s="34">
        <v>411</v>
      </c>
      <c r="B168" t="s">
        <v>217</v>
      </c>
      <c r="C168" t="s">
        <v>216</v>
      </c>
      <c r="D168" t="s">
        <v>215</v>
      </c>
      <c r="E168" t="s">
        <v>214</v>
      </c>
      <c r="F168" t="s">
        <v>315</v>
      </c>
      <c r="G168">
        <v>0</v>
      </c>
      <c r="H168">
        <v>0</v>
      </c>
      <c r="I168">
        <v>1</v>
      </c>
      <c r="J168">
        <v>0</v>
      </c>
      <c r="K168">
        <v>0</v>
      </c>
      <c r="L168">
        <v>0</v>
      </c>
      <c r="M168">
        <v>1</v>
      </c>
      <c r="N168">
        <v>0</v>
      </c>
      <c r="O168">
        <v>0</v>
      </c>
    </row>
    <row r="169" spans="1:15" x14ac:dyDescent="0.3">
      <c r="A169" s="34">
        <v>411</v>
      </c>
      <c r="B169" t="s">
        <v>217</v>
      </c>
      <c r="C169" t="s">
        <v>216</v>
      </c>
      <c r="D169" t="s">
        <v>238</v>
      </c>
      <c r="E169" t="s">
        <v>306</v>
      </c>
      <c r="F169" t="s">
        <v>305</v>
      </c>
      <c r="G169">
        <v>0</v>
      </c>
      <c r="H169">
        <v>0</v>
      </c>
      <c r="I169">
        <v>0</v>
      </c>
      <c r="J169">
        <v>0</v>
      </c>
      <c r="K169">
        <v>1</v>
      </c>
      <c r="L169">
        <v>0</v>
      </c>
      <c r="M169">
        <v>0</v>
      </c>
      <c r="N169">
        <v>0</v>
      </c>
      <c r="O169">
        <v>0</v>
      </c>
    </row>
    <row r="170" spans="1:15" x14ac:dyDescent="0.3">
      <c r="A170" s="34">
        <v>451</v>
      </c>
      <c r="B170" t="s">
        <v>217</v>
      </c>
      <c r="C170" t="s">
        <v>216</v>
      </c>
      <c r="D170" t="s">
        <v>215</v>
      </c>
      <c r="E170" t="s">
        <v>255</v>
      </c>
      <c r="F170" t="s">
        <v>254</v>
      </c>
      <c r="G170">
        <v>0</v>
      </c>
      <c r="H170">
        <v>0</v>
      </c>
      <c r="I170">
        <v>0</v>
      </c>
      <c r="J170">
        <v>0</v>
      </c>
      <c r="K170">
        <v>0</v>
      </c>
      <c r="L170">
        <v>0</v>
      </c>
      <c r="M170">
        <v>0</v>
      </c>
      <c r="N170">
        <v>0</v>
      </c>
      <c r="O170">
        <v>0</v>
      </c>
    </row>
    <row r="171" spans="1:15" x14ac:dyDescent="0.3">
      <c r="A171" s="34">
        <v>451</v>
      </c>
      <c r="B171" t="s">
        <v>217</v>
      </c>
      <c r="C171" t="s">
        <v>216</v>
      </c>
      <c r="D171" t="s">
        <v>238</v>
      </c>
      <c r="E171" t="s">
        <v>240</v>
      </c>
      <c r="F171" t="s">
        <v>239</v>
      </c>
      <c r="G171">
        <v>0</v>
      </c>
      <c r="H171">
        <v>0</v>
      </c>
      <c r="I171">
        <v>0</v>
      </c>
      <c r="J171">
        <v>0</v>
      </c>
      <c r="K171">
        <v>0</v>
      </c>
      <c r="L171">
        <v>0</v>
      </c>
      <c r="M171">
        <v>0</v>
      </c>
      <c r="N171">
        <v>0</v>
      </c>
      <c r="O171">
        <v>0</v>
      </c>
    </row>
    <row r="172" spans="1:15" x14ac:dyDescent="0.3">
      <c r="A172" s="34">
        <v>451</v>
      </c>
      <c r="B172" t="s">
        <v>217</v>
      </c>
      <c r="C172" t="s">
        <v>216</v>
      </c>
      <c r="D172" t="s">
        <v>238</v>
      </c>
      <c r="E172" t="s">
        <v>237</v>
      </c>
      <c r="F172" t="s">
        <v>236</v>
      </c>
      <c r="G172">
        <v>0</v>
      </c>
      <c r="H172">
        <v>0</v>
      </c>
      <c r="I172">
        <v>0</v>
      </c>
      <c r="J172">
        <v>0</v>
      </c>
      <c r="K172">
        <v>0</v>
      </c>
      <c r="L172">
        <v>0</v>
      </c>
      <c r="M172">
        <v>0</v>
      </c>
      <c r="N172">
        <v>0</v>
      </c>
      <c r="O172">
        <v>0</v>
      </c>
    </row>
    <row r="173" spans="1:15" x14ac:dyDescent="0.3">
      <c r="A173" s="34">
        <v>451</v>
      </c>
      <c r="B173" t="s">
        <v>217</v>
      </c>
      <c r="C173" t="s">
        <v>216</v>
      </c>
      <c r="D173" t="s">
        <v>215</v>
      </c>
      <c r="E173" t="s">
        <v>219</v>
      </c>
      <c r="F173" t="s">
        <v>218</v>
      </c>
      <c r="G173">
        <v>0</v>
      </c>
      <c r="H173">
        <v>0</v>
      </c>
      <c r="I173">
        <v>0</v>
      </c>
      <c r="J173">
        <v>0</v>
      </c>
      <c r="K173">
        <v>0</v>
      </c>
      <c r="L173">
        <v>0</v>
      </c>
      <c r="M173">
        <v>0</v>
      </c>
      <c r="N173">
        <v>0</v>
      </c>
      <c r="O173">
        <v>0</v>
      </c>
    </row>
    <row r="174" spans="1:15" x14ac:dyDescent="0.3">
      <c r="A174" s="34">
        <v>451</v>
      </c>
      <c r="B174" t="s">
        <v>217</v>
      </c>
      <c r="C174" t="s">
        <v>216</v>
      </c>
      <c r="D174" t="s">
        <v>215</v>
      </c>
      <c r="E174" t="s">
        <v>214</v>
      </c>
      <c r="F174" t="s">
        <v>213</v>
      </c>
      <c r="G174">
        <v>1</v>
      </c>
      <c r="H174">
        <v>1</v>
      </c>
      <c r="I174">
        <v>0</v>
      </c>
      <c r="J174">
        <v>0</v>
      </c>
      <c r="K174">
        <v>1</v>
      </c>
      <c r="L174">
        <v>0</v>
      </c>
      <c r="M174">
        <v>0</v>
      </c>
      <c r="N174">
        <v>0</v>
      </c>
      <c r="O174">
        <v>0</v>
      </c>
    </row>
    <row r="175" spans="1:15" x14ac:dyDescent="0.3">
      <c r="O175">
        <v>6.5104166666666699E-2</v>
      </c>
    </row>
  </sheetData>
  <autoFilter ref="A1:O17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topLeftCell="A43"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255</v>
      </c>
      <c r="C5" s="84" t="s">
        <v>106</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1.2.1.7 Promover habilidades de lectura y argumentación en los estudiantes para el desarrollo del pensamiento crítico.</v>
      </c>
      <c r="D11" s="2" t="str">
        <f>IF(ROWS($A$11:D11)&gt;COUNTIF(POA!$A:$A,$B$5),"",INDEX(POA!$A$2:$O$856,_xlfn.AGGREGATE(15,6,ROW(POA!$A$2:$A$855)-ROW(POA!$A$2)+1/--(POA!$A$2:$A$855=$B$5),ROWS($A$11:D11)),6))</f>
        <v>Promover la lectura entre los estudiantes.</v>
      </c>
      <c r="E11" s="31">
        <f>+F11+H11+J11+L11</f>
        <v>5</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3</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1.2.1.7 Promover habilidades de lectura y argumentación en los estudiantes para el desarrollo del pensamiento crítico.</v>
      </c>
      <c r="D12" s="2" t="str">
        <f>IF(ROWS($A$11:D12)&gt;COUNTIF(POA!$A:$A,$B$5),"",INDEX(POA!$A$2:$O$856,_xlfn.AGGREGATE(15,6,ROW(POA!$A$2:$A$855)-ROW(POA!$A$2)+1/--(POA!$A$2:$A$855=$B$5),ROWS($A$11:D12)),6))</f>
        <v>Impartir talleres de argumentación para estudiantes.</v>
      </c>
      <c r="E12" s="31">
        <f t="shared" ref="E12:E17" si="0">+F12+H12+J12+L12</f>
        <v>4</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4</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7" si="1">+G12+I12+K12+M12</f>
        <v>0</v>
      </c>
      <c r="O12" s="41">
        <f t="shared" ref="O12:O17"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1.2.1.7 Promover habilidades de lectura y argumentación en los estudiantes para el desarrollo del pensamiento crítico.</v>
      </c>
      <c r="D13" s="2" t="str">
        <f>IF(ROWS($A$11:D13)&gt;COUNTIF(POA!$A:$A,$B$5),"",INDEX(POA!$A$2:$O$856,_xlfn.AGGREGATE(15,6,ROW(POA!$A$2:$A$855)-ROW(POA!$A$2)+1/--(POA!$A$2:$A$855=$B$5),ROWS($A$11:D13)),6))</f>
        <v>Llevar a cabo el Concurso Universitario de Argumentación y Debate</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1.2.1.8 Estimular el desarrollo de habilidades socioemocionales (softskills) mediante experiencias formales e informales de aprendizaje.</v>
      </c>
      <c r="D14" s="2" t="str">
        <f>IF(ROWS($A$11:D14)&gt;COUNTIF(POA!$A:$A,$B$5),"",INDEX(POA!$A$2:$O$856,_xlfn.AGGREGATE(15,6,ROW(POA!$A$2:$A$855)-ROW(POA!$A$2)+1/--(POA!$A$2:$A$855=$B$5),ROWS($A$11:D14)),6))</f>
        <v>Impartir talleres de capacitación en habilidades socioemocionales (para universitarios).</v>
      </c>
      <c r="E14" s="31">
        <f t="shared" si="0"/>
        <v>4</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3</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1.2.1.8 Estimular el desarrollo de habilidades socioemocionales (softskills) mediante experiencias formales e informales de aprendizaje.</v>
      </c>
      <c r="D15" s="2" t="str">
        <f>IF(ROWS($A$11:D15)&gt;COUNTIF(POA!$A:$A,$B$5),"",INDEX(POA!$A$2:$O$856,_xlfn.AGGREGATE(15,6,ROW(POA!$A$2:$A$855)-ROW(POA!$A$2)+1/--(POA!$A$2:$A$855=$B$5),ROWS($A$11:D15)),6))</f>
        <v>Implementar módulo de campaña para el desarrollo de habilidades socioemocionales</v>
      </c>
      <c r="E15" s="31">
        <f t="shared" si="0"/>
        <v>1</v>
      </c>
      <c r="F15" s="31">
        <f>IF(ROWS($A$11:F15)&gt;COUNTIF(POA!$A:$A,$B$5),"",INDEX(POA!$A$2:$O$856,_xlfn.AGGREGATE(15,6,ROW(POA!$A$2:$A$855)-ROW(POA!$A$2)+1/--(POA!$A$2:$A$855=$B$5),ROWS($A$11:F15)),7))</f>
        <v>0</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1</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1</v>
      </c>
      <c r="O15" s="41">
        <f t="shared" si="2"/>
        <v>1</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1.2.1.9 Fomentar los valores universitarios e incidir en la formación ciudadana de los estudiantes.</v>
      </c>
      <c r="D16" s="2" t="str">
        <f>IF(ROWS($A$11:D16)&gt;COUNTIF(POA!$A:$A,$B$5),"",INDEX(POA!$A$2:$O$856,_xlfn.AGGREGATE(15,6,ROW(POA!$A$2:$A$855)-ROW(POA!$A$2)+1/--(POA!$A$2:$A$855=$B$5),ROWS($A$11:D16)),6))</f>
        <v>Implementar campaña de promoción de valores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6" ht="66"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1.2.3 Promover el respeto y el reconocimiento de la diversidad y la diferencia en todas sus expresiones y los ámbitos de la vida universitaria.</v>
      </c>
      <c r="C17" s="2" t="str">
        <f>IF(ROWS($A$11:C17)&gt;COUNTIF(POA!$A:$A,$B$5),"",INDEX(POA!$A$2:$O$856,_xlfn.AGGREGATE(15,6,ROW(POA!$A$2:$A$855)-ROW(POA!$A$2)+1/--(POA!$A$2:$A$855=$B$5),ROWS($A$11:C17)),5))</f>
        <v>1.2.3.1 Estimular la participación de los universitarios en actividades orientadas a la generación de ambientes de aprendizaje y de convivencia inclusivos, equitativos y respetuosos de la diversidad.</v>
      </c>
      <c r="D17" s="2" t="str">
        <f>IF(ROWS($A$11:D17)&gt;COUNTIF(POA!$A:$A,$B$5),"",INDEX(POA!$A$2:$O$856,_xlfn.AGGREGATE(15,6,ROW(POA!$A$2:$A$855)-ROW(POA!$A$2)+1/--(POA!$A$2:$A$855=$B$5),ROWS($A$11:D17)),6))</f>
        <v>Implementar módulo de campaña de promoción de la inclusión y la diversidad</v>
      </c>
      <c r="E17" s="31">
        <f t="shared" si="0"/>
        <v>1</v>
      </c>
      <c r="F17" s="31">
        <f>IF(ROWS($A$11:F17)&gt;COUNTIF(POA!$A:$A,$B$5),"",INDEX(POA!$A$2:$O$856,_xlfn.AGGREGATE(15,6,ROW(POA!$A$2:$A$855)-ROW(POA!$A$2)+1/--(POA!$A$2:$A$855=$B$5),ROWS($A$11:F17)),7))</f>
        <v>0</v>
      </c>
      <c r="G17" s="31">
        <f>IF(ROWS($A$11:G17)&gt;COUNTIF(POA!$A:$A,$B$5),"",INDEX(POA!$A$2:$O$856,_xlfn.AGGREGATE(15,6,ROW(POA!$A$2:$A$855)-ROW(POA!$A$2)+1/--(POA!$A$2:$A$855=$B$5),ROWS($A$11:G17)),8))</f>
        <v>1</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v>
      </c>
      <c r="O17" s="41">
        <f t="shared" si="2"/>
        <v>1</v>
      </c>
    </row>
    <row r="21" spans="1:16" ht="15.6" x14ac:dyDescent="0.3">
      <c r="A21" s="4"/>
      <c r="B21" s="82" t="s">
        <v>0</v>
      </c>
      <c r="C21" s="82"/>
      <c r="D21" s="82"/>
      <c r="E21" s="82"/>
      <c r="F21" s="82"/>
      <c r="G21" s="82"/>
      <c r="H21" s="82"/>
      <c r="I21" s="82"/>
      <c r="J21" s="82"/>
      <c r="K21" s="82"/>
      <c r="L21" s="82"/>
      <c r="M21" s="82"/>
      <c r="N21" s="82"/>
      <c r="O21" s="82"/>
    </row>
    <row r="22" spans="1:16" ht="15" x14ac:dyDescent="0.25">
      <c r="A22" s="4"/>
      <c r="B22" s="83" t="s">
        <v>1564</v>
      </c>
      <c r="C22" s="83"/>
      <c r="D22" s="83"/>
      <c r="E22" s="83"/>
      <c r="F22" s="83"/>
      <c r="G22" s="83"/>
      <c r="H22" s="83"/>
      <c r="I22" s="83"/>
      <c r="J22" s="83"/>
      <c r="K22" s="83"/>
      <c r="L22" s="83"/>
      <c r="M22" s="83"/>
      <c r="N22" s="83"/>
      <c r="O22" s="83"/>
    </row>
    <row r="23" spans="1:16" ht="15" x14ac:dyDescent="0.25">
      <c r="A23" s="4"/>
      <c r="B23" s="47"/>
      <c r="C23" s="47"/>
      <c r="D23" s="47"/>
      <c r="E23" s="47"/>
      <c r="F23" s="47"/>
      <c r="G23" s="47"/>
      <c r="H23" s="47"/>
      <c r="I23" s="47"/>
      <c r="J23" s="47"/>
      <c r="K23" s="47"/>
      <c r="L23" s="47"/>
      <c r="M23" s="47"/>
      <c r="N23" s="47"/>
      <c r="O23" s="47"/>
    </row>
    <row r="24" spans="1:16" ht="15.75" x14ac:dyDescent="0.25">
      <c r="A24" s="4"/>
      <c r="B24" s="12"/>
      <c r="C24" s="12"/>
      <c r="D24" s="12"/>
      <c r="E24" s="12"/>
      <c r="F24" s="12"/>
      <c r="G24" s="12"/>
      <c r="H24" s="12"/>
      <c r="I24" s="12"/>
      <c r="J24" s="12"/>
      <c r="K24" s="12"/>
      <c r="L24" s="12"/>
      <c r="M24" s="12"/>
      <c r="N24" s="12"/>
      <c r="O24" s="12"/>
    </row>
    <row r="25" spans="1:16" ht="15.6" x14ac:dyDescent="0.3">
      <c r="A25" s="6" t="s">
        <v>1</v>
      </c>
      <c r="B25" s="33">
        <v>255</v>
      </c>
      <c r="C25" s="84" t="s">
        <v>106</v>
      </c>
      <c r="D25" s="84"/>
      <c r="E25" s="84"/>
      <c r="F25" s="84"/>
      <c r="G25" s="84"/>
      <c r="H25" s="84"/>
      <c r="I25" s="84"/>
      <c r="J25" s="84"/>
      <c r="K25" s="84"/>
      <c r="L25" s="84"/>
      <c r="M25" s="84"/>
      <c r="N25" s="84"/>
      <c r="O25" s="46"/>
    </row>
    <row r="26" spans="1:16" x14ac:dyDescent="0.3">
      <c r="A26" s="6" t="s">
        <v>13</v>
      </c>
      <c r="B26" s="11" t="s">
        <v>2</v>
      </c>
      <c r="C26" s="84" t="s">
        <v>19</v>
      </c>
      <c r="D26" s="84"/>
      <c r="E26" s="84"/>
      <c r="F26" s="84"/>
      <c r="G26" s="84"/>
      <c r="H26" s="84"/>
      <c r="I26" s="84"/>
      <c r="J26" s="84"/>
      <c r="K26" s="84"/>
      <c r="L26" s="84"/>
      <c r="M26" s="84"/>
      <c r="N26" s="84"/>
      <c r="O26" s="8"/>
      <c r="P26" s="4"/>
    </row>
    <row r="27" spans="1:16" ht="15" x14ac:dyDescent="0.25">
      <c r="B27" s="9"/>
      <c r="C27" s="9"/>
      <c r="D27" s="9"/>
      <c r="E27" s="9"/>
      <c r="F27" s="9"/>
      <c r="G27" s="9"/>
      <c r="H27" s="9"/>
      <c r="I27" s="9"/>
      <c r="J27" s="9"/>
      <c r="K27" s="9"/>
      <c r="L27" s="9"/>
      <c r="M27" s="9"/>
      <c r="N27" s="9"/>
    </row>
    <row r="28" spans="1:16" x14ac:dyDescent="0.3">
      <c r="A28" s="85" t="s">
        <v>21</v>
      </c>
      <c r="B28" s="85" t="s">
        <v>22</v>
      </c>
      <c r="C28" s="85" t="s">
        <v>23</v>
      </c>
      <c r="D28" s="85" t="s">
        <v>24</v>
      </c>
      <c r="E28" s="85" t="s">
        <v>5</v>
      </c>
      <c r="F28" s="86" t="s">
        <v>25</v>
      </c>
      <c r="G28" s="86"/>
      <c r="H28" s="86"/>
      <c r="I28" s="86"/>
      <c r="J28" s="86"/>
      <c r="K28" s="86"/>
      <c r="L28" s="86"/>
      <c r="M28" s="86"/>
      <c r="N28" s="87" t="s">
        <v>16</v>
      </c>
      <c r="O28" s="85" t="s">
        <v>17</v>
      </c>
    </row>
    <row r="29" spans="1:16" x14ac:dyDescent="0.3">
      <c r="A29" s="85"/>
      <c r="B29" s="85"/>
      <c r="C29" s="85"/>
      <c r="D29" s="85"/>
      <c r="E29" s="85"/>
      <c r="F29" s="86" t="s">
        <v>6</v>
      </c>
      <c r="G29" s="86"/>
      <c r="H29" s="86" t="s">
        <v>7</v>
      </c>
      <c r="I29" s="86"/>
      <c r="J29" s="86" t="s">
        <v>8</v>
      </c>
      <c r="K29" s="86"/>
      <c r="L29" s="86" t="s">
        <v>9</v>
      </c>
      <c r="M29" s="86"/>
      <c r="N29" s="87"/>
      <c r="O29" s="85"/>
    </row>
    <row r="30" spans="1:16" x14ac:dyDescent="0.3">
      <c r="A30" s="85"/>
      <c r="B30" s="85"/>
      <c r="C30" s="85"/>
      <c r="D30" s="85"/>
      <c r="E30" s="85"/>
      <c r="F30" s="48" t="s">
        <v>10</v>
      </c>
      <c r="G30" s="48" t="s">
        <v>11</v>
      </c>
      <c r="H30" s="48" t="s">
        <v>10</v>
      </c>
      <c r="I30" s="48" t="s">
        <v>11</v>
      </c>
      <c r="J30" s="48" t="s">
        <v>10</v>
      </c>
      <c r="K30" s="48" t="s">
        <v>12</v>
      </c>
      <c r="L30" s="48" t="s">
        <v>10</v>
      </c>
      <c r="M30" s="48" t="s">
        <v>12</v>
      </c>
      <c r="N30" s="87"/>
      <c r="O30" s="85"/>
    </row>
    <row r="31" spans="1:16" ht="52.8" x14ac:dyDescent="0.3">
      <c r="A31" s="2" t="str">
        <f>INDEX('POA2'!$A$2:$O$152,_xlfn.AGGREGATE(15,6,ROW('POA2'!$A$2:$A$152)-ROW('POA2'!$A$2)+1/--('POA2'!$A$2:$A$152=$B$25),ROWS($A31:A$31)),3)</f>
        <v>2.3 Investigación, desarrollo tecnológico e Innovación</v>
      </c>
      <c r="B31" s="2" t="str">
        <f>INDEX('POA2'!$A$2:$O$152,_xlfn.AGGREGATE(15,6,ROW('POA2'!$A$2:$A$152)-ROW('POA2'!$A$2)+1/--('POA2'!$A$2:$A$152=$B$25),ROWS($A31:B$31)),4)</f>
        <v>2.3.2 Difundir y divulgar los resultados de la investigación a través de los diferentes formatos y canales que permitan consolidar la capacidad académica de la institución.</v>
      </c>
      <c r="C31" s="2" t="str">
        <f>INDEX('POA2'!$A$2:$O$152,_xlfn.AGGREGATE(15,6,ROW('POA2'!$A$2:$A$152)-ROW('POA2'!$A$2)+1/--('POA2'!$A$2:$A$152=$B$25),ROWS($A31:C$31)),5)</f>
        <v>2.3.2.3 Visibilizar el conocimiento científico, humanístico y tecnológico generado en la universidad, mediante diversos mecanismos.</v>
      </c>
      <c r="D31" s="2" t="str">
        <f>INDEX('POA2'!$A$2:$O$152,_xlfn.AGGREGATE(15,6,ROW('POA2'!$A$2:$A$152)-ROW('POA2'!$A$2)+1/--('POA2'!$A$2:$A$152=$B$25),ROWS($A31:D$31)),6)</f>
        <v>Ferias y presentaciones de libros</v>
      </c>
      <c r="E31" s="37">
        <f t="shared" ref="E31" si="3">+F31+H31+J31+L31</f>
        <v>21</v>
      </c>
      <c r="F31" s="31">
        <f>INDEX('POA2'!$A$2:$O$152,_xlfn.AGGREGATE(15,6,ROW('POA2'!$A$2:$A$152)-ROW('POA2'!$A$2)+1/--('POA2'!$A$2:$A$152=$B$25),ROWS($A31:F$31)),7)</f>
        <v>5</v>
      </c>
      <c r="G31" s="31">
        <f>INDEX('POA2'!$A$2:$O$152,_xlfn.AGGREGATE(15,6,ROW('POA2'!$A$2:$A$152)-ROW('POA2'!$A$2)+1/--('POA2'!$A$2:$A$152=$B$25),ROWS($A31:G$31)),8)</f>
        <v>4</v>
      </c>
      <c r="H31" s="31">
        <f>INDEX('POA2'!$A$2:$O$152,_xlfn.AGGREGATE(15,6,ROW('POA2'!$A$2:$A$152)-ROW('POA2'!$A$2)+1/--('POA2'!$A$2:$A$152=$B$25),ROWS($A31:H$31)),9)</f>
        <v>6</v>
      </c>
      <c r="I31" s="31">
        <f>INDEX('POA2'!$A$2:$O$152,_xlfn.AGGREGATE(15,6,ROW('POA2'!$A$2:$A$152)-ROW('POA2'!$A$2)+1/--('POA2'!$A$2:$A$152=$B$25),ROWS($A31:I$31)),10)</f>
        <v>0</v>
      </c>
      <c r="J31" s="31">
        <f>INDEX('POA2'!$A$2:$O$152,_xlfn.AGGREGATE(15,6,ROW('POA2'!$A$2:$A$152)-ROW('POA2'!$A$2)+1/--('POA2'!$A$2:$A$152=$B$25),ROWS($A31:J$31)),11)</f>
        <v>6</v>
      </c>
      <c r="K31" s="31">
        <f>INDEX('POA2'!$A$2:$O$152,_xlfn.AGGREGATE(15,6,ROW('POA2'!$A$2:$A$152)-ROW('POA2'!$A$2)+1/--('POA2'!$A$2:$A$152=$B$25),ROWS($A31:K$31)),12)</f>
        <v>0</v>
      </c>
      <c r="L31" s="31">
        <f>INDEX('POA2'!$A$2:$O$152,_xlfn.AGGREGATE(15,6,ROW('POA2'!$A$2:$A$152)-ROW('POA2'!$A$2)+1/--('POA2'!$A$2:$A$152=$B$25),ROWS($A31:L$31)),13)</f>
        <v>4</v>
      </c>
      <c r="M31" s="31">
        <f>INDEX('POA2'!$A$2:$O$152,_xlfn.AGGREGATE(15,6,ROW('POA2'!$A$2:$A$152)-ROW('POA2'!$A$2)+1/--('POA2'!$A$2:$A$152=$B$25),ROWS($A31:M$31)),14)</f>
        <v>0</v>
      </c>
      <c r="N31" s="37">
        <f t="shared" ref="N31" si="4">+G31+I31+K31+M31</f>
        <v>4</v>
      </c>
      <c r="O31" s="41">
        <f>IFERROR(N31/E31,0%)</f>
        <v>0.19047619047619047</v>
      </c>
    </row>
    <row r="32" spans="1:16" ht="52.8" x14ac:dyDescent="0.3">
      <c r="A32" s="2" t="str">
        <f>INDEX('POA2'!$A$2:$O$152,_xlfn.AGGREGATE(15,6,ROW('POA2'!$A$2:$A$152)-ROW('POA2'!$A$2)+1/--('POA2'!$A$2:$A$152=$B$25),ROWS($A$31:A32)),3)</f>
        <v>2.3 Investigación, desarrollo tecnológico e Innovación</v>
      </c>
      <c r="B32" s="2" t="str">
        <f>INDEX('POA2'!$A$2:$O$152,_xlfn.AGGREGATE(15,6,ROW('POA2'!$A$2:$A$152)-ROW('POA2'!$A$2)+1/--('POA2'!$A$2:$A$152=$B$25),ROWS($A$31:B32)),4)</f>
        <v>2.3.2 Difundir y divulgar los resultados de la investigación a través de los diferentes formatos y canales que permitan consolidar la capacidad académica de la institución.</v>
      </c>
      <c r="C32" s="2" t="str">
        <f>INDEX('POA2'!$A$2:$O$152,_xlfn.AGGREGATE(15,6,ROW('POA2'!$A$2:$A$152)-ROW('POA2'!$A$2)+1/--('POA2'!$A$2:$A$152=$B$25),ROWS($A$31:C32)),5)</f>
        <v>2.3.2.4 Fortalecer el proyecto editorial de la universidad en los distintos campos del conocimiento.</v>
      </c>
      <c r="D32" s="2" t="str">
        <f>INDEX('POA2'!$A$2:$O$152,_xlfn.AGGREGATE(15,6,ROW('POA2'!$A$2:$A$152)-ROW('POA2'!$A$2)+1/--('POA2'!$A$2:$A$152=$B$25),ROWS($A$31:D32)),6)</f>
        <v>Producción editorial resultado de la convocatoria anual del libro universitario</v>
      </c>
      <c r="E32" s="37">
        <f t="shared" ref="E32:E35" si="5">+F32+H32+J32+L32</f>
        <v>30</v>
      </c>
      <c r="F32" s="31">
        <f>INDEX('POA2'!$A$2:$O$152,_xlfn.AGGREGATE(15,6,ROW('POA2'!$A$2:$A$152)-ROW('POA2'!$A$2)+1/--('POA2'!$A$2:$A$152=$B$25),ROWS($A$31:F32)),7)</f>
        <v>6</v>
      </c>
      <c r="G32" s="31">
        <f>INDEX('POA2'!$A$2:$O$152,_xlfn.AGGREGATE(15,6,ROW('POA2'!$A$2:$A$152)-ROW('POA2'!$A$2)+1/--('POA2'!$A$2:$A$152=$B$25),ROWS($A$31:G32)),8)</f>
        <v>6</v>
      </c>
      <c r="H32" s="31">
        <f>INDEX('POA2'!$A$2:$O$152,_xlfn.AGGREGATE(15,6,ROW('POA2'!$A$2:$A$152)-ROW('POA2'!$A$2)+1/--('POA2'!$A$2:$A$152=$B$25),ROWS($A$31:H32)),9)</f>
        <v>6</v>
      </c>
      <c r="I32" s="31">
        <f>INDEX('POA2'!$A$2:$O$152,_xlfn.AGGREGATE(15,6,ROW('POA2'!$A$2:$A$152)-ROW('POA2'!$A$2)+1/--('POA2'!$A$2:$A$152=$B$25),ROWS($A$31:I32)),10)</f>
        <v>0</v>
      </c>
      <c r="J32" s="31">
        <f>INDEX('POA2'!$A$2:$O$152,_xlfn.AGGREGATE(15,6,ROW('POA2'!$A$2:$A$152)-ROW('POA2'!$A$2)+1/--('POA2'!$A$2:$A$152=$B$25),ROWS($A$31:J32)),11)</f>
        <v>8</v>
      </c>
      <c r="K32" s="31">
        <f>INDEX('POA2'!$A$2:$O$152,_xlfn.AGGREGATE(15,6,ROW('POA2'!$A$2:$A$152)-ROW('POA2'!$A$2)+1/--('POA2'!$A$2:$A$152=$B$25),ROWS($A$31:K32)),12)</f>
        <v>0</v>
      </c>
      <c r="L32" s="31">
        <f>INDEX('POA2'!$A$2:$O$152,_xlfn.AGGREGATE(15,6,ROW('POA2'!$A$2:$A$152)-ROW('POA2'!$A$2)+1/--('POA2'!$A$2:$A$152=$B$25),ROWS($A$31:L32)),13)</f>
        <v>10</v>
      </c>
      <c r="M32" s="31">
        <f>INDEX('POA2'!$A$2:$O$152,_xlfn.AGGREGATE(15,6,ROW('POA2'!$A$2:$A$152)-ROW('POA2'!$A$2)+1/--('POA2'!$A$2:$A$152=$B$25),ROWS($A$31:M32)),14)</f>
        <v>0</v>
      </c>
      <c r="N32" s="37">
        <f t="shared" ref="N32:N35" si="6">+G32+I32+K32+M32</f>
        <v>6</v>
      </c>
      <c r="O32" s="41">
        <f t="shared" ref="O32:O35" si="7">IFERROR(N32/E32,0%)</f>
        <v>0.2</v>
      </c>
    </row>
    <row r="33" spans="1:16" ht="52.8" x14ac:dyDescent="0.3">
      <c r="A33" s="2" t="str">
        <f>INDEX('POA2'!$A$2:$O$152,_xlfn.AGGREGATE(15,6,ROW('POA2'!$A$2:$A$152)-ROW('POA2'!$A$2)+1/--('POA2'!$A$2:$A$152=$B$25),ROWS($A$31:A33)),3)</f>
        <v>2.3 Investigación, desarrollo tecnológico e Innovación</v>
      </c>
      <c r="B33" s="2" t="str">
        <f>INDEX('POA2'!$A$2:$O$152,_xlfn.AGGREGATE(15,6,ROW('POA2'!$A$2:$A$152)-ROW('POA2'!$A$2)+1/--('POA2'!$A$2:$A$152=$B$25),ROWS($A$31:B33)),4)</f>
        <v>2.3.2 Difundir y divulgar los resultados de la investigación a través de los diferentes formatos y canales que permitan consolidar la capacidad académica de la institución.</v>
      </c>
      <c r="C33" s="2" t="str">
        <f>INDEX('POA2'!$A$2:$O$152,_xlfn.AGGREGATE(15,6,ROW('POA2'!$A$2:$A$152)-ROW('POA2'!$A$2)+1/--('POA2'!$A$2:$A$152=$B$25),ROWS($A$31:C33)),5)</f>
        <v>2.3.2.4 Fortalecer el proyecto editorial de la universidad en los distintos campos del conocimiento.</v>
      </c>
      <c r="D33" s="2" t="str">
        <f>INDEX('POA2'!$A$2:$O$152,_xlfn.AGGREGATE(15,6,ROW('POA2'!$A$2:$A$152)-ROW('POA2'!$A$2)+1/--('POA2'!$A$2:$A$152=$B$25),ROWS($A$31:D33)),6)</f>
        <v>Edición de colecciones y coediciones universitarias</v>
      </c>
      <c r="E33" s="37">
        <f t="shared" si="5"/>
        <v>15</v>
      </c>
      <c r="F33" s="31">
        <f>INDEX('POA2'!$A$2:$O$152,_xlfn.AGGREGATE(15,6,ROW('POA2'!$A$2:$A$152)-ROW('POA2'!$A$2)+1/--('POA2'!$A$2:$A$152=$B$25),ROWS($A$31:F33)),7)</f>
        <v>0</v>
      </c>
      <c r="G33" s="31">
        <f>INDEX('POA2'!$A$2:$O$152,_xlfn.AGGREGATE(15,6,ROW('POA2'!$A$2:$A$152)-ROW('POA2'!$A$2)+1/--('POA2'!$A$2:$A$152=$B$25),ROWS($A$31:G33)),8)</f>
        <v>0</v>
      </c>
      <c r="H33" s="31">
        <f>INDEX('POA2'!$A$2:$O$152,_xlfn.AGGREGATE(15,6,ROW('POA2'!$A$2:$A$152)-ROW('POA2'!$A$2)+1/--('POA2'!$A$2:$A$152=$B$25),ROWS($A$31:H33)),9)</f>
        <v>3</v>
      </c>
      <c r="I33" s="31">
        <f>INDEX('POA2'!$A$2:$O$152,_xlfn.AGGREGATE(15,6,ROW('POA2'!$A$2:$A$152)-ROW('POA2'!$A$2)+1/--('POA2'!$A$2:$A$152=$B$25),ROWS($A$31:I33)),10)</f>
        <v>0</v>
      </c>
      <c r="J33" s="31">
        <f>INDEX('POA2'!$A$2:$O$152,_xlfn.AGGREGATE(15,6,ROW('POA2'!$A$2:$A$152)-ROW('POA2'!$A$2)+1/--('POA2'!$A$2:$A$152=$B$25),ROWS($A$31:J33)),11)</f>
        <v>5</v>
      </c>
      <c r="K33" s="31">
        <f>INDEX('POA2'!$A$2:$O$152,_xlfn.AGGREGATE(15,6,ROW('POA2'!$A$2:$A$152)-ROW('POA2'!$A$2)+1/--('POA2'!$A$2:$A$152=$B$25),ROWS($A$31:K33)),12)</f>
        <v>0</v>
      </c>
      <c r="L33" s="31">
        <f>INDEX('POA2'!$A$2:$O$152,_xlfn.AGGREGATE(15,6,ROW('POA2'!$A$2:$A$152)-ROW('POA2'!$A$2)+1/--('POA2'!$A$2:$A$152=$B$25),ROWS($A$31:L33)),13)</f>
        <v>7</v>
      </c>
      <c r="M33" s="31">
        <f>INDEX('POA2'!$A$2:$O$152,_xlfn.AGGREGATE(15,6,ROW('POA2'!$A$2:$A$152)-ROW('POA2'!$A$2)+1/--('POA2'!$A$2:$A$152=$B$25),ROWS($A$31:M33)),14)</f>
        <v>0</v>
      </c>
      <c r="N33" s="37">
        <f t="shared" si="6"/>
        <v>0</v>
      </c>
      <c r="O33" s="41">
        <f t="shared" si="7"/>
        <v>0</v>
      </c>
    </row>
    <row r="34" spans="1:16" ht="52.8" x14ac:dyDescent="0.3">
      <c r="A34" s="2" t="str">
        <f>INDEX('POA2'!$A$2:$O$152,_xlfn.AGGREGATE(15,6,ROW('POA2'!$A$2:$A$152)-ROW('POA2'!$A$2)+1/--('POA2'!$A$2:$A$152=$B$25),ROWS($A$31:A34)),3)</f>
        <v>2.3 Investigación, desarrollo tecnológico e Innovación</v>
      </c>
      <c r="B34" s="2" t="str">
        <f>INDEX('POA2'!$A$2:$O$152,_xlfn.AGGREGATE(15,6,ROW('POA2'!$A$2:$A$152)-ROW('POA2'!$A$2)+1/--('POA2'!$A$2:$A$152=$B$25),ROWS($A$31:B34)),4)</f>
        <v>2.3.2 Difundir y divulgar los resultados de la investigación a través de los diferentes formatos y canales que permitan consolidar la capacidad académica de la institución.</v>
      </c>
      <c r="C34" s="2" t="str">
        <f>INDEX('POA2'!$A$2:$O$152,_xlfn.AGGREGATE(15,6,ROW('POA2'!$A$2:$A$152)-ROW('POA2'!$A$2)+1/--('POA2'!$A$2:$A$152=$B$25),ROWS($A$31:C34)),5)</f>
        <v>2.3.2.1 Fortalecer la difusión y divulgación de los resultados de la investigación.</v>
      </c>
      <c r="D34" s="2" t="str">
        <f>INDEX('POA2'!$A$2:$O$152,_xlfn.AGGREGATE(15,6,ROW('POA2'!$A$2:$A$152)-ROW('POA2'!$A$2)+1/--('POA2'!$A$2:$A$152=$B$25),ROWS($A$31:D34)),6)</f>
        <v>Campaña de divulgación de la ciencia en medios internos y externos (cápsulas, notas, spots)..</v>
      </c>
      <c r="E34" s="37">
        <f t="shared" si="5"/>
        <v>1</v>
      </c>
      <c r="F34" s="31">
        <f>INDEX('POA2'!$A$2:$O$152,_xlfn.AGGREGATE(15,6,ROW('POA2'!$A$2:$A$152)-ROW('POA2'!$A$2)+1/--('POA2'!$A$2:$A$152=$B$25),ROWS($A$31:F34)),7)</f>
        <v>0</v>
      </c>
      <c r="G34" s="31">
        <f>INDEX('POA2'!$A$2:$O$152,_xlfn.AGGREGATE(15,6,ROW('POA2'!$A$2:$A$152)-ROW('POA2'!$A$2)+1/--('POA2'!$A$2:$A$152=$B$25),ROWS($A$31:G34)),8)</f>
        <v>0</v>
      </c>
      <c r="H34" s="31">
        <f>INDEX('POA2'!$A$2:$O$152,_xlfn.AGGREGATE(15,6,ROW('POA2'!$A$2:$A$152)-ROW('POA2'!$A$2)+1/--('POA2'!$A$2:$A$152=$B$25),ROWS($A$31:H34)),9)</f>
        <v>0</v>
      </c>
      <c r="I34" s="31">
        <f>INDEX('POA2'!$A$2:$O$152,_xlfn.AGGREGATE(15,6,ROW('POA2'!$A$2:$A$152)-ROW('POA2'!$A$2)+1/--('POA2'!$A$2:$A$152=$B$25),ROWS($A$31:I34)),10)</f>
        <v>0</v>
      </c>
      <c r="J34" s="31">
        <f>INDEX('POA2'!$A$2:$O$152,_xlfn.AGGREGATE(15,6,ROW('POA2'!$A$2:$A$152)-ROW('POA2'!$A$2)+1/--('POA2'!$A$2:$A$152=$B$25),ROWS($A$31:J34)),11)</f>
        <v>0</v>
      </c>
      <c r="K34" s="31">
        <f>INDEX('POA2'!$A$2:$O$152,_xlfn.AGGREGATE(15,6,ROW('POA2'!$A$2:$A$152)-ROW('POA2'!$A$2)+1/--('POA2'!$A$2:$A$152=$B$25),ROWS($A$31:K34)),12)</f>
        <v>0</v>
      </c>
      <c r="L34" s="31">
        <f>INDEX('POA2'!$A$2:$O$152,_xlfn.AGGREGATE(15,6,ROW('POA2'!$A$2:$A$152)-ROW('POA2'!$A$2)+1/--('POA2'!$A$2:$A$152=$B$25),ROWS($A$31:L34)),13)</f>
        <v>1</v>
      </c>
      <c r="M34" s="31">
        <f>INDEX('POA2'!$A$2:$O$152,_xlfn.AGGREGATE(15,6,ROW('POA2'!$A$2:$A$152)-ROW('POA2'!$A$2)+1/--('POA2'!$A$2:$A$152=$B$25),ROWS($A$31:M34)),14)</f>
        <v>0</v>
      </c>
      <c r="N34" s="37">
        <f t="shared" si="6"/>
        <v>0</v>
      </c>
      <c r="O34" s="41">
        <f t="shared" si="7"/>
        <v>0</v>
      </c>
    </row>
    <row r="35" spans="1:16" ht="52.8" x14ac:dyDescent="0.3">
      <c r="A35" s="2" t="str">
        <f>INDEX('POA2'!$A$2:$O$152,_xlfn.AGGREGATE(15,6,ROW('POA2'!$A$2:$A$152)-ROW('POA2'!$A$2)+1/--('POA2'!$A$2:$A$152=$B$25),ROWS($A$31:A35)),3)</f>
        <v>2.3 Investigación, desarrollo tecnológico e Innovación</v>
      </c>
      <c r="B35" s="2" t="str">
        <f>INDEX('POA2'!$A$2:$O$152,_xlfn.AGGREGATE(15,6,ROW('POA2'!$A$2:$A$152)-ROW('POA2'!$A$2)+1/--('POA2'!$A$2:$A$152=$B$25),ROWS($A$31:B35)),4)</f>
        <v>2.3.2 Difundir y divulgar los resultados de la investigación a través de los diferentes formatos y canales que permitan consolidar la capacidad académica de la institución.</v>
      </c>
      <c r="C35" s="2" t="str">
        <f>INDEX('POA2'!$A$2:$O$152,_xlfn.AGGREGATE(15,6,ROW('POA2'!$A$2:$A$152)-ROW('POA2'!$A$2)+1/--('POA2'!$A$2:$A$152=$B$25),ROWS($A$31:C35)),5)</f>
        <v>2.3.2.3 Visibilizar el conocimiento científico, humanístico y tecnológico generado en la universidad, mediante diversos mecanismos.</v>
      </c>
      <c r="D35" s="2" t="str">
        <f>INDEX('POA2'!$A$2:$O$152,_xlfn.AGGREGATE(15,6,ROW('POA2'!$A$2:$A$152)-ROW('POA2'!$A$2)+1/--('POA2'!$A$2:$A$152=$B$25),ROWS($A$31:D35)),6)</f>
        <v>Participación en encuentros y coloquios editoriales</v>
      </c>
      <c r="E35" s="37">
        <f t="shared" si="5"/>
        <v>4</v>
      </c>
      <c r="F35" s="31">
        <f>INDEX('POA2'!$A$2:$O$152,_xlfn.AGGREGATE(15,6,ROW('POA2'!$A$2:$A$152)-ROW('POA2'!$A$2)+1/--('POA2'!$A$2:$A$152=$B$25),ROWS($A$31:F35)),7)</f>
        <v>0</v>
      </c>
      <c r="G35" s="31">
        <f>INDEX('POA2'!$A$2:$O$152,_xlfn.AGGREGATE(15,6,ROW('POA2'!$A$2:$A$152)-ROW('POA2'!$A$2)+1/--('POA2'!$A$2:$A$152=$B$25),ROWS($A$31:G35)),8)</f>
        <v>1</v>
      </c>
      <c r="H35" s="31">
        <f>INDEX('POA2'!$A$2:$O$152,_xlfn.AGGREGATE(15,6,ROW('POA2'!$A$2:$A$152)-ROW('POA2'!$A$2)+1/--('POA2'!$A$2:$A$152=$B$25),ROWS($A$31:H35)),9)</f>
        <v>0</v>
      </c>
      <c r="I35" s="31">
        <f>INDEX('POA2'!$A$2:$O$152,_xlfn.AGGREGATE(15,6,ROW('POA2'!$A$2:$A$152)-ROW('POA2'!$A$2)+1/--('POA2'!$A$2:$A$152=$B$25),ROWS($A$31:I35)),10)</f>
        <v>0</v>
      </c>
      <c r="J35" s="31">
        <f>INDEX('POA2'!$A$2:$O$152,_xlfn.AGGREGATE(15,6,ROW('POA2'!$A$2:$A$152)-ROW('POA2'!$A$2)+1/--('POA2'!$A$2:$A$152=$B$25),ROWS($A$31:J35)),11)</f>
        <v>2</v>
      </c>
      <c r="K35" s="31">
        <f>INDEX('POA2'!$A$2:$O$152,_xlfn.AGGREGATE(15,6,ROW('POA2'!$A$2:$A$152)-ROW('POA2'!$A$2)+1/--('POA2'!$A$2:$A$152=$B$25),ROWS($A$31:K35)),12)</f>
        <v>0</v>
      </c>
      <c r="L35" s="31">
        <f>INDEX('POA2'!$A$2:$O$152,_xlfn.AGGREGATE(15,6,ROW('POA2'!$A$2:$A$152)-ROW('POA2'!$A$2)+1/--('POA2'!$A$2:$A$152=$B$25),ROWS($A$31:L35)),13)</f>
        <v>2</v>
      </c>
      <c r="M35" s="31">
        <f>INDEX('POA2'!$A$2:$O$152,_xlfn.AGGREGATE(15,6,ROW('POA2'!$A$2:$A$152)-ROW('POA2'!$A$2)+1/--('POA2'!$A$2:$A$152=$B$25),ROWS($A$31:M35)),14)</f>
        <v>0</v>
      </c>
      <c r="N35" s="37">
        <f t="shared" si="6"/>
        <v>1</v>
      </c>
      <c r="O35" s="41">
        <f t="shared" si="7"/>
        <v>0.25</v>
      </c>
    </row>
    <row r="36" spans="1:16" x14ac:dyDescent="0.3">
      <c r="A36" s="13"/>
      <c r="B36" s="13"/>
      <c r="C36" s="13"/>
      <c r="D36" s="13"/>
      <c r="E36" s="53"/>
      <c r="F36" s="13"/>
      <c r="G36" s="13"/>
      <c r="H36" s="13"/>
      <c r="I36" s="13"/>
      <c r="J36" s="13"/>
      <c r="K36" s="13"/>
      <c r="L36" s="13"/>
      <c r="M36" s="13"/>
      <c r="N36" s="53"/>
      <c r="O36" s="54"/>
    </row>
    <row r="38" spans="1:16" ht="15.6" x14ac:dyDescent="0.3">
      <c r="A38" s="4"/>
      <c r="B38" s="82" t="s">
        <v>0</v>
      </c>
      <c r="C38" s="82"/>
      <c r="D38" s="82"/>
      <c r="E38" s="82"/>
      <c r="F38" s="82"/>
      <c r="G38" s="82"/>
      <c r="H38" s="82"/>
      <c r="I38" s="82"/>
      <c r="J38" s="82"/>
      <c r="K38" s="82"/>
      <c r="L38" s="82"/>
      <c r="M38" s="82"/>
      <c r="N38" s="82"/>
      <c r="O38" s="82"/>
    </row>
    <row r="39" spans="1:16" x14ac:dyDescent="0.3">
      <c r="A39" s="4"/>
      <c r="B39" s="83" t="s">
        <v>1564</v>
      </c>
      <c r="C39" s="83"/>
      <c r="D39" s="83"/>
      <c r="E39" s="83"/>
      <c r="F39" s="83"/>
      <c r="G39" s="83"/>
      <c r="H39" s="83"/>
      <c r="I39" s="83"/>
      <c r="J39" s="83"/>
      <c r="K39" s="83"/>
      <c r="L39" s="83"/>
      <c r="M39" s="83"/>
      <c r="N39" s="83"/>
      <c r="O39" s="83"/>
    </row>
    <row r="40" spans="1:16" x14ac:dyDescent="0.3">
      <c r="A40" s="4"/>
      <c r="B40" s="47"/>
      <c r="C40" s="47"/>
      <c r="D40" s="47"/>
      <c r="E40" s="47"/>
      <c r="F40" s="47"/>
      <c r="G40" s="47"/>
      <c r="H40" s="47"/>
      <c r="I40" s="47"/>
      <c r="J40" s="47"/>
      <c r="K40" s="47"/>
      <c r="L40" s="47"/>
      <c r="M40" s="47"/>
      <c r="N40" s="47"/>
      <c r="O40" s="47"/>
    </row>
    <row r="41" spans="1:16" ht="15.6" x14ac:dyDescent="0.3">
      <c r="A41" s="4"/>
      <c r="B41" s="12"/>
      <c r="C41" s="12"/>
      <c r="D41" s="12"/>
      <c r="E41" s="12"/>
      <c r="F41" s="12"/>
      <c r="G41" s="12"/>
      <c r="H41" s="12"/>
      <c r="I41" s="12"/>
      <c r="J41" s="12"/>
      <c r="K41" s="12"/>
      <c r="L41" s="12"/>
      <c r="M41" s="12"/>
      <c r="N41" s="12"/>
      <c r="O41" s="12"/>
    </row>
    <row r="42" spans="1:16" ht="15.6" x14ac:dyDescent="0.3">
      <c r="A42" s="6" t="s">
        <v>1</v>
      </c>
      <c r="B42" s="33">
        <v>255</v>
      </c>
      <c r="C42" s="84" t="s">
        <v>106</v>
      </c>
      <c r="D42" s="84"/>
      <c r="E42" s="84"/>
      <c r="F42" s="84"/>
      <c r="G42" s="84"/>
      <c r="H42" s="84"/>
      <c r="I42" s="84"/>
      <c r="J42" s="84"/>
      <c r="K42" s="84"/>
      <c r="L42" s="84"/>
      <c r="M42" s="84"/>
      <c r="N42" s="84"/>
      <c r="O42" s="46"/>
    </row>
    <row r="43" spans="1:16" x14ac:dyDescent="0.3">
      <c r="A43" s="6" t="s">
        <v>13</v>
      </c>
      <c r="B43" s="11" t="s">
        <v>3</v>
      </c>
      <c r="C43" s="84" t="s">
        <v>26</v>
      </c>
      <c r="D43" s="84"/>
      <c r="E43" s="84"/>
      <c r="F43" s="84"/>
      <c r="G43" s="84"/>
      <c r="H43" s="84"/>
      <c r="I43" s="84"/>
      <c r="J43" s="84"/>
      <c r="K43" s="84"/>
      <c r="L43" s="84"/>
      <c r="M43" s="84"/>
      <c r="N43" s="84"/>
      <c r="O43" s="8"/>
      <c r="P43" s="4"/>
    </row>
    <row r="44" spans="1:16" x14ac:dyDescent="0.3">
      <c r="B44" s="9"/>
      <c r="C44" s="9"/>
      <c r="D44" s="9"/>
      <c r="E44" s="9"/>
      <c r="F44" s="9"/>
      <c r="G44" s="9"/>
      <c r="H44" s="9"/>
      <c r="I44" s="9"/>
      <c r="J44" s="9"/>
      <c r="K44" s="9"/>
      <c r="L44" s="9"/>
      <c r="M44" s="9"/>
      <c r="N44" s="9"/>
    </row>
    <row r="45" spans="1:16" x14ac:dyDescent="0.3">
      <c r="A45" s="85" t="s">
        <v>21</v>
      </c>
      <c r="B45" s="85" t="s">
        <v>22</v>
      </c>
      <c r="C45" s="85" t="s">
        <v>23</v>
      </c>
      <c r="D45" s="85" t="s">
        <v>24</v>
      </c>
      <c r="E45" s="85" t="s">
        <v>5</v>
      </c>
      <c r="F45" s="86" t="s">
        <v>25</v>
      </c>
      <c r="G45" s="86"/>
      <c r="H45" s="86"/>
      <c r="I45" s="86"/>
      <c r="J45" s="86"/>
      <c r="K45" s="86"/>
      <c r="L45" s="86"/>
      <c r="M45" s="86"/>
      <c r="N45" s="87" t="s">
        <v>16</v>
      </c>
      <c r="O45" s="85" t="s">
        <v>17</v>
      </c>
    </row>
    <row r="46" spans="1:16" x14ac:dyDescent="0.3">
      <c r="A46" s="85"/>
      <c r="B46" s="85"/>
      <c r="C46" s="85"/>
      <c r="D46" s="85"/>
      <c r="E46" s="85"/>
      <c r="F46" s="86" t="s">
        <v>6</v>
      </c>
      <c r="G46" s="86"/>
      <c r="H46" s="86" t="s">
        <v>7</v>
      </c>
      <c r="I46" s="86"/>
      <c r="J46" s="86" t="s">
        <v>8</v>
      </c>
      <c r="K46" s="86"/>
      <c r="L46" s="86" t="s">
        <v>9</v>
      </c>
      <c r="M46" s="86"/>
      <c r="N46" s="87"/>
      <c r="O46" s="85"/>
    </row>
    <row r="47" spans="1:16" x14ac:dyDescent="0.3">
      <c r="A47" s="85"/>
      <c r="B47" s="85"/>
      <c r="C47" s="85"/>
      <c r="D47" s="85"/>
      <c r="E47" s="85"/>
      <c r="F47" s="48" t="s">
        <v>10</v>
      </c>
      <c r="G47" s="48" t="s">
        <v>11</v>
      </c>
      <c r="H47" s="48" t="s">
        <v>10</v>
      </c>
      <c r="I47" s="48" t="s">
        <v>11</v>
      </c>
      <c r="J47" s="48" t="s">
        <v>10</v>
      </c>
      <c r="K47" s="48" t="s">
        <v>12</v>
      </c>
      <c r="L47" s="48" t="s">
        <v>10</v>
      </c>
      <c r="M47" s="48" t="s">
        <v>12</v>
      </c>
      <c r="N47" s="87"/>
      <c r="O47" s="85"/>
    </row>
    <row r="48" spans="1:16" ht="52.8" x14ac:dyDescent="0.3">
      <c r="A48" s="2" t="str">
        <f>INDEX('POA3'!$A$2:$O$152,_xlfn.AGGREGATE(15,6,ROW('POA3'!$A$2:$A$152)-ROW('POA3'!$A$2)+1/--('POA3'!$A$2:$A$152=$B$42),ROWS($A$48:A48)),3)</f>
        <v>3.4 Extensión y vinculación</v>
      </c>
      <c r="B48" s="2" t="str">
        <f>INDEX('POA3'!$A$2:$O$152,_xlfn.AGGREGATE(15,6,ROW('POA3'!$A$2:$A$152)-ROW('POA3'!$A$2)+1/--('POA3'!$A$2:$A$152=$B$42),ROWS($A$48:B48)),4)</f>
        <v>3.4.1 Fortalecer la presencia de la universidad en la sociedad a través de la divulgación del conocimiento y la promoción de la cultura y el deporte.</v>
      </c>
      <c r="C48" s="2" t="str">
        <f>INDEX('POA3'!$A$2:$O$152,_xlfn.AGGREGATE(15,6,ROW('POA3'!$A$2:$A$152)-ROW('POA3'!$A$2)+1/--('POA3'!$A$2:$A$152=$B$42),ROWS($A$48:C48)),5)</f>
        <v>3.4.1.3 Promover la formación de públicos para el arte, la ciencia y las humanidades, tanto entre los universitarios como entre la comunidad en general.</v>
      </c>
      <c r="D48" s="2" t="str">
        <f>INDEX('POA3'!$A$2:$O$152,_xlfn.AGGREGATE(15,6,ROW('POA3'!$A$2:$A$152)-ROW('POA3'!$A$2)+1/--('POA3'!$A$2:$A$152=$B$42),ROWS($A$48:D48)),6)</f>
        <v>Llevar a cabo la Feria Internacional del Libro UABC</v>
      </c>
      <c r="E48" s="37">
        <f t="shared" ref="E48" si="8">+F48+H48+J48+L48</f>
        <v>1</v>
      </c>
      <c r="F48" s="31">
        <f>INDEX('POA3'!$A$2:$O$152,_xlfn.AGGREGATE(15,6,ROW('POA3'!$A$2:$A$152)-ROW('POA3'!$A$2)+1/--('POA3'!$A$2:$A$152=$B$42),ROWS($A$48:E48)),7)</f>
        <v>1</v>
      </c>
      <c r="G48" s="31">
        <f>INDEX('POA3'!$A$2:$O$152,_xlfn.AGGREGATE(15,6,ROW('POA3'!$A$2:$A$152)-ROW('POA3'!$A$2)+1/--('POA3'!$A$2:$A$152=$B$42),ROWS($A$48:F48)),8)</f>
        <v>0</v>
      </c>
      <c r="H48" s="31">
        <f>INDEX('POA3'!$A$2:$O$152,_xlfn.AGGREGATE(15,6,ROW('POA3'!$A$2:$A$152)-ROW('POA3'!$A$2)+1/--('POA3'!$A$2:$A$152=$B$42),ROWS($A$48:G48)),9)</f>
        <v>0</v>
      </c>
      <c r="I48" s="31">
        <f>INDEX('POA3'!$A$2:$O$152,_xlfn.AGGREGATE(15,6,ROW('POA3'!$A$2:$A$152)-ROW('POA3'!$A$2)+1/--('POA3'!$A$2:$A$152=$B$42),ROWS($A$48:H48)),10)</f>
        <v>0</v>
      </c>
      <c r="J48" s="31">
        <f>INDEX('POA3'!$A$2:$O$152,_xlfn.AGGREGATE(15,6,ROW('POA3'!$A$2:$A$152)-ROW('POA3'!$A$2)+1/--('POA3'!$A$2:$A$152=$B$42),ROWS($A$48:I48)),11)</f>
        <v>0</v>
      </c>
      <c r="K48" s="31">
        <f>INDEX('POA3'!$A$2:$O$152,_xlfn.AGGREGATE(15,6,ROW('POA3'!$A$2:$A$152)-ROW('POA3'!$A$2)+1/--('POA3'!$A$2:$A$152=$B$42),ROWS($A$48:J48)),12)</f>
        <v>0</v>
      </c>
      <c r="L48" s="31">
        <f>INDEX('POA3'!$A$2:$O$152,_xlfn.AGGREGATE(15,6,ROW('POA3'!$A$2:$A$152)-ROW('POA3'!$A$2)+1/--('POA3'!$A$2:$A$152=$B$42),ROWS($A$48:K48)),13)</f>
        <v>0</v>
      </c>
      <c r="M48" s="31">
        <f>INDEX('POA3'!$A$2:$O$152,_xlfn.AGGREGATE(15,6,ROW('POA3'!$A$2:$A$152)-ROW('POA3'!$A$2)+1/--('POA3'!$A$2:$A$152=$B$42),ROWS($A$48:L48)),14)</f>
        <v>0</v>
      </c>
      <c r="N48" s="37">
        <f t="shared" ref="N48" si="9">+G48+I48+K48+M48</f>
        <v>0</v>
      </c>
      <c r="O48" s="41">
        <f t="shared" ref="O48" si="10">IFERROR(N48/E48,0%)</f>
        <v>0</v>
      </c>
    </row>
    <row r="49" spans="1:15" ht="52.8" x14ac:dyDescent="0.3">
      <c r="A49" s="2" t="str">
        <f>INDEX('POA3'!$A$2:$O$152,_xlfn.AGGREGATE(15,6,ROW('POA3'!$A$2:$A$152)-ROW('POA3'!$A$2)+1/--('POA3'!$A$2:$A$152=$B$42),ROWS($A$48:A49)),3)</f>
        <v>3.4 Extensión y vinculación</v>
      </c>
      <c r="B49" s="2" t="str">
        <f>INDEX('POA3'!$A$2:$O$152,_xlfn.AGGREGATE(15,6,ROW('POA3'!$A$2:$A$152)-ROW('POA3'!$A$2)+1/--('POA3'!$A$2:$A$152=$B$42),ROWS($A$48:B49)),4)</f>
        <v>3.4.1 Fortalecer la presencia de la universidad en la sociedad a través de la divulgación del conocimiento y la promoción de la cultura y el deporte.</v>
      </c>
      <c r="C49" s="2" t="str">
        <f>INDEX('POA3'!$A$2:$O$152,_xlfn.AGGREGATE(15,6,ROW('POA3'!$A$2:$A$152)-ROW('POA3'!$A$2)+1/--('POA3'!$A$2:$A$152=$B$42),ROWS($A$48:C49)),5)</f>
        <v>3.4.1.3 Promover la formación de públicos para el arte, la ciencia y las humanidades, tanto entre los universitarios como entre la comunidad en general.</v>
      </c>
      <c r="D49" s="2" t="str">
        <f>INDEX('POA3'!$A$2:$O$152,_xlfn.AGGREGATE(15,6,ROW('POA3'!$A$2:$A$152)-ROW('POA3'!$A$2)+1/--('POA3'!$A$2:$A$152=$B$42),ROWS($A$48:D49)),6)</f>
        <v>Intervenciones artísticas, culturales, de fomento a la lectura y de divulgación de la ciencia</v>
      </c>
      <c r="E49" s="37">
        <f t="shared" ref="E49:E60" si="11">+F49+H49+J49+L49</f>
        <v>34</v>
      </c>
      <c r="F49" s="31">
        <f>INDEX('POA3'!$A$2:$O$152,_xlfn.AGGREGATE(15,6,ROW('POA3'!$A$2:$A$152)-ROW('POA3'!$A$2)+1/--('POA3'!$A$2:$A$152=$B$42),ROWS($A$48:E49)),7)</f>
        <v>5</v>
      </c>
      <c r="G49" s="31">
        <f>INDEX('POA3'!$A$2:$O$152,_xlfn.AGGREGATE(15,6,ROW('POA3'!$A$2:$A$152)-ROW('POA3'!$A$2)+1/--('POA3'!$A$2:$A$152=$B$42),ROWS($A$48:F49)),8)</f>
        <v>3</v>
      </c>
      <c r="H49" s="31">
        <f>INDEX('POA3'!$A$2:$O$152,_xlfn.AGGREGATE(15,6,ROW('POA3'!$A$2:$A$152)-ROW('POA3'!$A$2)+1/--('POA3'!$A$2:$A$152=$B$42),ROWS($A$48:G49)),9)</f>
        <v>12</v>
      </c>
      <c r="I49" s="31">
        <f>INDEX('POA3'!$A$2:$O$152,_xlfn.AGGREGATE(15,6,ROW('POA3'!$A$2:$A$152)-ROW('POA3'!$A$2)+1/--('POA3'!$A$2:$A$152=$B$42),ROWS($A$48:H49)),10)</f>
        <v>0</v>
      </c>
      <c r="J49" s="31">
        <f>INDEX('POA3'!$A$2:$O$152,_xlfn.AGGREGATE(15,6,ROW('POA3'!$A$2:$A$152)-ROW('POA3'!$A$2)+1/--('POA3'!$A$2:$A$152=$B$42),ROWS($A$48:I49)),11)</f>
        <v>12</v>
      </c>
      <c r="K49" s="31">
        <f>INDEX('POA3'!$A$2:$O$152,_xlfn.AGGREGATE(15,6,ROW('POA3'!$A$2:$A$152)-ROW('POA3'!$A$2)+1/--('POA3'!$A$2:$A$152=$B$42),ROWS($A$48:J49)),12)</f>
        <v>0</v>
      </c>
      <c r="L49" s="31">
        <f>INDEX('POA3'!$A$2:$O$152,_xlfn.AGGREGATE(15,6,ROW('POA3'!$A$2:$A$152)-ROW('POA3'!$A$2)+1/--('POA3'!$A$2:$A$152=$B$42),ROWS($A$48:K49)),13)</f>
        <v>5</v>
      </c>
      <c r="M49" s="31">
        <f>INDEX('POA3'!$A$2:$O$152,_xlfn.AGGREGATE(15,6,ROW('POA3'!$A$2:$A$152)-ROW('POA3'!$A$2)+1/--('POA3'!$A$2:$A$152=$B$42),ROWS($A$48:L49)),14)</f>
        <v>0</v>
      </c>
      <c r="N49" s="37">
        <f t="shared" ref="N49:N60" si="12">+G49+I49+K49+M49</f>
        <v>3</v>
      </c>
      <c r="O49" s="41">
        <f t="shared" ref="O49:O60" si="13">IFERROR(N49/E49,0%)</f>
        <v>8.8235294117647065E-2</v>
      </c>
    </row>
    <row r="50" spans="1:15" ht="52.8" x14ac:dyDescent="0.3">
      <c r="A50" s="2" t="str">
        <f>INDEX('POA3'!$A$2:$O$152,_xlfn.AGGREGATE(15,6,ROW('POA3'!$A$2:$A$152)-ROW('POA3'!$A$2)+1/--('POA3'!$A$2:$A$152=$B$42),ROWS($A$48:A50)),3)</f>
        <v>3.4 Extensión y vinculación</v>
      </c>
      <c r="B50" s="2" t="str">
        <f>INDEX('POA3'!$A$2:$O$152,_xlfn.AGGREGATE(15,6,ROW('POA3'!$A$2:$A$152)-ROW('POA3'!$A$2)+1/--('POA3'!$A$2:$A$152=$B$42),ROWS($A$48:B50)),4)</f>
        <v>3.4.1 Fortalecer la presencia de la universidad en la sociedad a través de la divulgación del conocimiento y la promoción de la cultura y el deporte.</v>
      </c>
      <c r="C50" s="2" t="str">
        <f>INDEX('POA3'!$A$2:$O$152,_xlfn.AGGREGATE(15,6,ROW('POA3'!$A$2:$A$152)-ROW('POA3'!$A$2)+1/--('POA3'!$A$2:$A$152=$B$42),ROWS($A$48:C50)),5)</f>
        <v>3.4.1.3 Promover la formación de públicos para el arte, la ciencia y las humanidades, tanto entre los universitarios como entre la comunidad en general.</v>
      </c>
      <c r="D50" s="2" t="str">
        <f>INDEX('POA3'!$A$2:$O$152,_xlfn.AGGREGATE(15,6,ROW('POA3'!$A$2:$A$152)-ROW('POA3'!$A$2)+1/--('POA3'!$A$2:$A$152=$B$42),ROWS($A$48:D50)),6)</f>
        <v>Llevar a cabo los festivales y encuentros universitarios tradicionales (de teatro, jazz y de cine).</v>
      </c>
      <c r="E50" s="37">
        <f t="shared" si="11"/>
        <v>5</v>
      </c>
      <c r="F50" s="31">
        <f>INDEX('POA3'!$A$2:$O$152,_xlfn.AGGREGATE(15,6,ROW('POA3'!$A$2:$A$152)-ROW('POA3'!$A$2)+1/--('POA3'!$A$2:$A$152=$B$42),ROWS($A$48:E50)),7)</f>
        <v>1</v>
      </c>
      <c r="G50" s="31">
        <f>INDEX('POA3'!$A$2:$O$152,_xlfn.AGGREGATE(15,6,ROW('POA3'!$A$2:$A$152)-ROW('POA3'!$A$2)+1/--('POA3'!$A$2:$A$152=$B$42),ROWS($A$48:F50)),8)</f>
        <v>0</v>
      </c>
      <c r="H50" s="31">
        <f>INDEX('POA3'!$A$2:$O$152,_xlfn.AGGREGATE(15,6,ROW('POA3'!$A$2:$A$152)-ROW('POA3'!$A$2)+1/--('POA3'!$A$2:$A$152=$B$42),ROWS($A$48:G50)),9)</f>
        <v>1</v>
      </c>
      <c r="I50" s="31">
        <f>INDEX('POA3'!$A$2:$O$152,_xlfn.AGGREGATE(15,6,ROW('POA3'!$A$2:$A$152)-ROW('POA3'!$A$2)+1/--('POA3'!$A$2:$A$152=$B$42),ROWS($A$48:H50)),10)</f>
        <v>0</v>
      </c>
      <c r="J50" s="31">
        <f>INDEX('POA3'!$A$2:$O$152,_xlfn.AGGREGATE(15,6,ROW('POA3'!$A$2:$A$152)-ROW('POA3'!$A$2)+1/--('POA3'!$A$2:$A$152=$B$42),ROWS($A$48:I50)),11)</f>
        <v>1</v>
      </c>
      <c r="K50" s="31">
        <f>INDEX('POA3'!$A$2:$O$152,_xlfn.AGGREGATE(15,6,ROW('POA3'!$A$2:$A$152)-ROW('POA3'!$A$2)+1/--('POA3'!$A$2:$A$152=$B$42),ROWS($A$48:J50)),12)</f>
        <v>0</v>
      </c>
      <c r="L50" s="31">
        <f>INDEX('POA3'!$A$2:$O$152,_xlfn.AGGREGATE(15,6,ROW('POA3'!$A$2:$A$152)-ROW('POA3'!$A$2)+1/--('POA3'!$A$2:$A$152=$B$42),ROWS($A$48:K50)),13)</f>
        <v>2</v>
      </c>
      <c r="M50" s="31">
        <f>INDEX('POA3'!$A$2:$O$152,_xlfn.AGGREGATE(15,6,ROW('POA3'!$A$2:$A$152)-ROW('POA3'!$A$2)+1/--('POA3'!$A$2:$A$152=$B$42),ROWS($A$48:L50)),14)</f>
        <v>0</v>
      </c>
      <c r="N50" s="37">
        <f t="shared" si="12"/>
        <v>0</v>
      </c>
      <c r="O50" s="41">
        <f t="shared" si="13"/>
        <v>0</v>
      </c>
    </row>
    <row r="51" spans="1:15" ht="52.8" x14ac:dyDescent="0.3">
      <c r="A51" s="2" t="str">
        <f>INDEX('POA3'!$A$2:$O$152,_xlfn.AGGREGATE(15,6,ROW('POA3'!$A$2:$A$152)-ROW('POA3'!$A$2)+1/--('POA3'!$A$2:$A$152=$B$42),ROWS($A$48:A51)),3)</f>
        <v>3.4 Extensión y vinculación</v>
      </c>
      <c r="B51" s="2" t="str">
        <f>INDEX('POA3'!$A$2:$O$152,_xlfn.AGGREGATE(15,6,ROW('POA3'!$A$2:$A$152)-ROW('POA3'!$A$2)+1/--('POA3'!$A$2:$A$152=$B$42),ROWS($A$48:B51)),4)</f>
        <v>3.4.1 Fortalecer la presencia de la universidad en la sociedad a través de la divulgación del conocimiento y la promoción de la cultura y el deporte.</v>
      </c>
      <c r="C51" s="2" t="str">
        <f>INDEX('POA3'!$A$2:$O$152,_xlfn.AGGREGATE(15,6,ROW('POA3'!$A$2:$A$152)-ROW('POA3'!$A$2)+1/--('POA3'!$A$2:$A$152=$B$42),ROWS($A$48:C51)),5)</f>
        <v>3.4.1.3 Promover la formación de públicos para el arte, la ciencia y las humanidades, tanto entre los universitarios como entre la comunidad en general.</v>
      </c>
      <c r="D51" s="2" t="str">
        <f>INDEX('POA3'!$A$2:$O$152,_xlfn.AGGREGATE(15,6,ROW('POA3'!$A$2:$A$152)-ROW('POA3'!$A$2)+1/--('POA3'!$A$2:$A$152=$B$42),ROWS($A$48:D51)),6)</f>
        <v>Producción radiofónica para la difusión del arte, la ciencia y las humanidades.</v>
      </c>
      <c r="E51" s="37">
        <f t="shared" si="11"/>
        <v>68</v>
      </c>
      <c r="F51" s="31">
        <f>INDEX('POA3'!$A$2:$O$152,_xlfn.AGGREGATE(15,6,ROW('POA3'!$A$2:$A$152)-ROW('POA3'!$A$2)+1/--('POA3'!$A$2:$A$152=$B$42),ROWS($A$48:E51)),7)</f>
        <v>0</v>
      </c>
      <c r="G51" s="31">
        <f>INDEX('POA3'!$A$2:$O$152,_xlfn.AGGREGATE(15,6,ROW('POA3'!$A$2:$A$152)-ROW('POA3'!$A$2)+1/--('POA3'!$A$2:$A$152=$B$42),ROWS($A$48:F51)),8)</f>
        <v>68</v>
      </c>
      <c r="H51" s="31">
        <f>INDEX('POA3'!$A$2:$O$152,_xlfn.AGGREGATE(15,6,ROW('POA3'!$A$2:$A$152)-ROW('POA3'!$A$2)+1/--('POA3'!$A$2:$A$152=$B$42),ROWS($A$48:G51)),9)</f>
        <v>34</v>
      </c>
      <c r="I51" s="31">
        <f>INDEX('POA3'!$A$2:$O$152,_xlfn.AGGREGATE(15,6,ROW('POA3'!$A$2:$A$152)-ROW('POA3'!$A$2)+1/--('POA3'!$A$2:$A$152=$B$42),ROWS($A$48:H51)),10)</f>
        <v>0</v>
      </c>
      <c r="J51" s="31">
        <f>INDEX('POA3'!$A$2:$O$152,_xlfn.AGGREGATE(15,6,ROW('POA3'!$A$2:$A$152)-ROW('POA3'!$A$2)+1/--('POA3'!$A$2:$A$152=$B$42),ROWS($A$48:I51)),11)</f>
        <v>0</v>
      </c>
      <c r="K51" s="31">
        <f>INDEX('POA3'!$A$2:$O$152,_xlfn.AGGREGATE(15,6,ROW('POA3'!$A$2:$A$152)-ROW('POA3'!$A$2)+1/--('POA3'!$A$2:$A$152=$B$42),ROWS($A$48:J51)),12)</f>
        <v>0</v>
      </c>
      <c r="L51" s="31">
        <f>INDEX('POA3'!$A$2:$O$152,_xlfn.AGGREGATE(15,6,ROW('POA3'!$A$2:$A$152)-ROW('POA3'!$A$2)+1/--('POA3'!$A$2:$A$152=$B$42),ROWS($A$48:K51)),13)</f>
        <v>34</v>
      </c>
      <c r="M51" s="31">
        <f>INDEX('POA3'!$A$2:$O$152,_xlfn.AGGREGATE(15,6,ROW('POA3'!$A$2:$A$152)-ROW('POA3'!$A$2)+1/--('POA3'!$A$2:$A$152=$B$42),ROWS($A$48:L51)),14)</f>
        <v>0</v>
      </c>
      <c r="N51" s="37">
        <f t="shared" si="12"/>
        <v>68</v>
      </c>
      <c r="O51" s="41">
        <f t="shared" si="13"/>
        <v>1</v>
      </c>
    </row>
    <row r="52" spans="1:15" ht="52.8" x14ac:dyDescent="0.3">
      <c r="A52" s="2" t="str">
        <f>INDEX('POA3'!$A$2:$O$152,_xlfn.AGGREGATE(15,6,ROW('POA3'!$A$2:$A$152)-ROW('POA3'!$A$2)+1/--('POA3'!$A$2:$A$152=$B$42),ROWS($A$48:A52)),3)</f>
        <v>3.4 Extensión y vinculación</v>
      </c>
      <c r="B52" s="2" t="str">
        <f>INDEX('POA3'!$A$2:$O$152,_xlfn.AGGREGATE(15,6,ROW('POA3'!$A$2:$A$152)-ROW('POA3'!$A$2)+1/--('POA3'!$A$2:$A$152=$B$42),ROWS($A$48:B52)),4)</f>
        <v>3.4.1 Fortalecer la presencia de la universidad en la sociedad a través de la divulgación del conocimiento y la promoción de la cultura y el deporte.</v>
      </c>
      <c r="C52" s="2" t="str">
        <f>INDEX('POA3'!$A$2:$O$152,_xlfn.AGGREGATE(15,6,ROW('POA3'!$A$2:$A$152)-ROW('POA3'!$A$2)+1/--('POA3'!$A$2:$A$152=$B$42),ROWS($A$48:C52)),5)</f>
        <v>3.4.1.3 Promover la formación de públicos para el arte, la ciencia y las humanidades, tanto entre los universitarios como entre la comunidad en general.</v>
      </c>
      <c r="D52" s="2" t="str">
        <f>INDEX('POA3'!$A$2:$O$152,_xlfn.AGGREGATE(15,6,ROW('POA3'!$A$2:$A$152)-ROW('POA3'!$A$2)+1/--('POA3'!$A$2:$A$152=$B$42),ROWS($A$48:D52)),6)</f>
        <v>Producción audiovisual para la difusión del arte, la ciencia y las humanidades.</v>
      </c>
      <c r="E52" s="37">
        <f t="shared" si="11"/>
        <v>3</v>
      </c>
      <c r="F52" s="31">
        <f>INDEX('POA3'!$A$2:$O$152,_xlfn.AGGREGATE(15,6,ROW('POA3'!$A$2:$A$152)-ROW('POA3'!$A$2)+1/--('POA3'!$A$2:$A$152=$B$42),ROWS($A$48:E52)),7)</f>
        <v>0</v>
      </c>
      <c r="G52" s="31">
        <f>INDEX('POA3'!$A$2:$O$152,_xlfn.AGGREGATE(15,6,ROW('POA3'!$A$2:$A$152)-ROW('POA3'!$A$2)+1/--('POA3'!$A$2:$A$152=$B$42),ROWS($A$48:F52)),8)</f>
        <v>3</v>
      </c>
      <c r="H52" s="31">
        <f>INDEX('POA3'!$A$2:$O$152,_xlfn.AGGREGATE(15,6,ROW('POA3'!$A$2:$A$152)-ROW('POA3'!$A$2)+1/--('POA3'!$A$2:$A$152=$B$42),ROWS($A$48:G52)),9)</f>
        <v>0</v>
      </c>
      <c r="I52" s="31">
        <f>INDEX('POA3'!$A$2:$O$152,_xlfn.AGGREGATE(15,6,ROW('POA3'!$A$2:$A$152)-ROW('POA3'!$A$2)+1/--('POA3'!$A$2:$A$152=$B$42),ROWS($A$48:H52)),10)</f>
        <v>0</v>
      </c>
      <c r="J52" s="31">
        <f>INDEX('POA3'!$A$2:$O$152,_xlfn.AGGREGATE(15,6,ROW('POA3'!$A$2:$A$152)-ROW('POA3'!$A$2)+1/--('POA3'!$A$2:$A$152=$B$42),ROWS($A$48:I52)),11)</f>
        <v>0</v>
      </c>
      <c r="K52" s="31">
        <f>INDEX('POA3'!$A$2:$O$152,_xlfn.AGGREGATE(15,6,ROW('POA3'!$A$2:$A$152)-ROW('POA3'!$A$2)+1/--('POA3'!$A$2:$A$152=$B$42),ROWS($A$48:J52)),12)</f>
        <v>0</v>
      </c>
      <c r="L52" s="31">
        <f>INDEX('POA3'!$A$2:$O$152,_xlfn.AGGREGATE(15,6,ROW('POA3'!$A$2:$A$152)-ROW('POA3'!$A$2)+1/--('POA3'!$A$2:$A$152=$B$42),ROWS($A$48:K52)),13)</f>
        <v>3</v>
      </c>
      <c r="M52" s="31">
        <f>INDEX('POA3'!$A$2:$O$152,_xlfn.AGGREGATE(15,6,ROW('POA3'!$A$2:$A$152)-ROW('POA3'!$A$2)+1/--('POA3'!$A$2:$A$152=$B$42),ROWS($A$48:L52)),14)</f>
        <v>0</v>
      </c>
      <c r="N52" s="37">
        <f t="shared" si="12"/>
        <v>3</v>
      </c>
      <c r="O52" s="41">
        <f t="shared" si="13"/>
        <v>1</v>
      </c>
    </row>
    <row r="53" spans="1:15" ht="52.8" x14ac:dyDescent="0.3">
      <c r="A53" s="2" t="str">
        <f>INDEX('POA3'!$A$2:$O$152,_xlfn.AGGREGATE(15,6,ROW('POA3'!$A$2:$A$152)-ROW('POA3'!$A$2)+1/--('POA3'!$A$2:$A$152=$B$42),ROWS($A$48:A53)),3)</f>
        <v>3.4 Extensión y vinculación</v>
      </c>
      <c r="B53" s="2" t="str">
        <f>INDEX('POA3'!$A$2:$O$152,_xlfn.AGGREGATE(15,6,ROW('POA3'!$A$2:$A$152)-ROW('POA3'!$A$2)+1/--('POA3'!$A$2:$A$152=$B$42),ROWS($A$48:B53)),4)</f>
        <v>3.4.1 Fortalecer la presencia de la universidad en la sociedad a través de la divulgación del conocimiento y la promoción de la cultura y el deporte.</v>
      </c>
      <c r="C53" s="2" t="str">
        <f>INDEX('POA3'!$A$2:$O$152,_xlfn.AGGREGATE(15,6,ROW('POA3'!$A$2:$A$152)-ROW('POA3'!$A$2)+1/--('POA3'!$A$2:$A$152=$B$42),ROWS($A$48:C53)),5)</f>
        <v>3.4.1.4 Promover el deporte y la adopción de estilos de vida saludable en la comunidad universitaria y la sociedad bajacaliforniana.</v>
      </c>
      <c r="D53" s="2" t="str">
        <f>INDEX('POA3'!$A$2:$O$152,_xlfn.AGGREGATE(15,6,ROW('POA3'!$A$2:$A$152)-ROW('POA3'!$A$2)+1/--('POA3'!$A$2:$A$152=$B$42),ROWS($A$48:D53)),6)</f>
        <v>Producción radiofónica para la difusión del deporte y la vida saludable.</v>
      </c>
      <c r="E53" s="37">
        <f t="shared" si="11"/>
        <v>4</v>
      </c>
      <c r="F53" s="31">
        <f>INDEX('POA3'!$A$2:$O$152,_xlfn.AGGREGATE(15,6,ROW('POA3'!$A$2:$A$152)-ROW('POA3'!$A$2)+1/--('POA3'!$A$2:$A$152=$B$42),ROWS($A$48:E53)),7)</f>
        <v>0</v>
      </c>
      <c r="G53" s="31">
        <f>INDEX('POA3'!$A$2:$O$152,_xlfn.AGGREGATE(15,6,ROW('POA3'!$A$2:$A$152)-ROW('POA3'!$A$2)+1/--('POA3'!$A$2:$A$152=$B$42),ROWS($A$48:F53)),8)</f>
        <v>4</v>
      </c>
      <c r="H53" s="31">
        <f>INDEX('POA3'!$A$2:$O$152,_xlfn.AGGREGATE(15,6,ROW('POA3'!$A$2:$A$152)-ROW('POA3'!$A$2)+1/--('POA3'!$A$2:$A$152=$B$42),ROWS($A$48:G53)),9)</f>
        <v>0</v>
      </c>
      <c r="I53" s="31">
        <f>INDEX('POA3'!$A$2:$O$152,_xlfn.AGGREGATE(15,6,ROW('POA3'!$A$2:$A$152)-ROW('POA3'!$A$2)+1/--('POA3'!$A$2:$A$152=$B$42),ROWS($A$48:H53)),10)</f>
        <v>0</v>
      </c>
      <c r="J53" s="31">
        <f>INDEX('POA3'!$A$2:$O$152,_xlfn.AGGREGATE(15,6,ROW('POA3'!$A$2:$A$152)-ROW('POA3'!$A$2)+1/--('POA3'!$A$2:$A$152=$B$42),ROWS($A$48:I53)),11)</f>
        <v>0</v>
      </c>
      <c r="K53" s="31">
        <f>INDEX('POA3'!$A$2:$O$152,_xlfn.AGGREGATE(15,6,ROW('POA3'!$A$2:$A$152)-ROW('POA3'!$A$2)+1/--('POA3'!$A$2:$A$152=$B$42),ROWS($A$48:J53)),12)</f>
        <v>0</v>
      </c>
      <c r="L53" s="31">
        <f>INDEX('POA3'!$A$2:$O$152,_xlfn.AGGREGATE(15,6,ROW('POA3'!$A$2:$A$152)-ROW('POA3'!$A$2)+1/--('POA3'!$A$2:$A$152=$B$42),ROWS($A$48:K53)),13)</f>
        <v>4</v>
      </c>
      <c r="M53" s="31">
        <f>INDEX('POA3'!$A$2:$O$152,_xlfn.AGGREGATE(15,6,ROW('POA3'!$A$2:$A$152)-ROW('POA3'!$A$2)+1/--('POA3'!$A$2:$A$152=$B$42),ROWS($A$48:L53)),14)</f>
        <v>0</v>
      </c>
      <c r="N53" s="37">
        <f t="shared" si="12"/>
        <v>4</v>
      </c>
      <c r="O53" s="41">
        <f t="shared" si="13"/>
        <v>1</v>
      </c>
    </row>
    <row r="54" spans="1:15" ht="52.8" x14ac:dyDescent="0.3">
      <c r="A54" s="2" t="str">
        <f>INDEX('POA3'!$A$2:$O$152,_xlfn.AGGREGATE(15,6,ROW('POA3'!$A$2:$A$152)-ROW('POA3'!$A$2)+1/--('POA3'!$A$2:$A$152=$B$42),ROWS($A$48:A54)),3)</f>
        <v>3.4 Extensión y vinculación</v>
      </c>
      <c r="B54" s="2" t="str">
        <f>INDEX('POA3'!$A$2:$O$152,_xlfn.AGGREGATE(15,6,ROW('POA3'!$A$2:$A$152)-ROW('POA3'!$A$2)+1/--('POA3'!$A$2:$A$152=$B$42),ROWS($A$48:B54)),4)</f>
        <v>3.4.1 Fortalecer la presencia de la universidad en la sociedad a través de la divulgación del conocimiento y la promoción de la cultura y el deporte.</v>
      </c>
      <c r="C54" s="2" t="str">
        <f>INDEX('POA3'!$A$2:$O$152,_xlfn.AGGREGATE(15,6,ROW('POA3'!$A$2:$A$152)-ROW('POA3'!$A$2)+1/--('POA3'!$A$2:$A$152=$B$42),ROWS($A$48:C54)),5)</f>
        <v>3.4.1.1 Impulsar la apropiación social de la ciencia, las humanidades, la tecnología y la in- novación entre los diversos sectores de la sociedad.</v>
      </c>
      <c r="D54" s="2" t="str">
        <f>INDEX('POA3'!$A$2:$O$152,_xlfn.AGGREGATE(15,6,ROW('POA3'!$A$2:$A$152)-ROW('POA3'!$A$2)+1/--('POA3'!$A$2:$A$152=$B$42),ROWS($A$48:D54)),6)</f>
        <v>Publicación de Revista UABC</v>
      </c>
      <c r="E54" s="37">
        <f t="shared" si="11"/>
        <v>2</v>
      </c>
      <c r="F54" s="31">
        <f>INDEX('POA3'!$A$2:$O$152,_xlfn.AGGREGATE(15,6,ROW('POA3'!$A$2:$A$152)-ROW('POA3'!$A$2)+1/--('POA3'!$A$2:$A$152=$B$42),ROWS($A$48:E54)),7)</f>
        <v>0</v>
      </c>
      <c r="G54" s="31">
        <f>INDEX('POA3'!$A$2:$O$152,_xlfn.AGGREGATE(15,6,ROW('POA3'!$A$2:$A$152)-ROW('POA3'!$A$2)+1/--('POA3'!$A$2:$A$152=$B$42),ROWS($A$48:F54)),8)</f>
        <v>1</v>
      </c>
      <c r="H54" s="31">
        <f>INDEX('POA3'!$A$2:$O$152,_xlfn.AGGREGATE(15,6,ROW('POA3'!$A$2:$A$152)-ROW('POA3'!$A$2)+1/--('POA3'!$A$2:$A$152=$B$42),ROWS($A$48:G54)),9)</f>
        <v>1</v>
      </c>
      <c r="I54" s="31">
        <f>INDEX('POA3'!$A$2:$O$152,_xlfn.AGGREGATE(15,6,ROW('POA3'!$A$2:$A$152)-ROW('POA3'!$A$2)+1/--('POA3'!$A$2:$A$152=$B$42),ROWS($A$48:H54)),10)</f>
        <v>0</v>
      </c>
      <c r="J54" s="31">
        <f>INDEX('POA3'!$A$2:$O$152,_xlfn.AGGREGATE(15,6,ROW('POA3'!$A$2:$A$152)-ROW('POA3'!$A$2)+1/--('POA3'!$A$2:$A$152=$B$42),ROWS($A$48:I54)),11)</f>
        <v>0</v>
      </c>
      <c r="K54" s="31">
        <f>INDEX('POA3'!$A$2:$O$152,_xlfn.AGGREGATE(15,6,ROW('POA3'!$A$2:$A$152)-ROW('POA3'!$A$2)+1/--('POA3'!$A$2:$A$152=$B$42),ROWS($A$48:J54)),12)</f>
        <v>0</v>
      </c>
      <c r="L54" s="31">
        <f>INDEX('POA3'!$A$2:$O$152,_xlfn.AGGREGATE(15,6,ROW('POA3'!$A$2:$A$152)-ROW('POA3'!$A$2)+1/--('POA3'!$A$2:$A$152=$B$42),ROWS($A$48:K54)),13)</f>
        <v>1</v>
      </c>
      <c r="M54" s="31">
        <f>INDEX('POA3'!$A$2:$O$152,_xlfn.AGGREGATE(15,6,ROW('POA3'!$A$2:$A$152)-ROW('POA3'!$A$2)+1/--('POA3'!$A$2:$A$152=$B$42),ROWS($A$48:L54)),14)</f>
        <v>0</v>
      </c>
      <c r="N54" s="37">
        <f t="shared" si="12"/>
        <v>1</v>
      </c>
      <c r="O54" s="41">
        <f t="shared" si="13"/>
        <v>0.5</v>
      </c>
    </row>
    <row r="55" spans="1:15" ht="52.8" x14ac:dyDescent="0.3">
      <c r="A55" s="2" t="str">
        <f>INDEX('POA3'!$A$2:$O$152,_xlfn.AGGREGATE(15,6,ROW('POA3'!$A$2:$A$152)-ROW('POA3'!$A$2)+1/--('POA3'!$A$2:$A$152=$B$42),ROWS($A$48:A55)),3)</f>
        <v>3.4 Extensión y vinculación</v>
      </c>
      <c r="B55" s="2" t="str">
        <f>INDEX('POA3'!$A$2:$O$152,_xlfn.AGGREGATE(15,6,ROW('POA3'!$A$2:$A$152)-ROW('POA3'!$A$2)+1/--('POA3'!$A$2:$A$152=$B$42),ROWS($A$48:B55)),4)</f>
        <v>3.4.1 Fortalecer la presencia de la universidad en la sociedad a través de la divulgación del conocimiento y la promoción de la cultura y el deporte.</v>
      </c>
      <c r="C55" s="2" t="str">
        <f>INDEX('POA3'!$A$2:$O$152,_xlfn.AGGREGATE(15,6,ROW('POA3'!$A$2:$A$152)-ROW('POA3'!$A$2)+1/--('POA3'!$A$2:$A$152=$B$42),ROWS($A$48:C55)),5)</f>
        <v>3.4.1.1 Impulsar la apropiación social de la ciencia, las humanidades, la tecnología y la in- novación entre los diversos sectores de la sociedad.</v>
      </c>
      <c r="D55" s="2" t="str">
        <f>INDEX('POA3'!$A$2:$O$152,_xlfn.AGGREGATE(15,6,ROW('POA3'!$A$2:$A$152)-ROW('POA3'!$A$2)+1/--('POA3'!$A$2:$A$152=$B$42),ROWS($A$48:D55)),6)</f>
        <v>Promoción y difusión de eventos de arte, ciencia y humanidades.</v>
      </c>
      <c r="E55" s="37">
        <f t="shared" si="11"/>
        <v>0</v>
      </c>
      <c r="F55" s="31">
        <f>INDEX('POA3'!$A$2:$O$152,_xlfn.AGGREGATE(15,6,ROW('POA3'!$A$2:$A$152)-ROW('POA3'!$A$2)+1/--('POA3'!$A$2:$A$152=$B$42),ROWS($A$48:E55)),7)</f>
        <v>0</v>
      </c>
      <c r="G55" s="31">
        <f>INDEX('POA3'!$A$2:$O$152,_xlfn.AGGREGATE(15,6,ROW('POA3'!$A$2:$A$152)-ROW('POA3'!$A$2)+1/--('POA3'!$A$2:$A$152=$B$42),ROWS($A$48:F55)),8)</f>
        <v>193</v>
      </c>
      <c r="H55" s="31">
        <f>INDEX('POA3'!$A$2:$O$152,_xlfn.AGGREGATE(15,6,ROW('POA3'!$A$2:$A$152)-ROW('POA3'!$A$2)+1/--('POA3'!$A$2:$A$152=$B$42),ROWS($A$48:G55)),9)</f>
        <v>0</v>
      </c>
      <c r="I55" s="31">
        <f>INDEX('POA3'!$A$2:$O$152,_xlfn.AGGREGATE(15,6,ROW('POA3'!$A$2:$A$152)-ROW('POA3'!$A$2)+1/--('POA3'!$A$2:$A$152=$B$42),ROWS($A$48:H55)),10)</f>
        <v>0</v>
      </c>
      <c r="J55" s="31">
        <f>INDEX('POA3'!$A$2:$O$152,_xlfn.AGGREGATE(15,6,ROW('POA3'!$A$2:$A$152)-ROW('POA3'!$A$2)+1/--('POA3'!$A$2:$A$152=$B$42),ROWS($A$48:I55)),11)</f>
        <v>0</v>
      </c>
      <c r="K55" s="31">
        <f>INDEX('POA3'!$A$2:$O$152,_xlfn.AGGREGATE(15,6,ROW('POA3'!$A$2:$A$152)-ROW('POA3'!$A$2)+1/--('POA3'!$A$2:$A$152=$B$42),ROWS($A$48:J55)),12)</f>
        <v>0</v>
      </c>
      <c r="L55" s="31">
        <f>INDEX('POA3'!$A$2:$O$152,_xlfn.AGGREGATE(15,6,ROW('POA3'!$A$2:$A$152)-ROW('POA3'!$A$2)+1/--('POA3'!$A$2:$A$152=$B$42),ROWS($A$48:K55)),13)</f>
        <v>0</v>
      </c>
      <c r="M55" s="31">
        <f>INDEX('POA3'!$A$2:$O$152,_xlfn.AGGREGATE(15,6,ROW('POA3'!$A$2:$A$152)-ROW('POA3'!$A$2)+1/--('POA3'!$A$2:$A$152=$B$42),ROWS($A$48:L55)),14)</f>
        <v>0</v>
      </c>
      <c r="N55" s="37">
        <f t="shared" si="12"/>
        <v>193</v>
      </c>
      <c r="O55" s="41">
        <f t="shared" si="13"/>
        <v>0</v>
      </c>
    </row>
    <row r="56" spans="1:15" ht="52.8" x14ac:dyDescent="0.3">
      <c r="A56" s="2" t="str">
        <f>INDEX('POA3'!$A$2:$O$152,_xlfn.AGGREGATE(15,6,ROW('POA3'!$A$2:$A$152)-ROW('POA3'!$A$2)+1/--('POA3'!$A$2:$A$152=$B$42),ROWS($A$48:A56)),3)</f>
        <v>3.4 Extensión y vinculación</v>
      </c>
      <c r="B56" s="2" t="str">
        <f>INDEX('POA3'!$A$2:$O$152,_xlfn.AGGREGATE(15,6,ROW('POA3'!$A$2:$A$152)-ROW('POA3'!$A$2)+1/--('POA3'!$A$2:$A$152=$B$42),ROWS($A$48:B56)),4)</f>
        <v>3.4.1 Fortalecer la presencia de la universidad en la sociedad a través de la divulgación del conocimiento y la promoción de la cultura y el deporte.</v>
      </c>
      <c r="C56" s="2" t="str">
        <f>INDEX('POA3'!$A$2:$O$152,_xlfn.AGGREGATE(15,6,ROW('POA3'!$A$2:$A$152)-ROW('POA3'!$A$2)+1/--('POA3'!$A$2:$A$152=$B$42),ROWS($A$48:C56)),5)</f>
        <v>3.4.1.1 Impulsar la apropiación social de la ciencia, las humanidades, la tecnología y la in- novación entre los diversos sectores de la sociedad.</v>
      </c>
      <c r="D56" s="2" t="str">
        <f>INDEX('POA3'!$A$2:$O$152,_xlfn.AGGREGATE(15,6,ROW('POA3'!$A$2:$A$152)-ROW('POA3'!$A$2)+1/--('POA3'!$A$2:$A$152=$B$42),ROWS($A$48:D56)),6)</f>
        <v>Colaborar con Coord. Gral. de Inv. y Posgrado en programa "Cimarrones en ciencia y la tecnología"</v>
      </c>
      <c r="E56" s="37">
        <f t="shared" si="11"/>
        <v>0</v>
      </c>
      <c r="F56" s="31">
        <f>INDEX('POA3'!$A$2:$O$152,_xlfn.AGGREGATE(15,6,ROW('POA3'!$A$2:$A$152)-ROW('POA3'!$A$2)+1/--('POA3'!$A$2:$A$152=$B$42),ROWS($A$48:E56)),7)</f>
        <v>0</v>
      </c>
      <c r="G56" s="31">
        <f>INDEX('POA3'!$A$2:$O$152,_xlfn.AGGREGATE(15,6,ROW('POA3'!$A$2:$A$152)-ROW('POA3'!$A$2)+1/--('POA3'!$A$2:$A$152=$B$42),ROWS($A$48:F56)),8)</f>
        <v>0</v>
      </c>
      <c r="H56" s="31">
        <f>INDEX('POA3'!$A$2:$O$152,_xlfn.AGGREGATE(15,6,ROW('POA3'!$A$2:$A$152)-ROW('POA3'!$A$2)+1/--('POA3'!$A$2:$A$152=$B$42),ROWS($A$48:G56)),9)</f>
        <v>0</v>
      </c>
      <c r="I56" s="31">
        <f>INDEX('POA3'!$A$2:$O$152,_xlfn.AGGREGATE(15,6,ROW('POA3'!$A$2:$A$152)-ROW('POA3'!$A$2)+1/--('POA3'!$A$2:$A$152=$B$42),ROWS($A$48:H56)),10)</f>
        <v>0</v>
      </c>
      <c r="J56" s="31">
        <f>INDEX('POA3'!$A$2:$O$152,_xlfn.AGGREGATE(15,6,ROW('POA3'!$A$2:$A$152)-ROW('POA3'!$A$2)+1/--('POA3'!$A$2:$A$152=$B$42),ROWS($A$48:I56)),11)</f>
        <v>0</v>
      </c>
      <c r="K56" s="31">
        <f>INDEX('POA3'!$A$2:$O$152,_xlfn.AGGREGATE(15,6,ROW('POA3'!$A$2:$A$152)-ROW('POA3'!$A$2)+1/--('POA3'!$A$2:$A$152=$B$42),ROWS($A$48:J56)),12)</f>
        <v>0</v>
      </c>
      <c r="L56" s="31">
        <f>INDEX('POA3'!$A$2:$O$152,_xlfn.AGGREGATE(15,6,ROW('POA3'!$A$2:$A$152)-ROW('POA3'!$A$2)+1/--('POA3'!$A$2:$A$152=$B$42),ROWS($A$48:K56)),13)</f>
        <v>0</v>
      </c>
      <c r="M56" s="31">
        <f>INDEX('POA3'!$A$2:$O$152,_xlfn.AGGREGATE(15,6,ROW('POA3'!$A$2:$A$152)-ROW('POA3'!$A$2)+1/--('POA3'!$A$2:$A$152=$B$42),ROWS($A$48:L56)),14)</f>
        <v>0</v>
      </c>
      <c r="N56" s="37">
        <f t="shared" si="12"/>
        <v>0</v>
      </c>
      <c r="O56" s="41">
        <f t="shared" si="13"/>
        <v>0</v>
      </c>
    </row>
    <row r="57" spans="1:15" ht="52.8" x14ac:dyDescent="0.3">
      <c r="A57" s="2" t="str">
        <f>INDEX('POA3'!$A$2:$O$152,_xlfn.AGGREGATE(15,6,ROW('POA3'!$A$2:$A$152)-ROW('POA3'!$A$2)+1/--('POA3'!$A$2:$A$152=$B$42),ROWS($A$48:A57)),3)</f>
        <v>3.4 Extensión y vinculación</v>
      </c>
      <c r="B57" s="2" t="str">
        <f>INDEX('POA3'!$A$2:$O$152,_xlfn.AGGREGATE(15,6,ROW('POA3'!$A$2:$A$152)-ROW('POA3'!$A$2)+1/--('POA3'!$A$2:$A$152=$B$42),ROWS($A$48:B57)),4)</f>
        <v>3.4.1 Fortalecer la presencia de la universidad en la sociedad a través de la divulgación del conocimiento y la promoción de la cultura y el deporte.</v>
      </c>
      <c r="C57" s="2" t="str">
        <f>INDEX('POA3'!$A$2:$O$152,_xlfn.AGGREGATE(15,6,ROW('POA3'!$A$2:$A$152)-ROW('POA3'!$A$2)+1/--('POA3'!$A$2:$A$152=$B$42),ROWS($A$48:C57)),5)</f>
        <v>3.4.1.4 Promover el deporte y la adopción de estilos de vida saludable en la comunidad universitaria y la sociedad bajacaliforniana.</v>
      </c>
      <c r="D57" s="2" t="str">
        <f>INDEX('POA3'!$A$2:$O$152,_xlfn.AGGREGATE(15,6,ROW('POA3'!$A$2:$A$152)-ROW('POA3'!$A$2)+1/--('POA3'!$A$2:$A$152=$B$42),ROWS($A$48:D57)),6)</f>
        <v>Implementar módulo de campaña dedicado a promoción de la salud.</v>
      </c>
      <c r="E57" s="37">
        <f t="shared" si="11"/>
        <v>1</v>
      </c>
      <c r="F57" s="31">
        <f>INDEX('POA3'!$A$2:$O$152,_xlfn.AGGREGATE(15,6,ROW('POA3'!$A$2:$A$152)-ROW('POA3'!$A$2)+1/--('POA3'!$A$2:$A$152=$B$42),ROWS($A$48:E57)),7)</f>
        <v>0</v>
      </c>
      <c r="G57" s="31">
        <f>INDEX('POA3'!$A$2:$O$152,_xlfn.AGGREGATE(15,6,ROW('POA3'!$A$2:$A$152)-ROW('POA3'!$A$2)+1/--('POA3'!$A$2:$A$152=$B$42),ROWS($A$48:F57)),8)</f>
        <v>0</v>
      </c>
      <c r="H57" s="31">
        <f>INDEX('POA3'!$A$2:$O$152,_xlfn.AGGREGATE(15,6,ROW('POA3'!$A$2:$A$152)-ROW('POA3'!$A$2)+1/--('POA3'!$A$2:$A$152=$B$42),ROWS($A$48:G57)),9)</f>
        <v>0</v>
      </c>
      <c r="I57" s="31">
        <f>INDEX('POA3'!$A$2:$O$152,_xlfn.AGGREGATE(15,6,ROW('POA3'!$A$2:$A$152)-ROW('POA3'!$A$2)+1/--('POA3'!$A$2:$A$152=$B$42),ROWS($A$48:H57)),10)</f>
        <v>0</v>
      </c>
      <c r="J57" s="31">
        <f>INDEX('POA3'!$A$2:$O$152,_xlfn.AGGREGATE(15,6,ROW('POA3'!$A$2:$A$152)-ROW('POA3'!$A$2)+1/--('POA3'!$A$2:$A$152=$B$42),ROWS($A$48:I57)),11)</f>
        <v>1</v>
      </c>
      <c r="K57" s="31">
        <f>INDEX('POA3'!$A$2:$O$152,_xlfn.AGGREGATE(15,6,ROW('POA3'!$A$2:$A$152)-ROW('POA3'!$A$2)+1/--('POA3'!$A$2:$A$152=$B$42),ROWS($A$48:J57)),12)</f>
        <v>0</v>
      </c>
      <c r="L57" s="31">
        <f>INDEX('POA3'!$A$2:$O$152,_xlfn.AGGREGATE(15,6,ROW('POA3'!$A$2:$A$152)-ROW('POA3'!$A$2)+1/--('POA3'!$A$2:$A$152=$B$42),ROWS($A$48:K57)),13)</f>
        <v>0</v>
      </c>
      <c r="M57" s="31">
        <f>INDEX('POA3'!$A$2:$O$152,_xlfn.AGGREGATE(15,6,ROW('POA3'!$A$2:$A$152)-ROW('POA3'!$A$2)+1/--('POA3'!$A$2:$A$152=$B$42),ROWS($A$48:L57)),14)</f>
        <v>0</v>
      </c>
      <c r="N57" s="37">
        <f t="shared" si="12"/>
        <v>0</v>
      </c>
      <c r="O57" s="41">
        <f t="shared" si="13"/>
        <v>0</v>
      </c>
    </row>
    <row r="58" spans="1:15" ht="52.8" x14ac:dyDescent="0.3">
      <c r="A58" s="2" t="str">
        <f>INDEX('POA3'!$A$2:$O$152,_xlfn.AGGREGATE(15,6,ROW('POA3'!$A$2:$A$152)-ROW('POA3'!$A$2)+1/--('POA3'!$A$2:$A$152=$B$42),ROWS($A$48:A58)),3)</f>
        <v>3.4 Extensión y vinculación</v>
      </c>
      <c r="B58" s="2" t="str">
        <f>INDEX('POA3'!$A$2:$O$152,_xlfn.AGGREGATE(15,6,ROW('POA3'!$A$2:$A$152)-ROW('POA3'!$A$2)+1/--('POA3'!$A$2:$A$152=$B$42),ROWS($A$48:B58)),4)</f>
        <v>3.4.1 Fortalecer la presencia de la universidad en la sociedad a través de la divulgación del conocimiento y la promoción de la cultura y el deporte.</v>
      </c>
      <c r="C58" s="2" t="str">
        <f>INDEX('POA3'!$A$2:$O$152,_xlfn.AGGREGATE(15,6,ROW('POA3'!$A$2:$A$152)-ROW('POA3'!$A$2)+1/--('POA3'!$A$2:$A$152=$B$42),ROWS($A$48:C58)),5)</f>
        <v>3.4.1.6 Promover y reconocer a los talentos artísticos, culturales y deportivos entre la comunidad universitaria.</v>
      </c>
      <c r="D58" s="2" t="str">
        <f>INDEX('POA3'!$A$2:$O$152,_xlfn.AGGREGATE(15,6,ROW('POA3'!$A$2:$A$152)-ROW('POA3'!$A$2)+1/--('POA3'!$A$2:$A$152=$B$42),ROWS($A$48:D58)),6)</f>
        <v>Implementar convocatoria de talentos artísticos universitarios</v>
      </c>
      <c r="E58" s="37">
        <f t="shared" si="11"/>
        <v>1</v>
      </c>
      <c r="F58" s="31">
        <f>INDEX('POA3'!$A$2:$O$152,_xlfn.AGGREGATE(15,6,ROW('POA3'!$A$2:$A$152)-ROW('POA3'!$A$2)+1/--('POA3'!$A$2:$A$152=$B$42),ROWS($A$48:E58)),7)</f>
        <v>0</v>
      </c>
      <c r="G58" s="31">
        <f>INDEX('POA3'!$A$2:$O$152,_xlfn.AGGREGATE(15,6,ROW('POA3'!$A$2:$A$152)-ROW('POA3'!$A$2)+1/--('POA3'!$A$2:$A$152=$B$42),ROWS($A$48:F58)),8)</f>
        <v>0</v>
      </c>
      <c r="H58" s="31">
        <f>INDEX('POA3'!$A$2:$O$152,_xlfn.AGGREGATE(15,6,ROW('POA3'!$A$2:$A$152)-ROW('POA3'!$A$2)+1/--('POA3'!$A$2:$A$152=$B$42),ROWS($A$48:G58)),9)</f>
        <v>0</v>
      </c>
      <c r="I58" s="31">
        <f>INDEX('POA3'!$A$2:$O$152,_xlfn.AGGREGATE(15,6,ROW('POA3'!$A$2:$A$152)-ROW('POA3'!$A$2)+1/--('POA3'!$A$2:$A$152=$B$42),ROWS($A$48:H58)),10)</f>
        <v>0</v>
      </c>
      <c r="J58" s="31">
        <f>INDEX('POA3'!$A$2:$O$152,_xlfn.AGGREGATE(15,6,ROW('POA3'!$A$2:$A$152)-ROW('POA3'!$A$2)+1/--('POA3'!$A$2:$A$152=$B$42),ROWS($A$48:I58)),11)</f>
        <v>1</v>
      </c>
      <c r="K58" s="31">
        <f>INDEX('POA3'!$A$2:$O$152,_xlfn.AGGREGATE(15,6,ROW('POA3'!$A$2:$A$152)-ROW('POA3'!$A$2)+1/--('POA3'!$A$2:$A$152=$B$42),ROWS($A$48:J58)),12)</f>
        <v>0</v>
      </c>
      <c r="L58" s="31">
        <f>INDEX('POA3'!$A$2:$O$152,_xlfn.AGGREGATE(15,6,ROW('POA3'!$A$2:$A$152)-ROW('POA3'!$A$2)+1/--('POA3'!$A$2:$A$152=$B$42),ROWS($A$48:K58)),13)</f>
        <v>0</v>
      </c>
      <c r="M58" s="31">
        <f>INDEX('POA3'!$A$2:$O$152,_xlfn.AGGREGATE(15,6,ROW('POA3'!$A$2:$A$152)-ROW('POA3'!$A$2)+1/--('POA3'!$A$2:$A$152=$B$42),ROWS($A$48:L58)),14)</f>
        <v>0</v>
      </c>
      <c r="N58" s="37">
        <f t="shared" si="12"/>
        <v>0</v>
      </c>
      <c r="O58" s="41">
        <f t="shared" si="13"/>
        <v>0</v>
      </c>
    </row>
    <row r="59" spans="1:15" ht="66" x14ac:dyDescent="0.3">
      <c r="A59" s="2" t="str">
        <f>INDEX('POA3'!$A$2:$O$152,_xlfn.AGGREGATE(15,6,ROW('POA3'!$A$2:$A$152)-ROW('POA3'!$A$2)+1/--('POA3'!$A$2:$A$152=$B$42),ROWS($A$48:A59)),3)</f>
        <v>3.4 Extensión y vinculación</v>
      </c>
      <c r="B59" s="2" t="str">
        <f>INDEX('POA3'!$A$2:$O$152,_xlfn.AGGREGATE(15,6,ROW('POA3'!$A$2:$A$152)-ROW('POA3'!$A$2)+1/--('POA3'!$A$2:$A$152=$B$42),ROWS($A$48:B59)),4)</f>
        <v>3.4.1 Fortalecer la presencia de la universidad en la sociedad a través de la divulgación del conocimiento y la promoción de la cultura y el deporte.</v>
      </c>
      <c r="C59" s="2" t="str">
        <f>INDEX('POA3'!$A$2:$O$152,_xlfn.AGGREGATE(15,6,ROW('POA3'!$A$2:$A$152)-ROW('POA3'!$A$2)+1/--('POA3'!$A$2:$A$152=$B$42),ROWS($A$48:C59)),5)</f>
        <v>3.4.1.7 Promover la participación de los universitarios en actividades de extensión de los servicios que brinda la uabc, y de intervención comunitaria orientadas a sectores sociales en condiciones de vulnerabilidad.</v>
      </c>
      <c r="D59" s="2" t="str">
        <f>INDEX('POA3'!$A$2:$O$152,_xlfn.AGGREGATE(15,6,ROW('POA3'!$A$2:$A$152)-ROW('POA3'!$A$2)+1/--('POA3'!$A$2:$A$152=$B$42),ROWS($A$48:D59)),6)</f>
        <v>Realizar la Brigada Universitaria UABC Contigo</v>
      </c>
      <c r="E59" s="37">
        <f t="shared" si="11"/>
        <v>3</v>
      </c>
      <c r="F59" s="31">
        <f>INDEX('POA3'!$A$2:$O$152,_xlfn.AGGREGATE(15,6,ROW('POA3'!$A$2:$A$152)-ROW('POA3'!$A$2)+1/--('POA3'!$A$2:$A$152=$B$42),ROWS($A$48:E59)),7)</f>
        <v>0</v>
      </c>
      <c r="G59" s="31">
        <f>INDEX('POA3'!$A$2:$O$152,_xlfn.AGGREGATE(15,6,ROW('POA3'!$A$2:$A$152)-ROW('POA3'!$A$2)+1/--('POA3'!$A$2:$A$152=$B$42),ROWS($A$48:F59)),8)</f>
        <v>0</v>
      </c>
      <c r="H59" s="31">
        <f>INDEX('POA3'!$A$2:$O$152,_xlfn.AGGREGATE(15,6,ROW('POA3'!$A$2:$A$152)-ROW('POA3'!$A$2)+1/--('POA3'!$A$2:$A$152=$B$42),ROWS($A$48:G59)),9)</f>
        <v>2</v>
      </c>
      <c r="I59" s="31">
        <f>INDEX('POA3'!$A$2:$O$152,_xlfn.AGGREGATE(15,6,ROW('POA3'!$A$2:$A$152)-ROW('POA3'!$A$2)+1/--('POA3'!$A$2:$A$152=$B$42),ROWS($A$48:H59)),10)</f>
        <v>0</v>
      </c>
      <c r="J59" s="31">
        <f>INDEX('POA3'!$A$2:$O$152,_xlfn.AGGREGATE(15,6,ROW('POA3'!$A$2:$A$152)-ROW('POA3'!$A$2)+1/--('POA3'!$A$2:$A$152=$B$42),ROWS($A$48:I59)),11)</f>
        <v>0</v>
      </c>
      <c r="K59" s="31">
        <f>INDEX('POA3'!$A$2:$O$152,_xlfn.AGGREGATE(15,6,ROW('POA3'!$A$2:$A$152)-ROW('POA3'!$A$2)+1/--('POA3'!$A$2:$A$152=$B$42),ROWS($A$48:J59)),12)</f>
        <v>0</v>
      </c>
      <c r="L59" s="31">
        <f>INDEX('POA3'!$A$2:$O$152,_xlfn.AGGREGATE(15,6,ROW('POA3'!$A$2:$A$152)-ROW('POA3'!$A$2)+1/--('POA3'!$A$2:$A$152=$B$42),ROWS($A$48:K59)),13)</f>
        <v>1</v>
      </c>
      <c r="M59" s="31">
        <f>INDEX('POA3'!$A$2:$O$152,_xlfn.AGGREGATE(15,6,ROW('POA3'!$A$2:$A$152)-ROW('POA3'!$A$2)+1/--('POA3'!$A$2:$A$152=$B$42),ROWS($A$48:L59)),14)</f>
        <v>0</v>
      </c>
      <c r="N59" s="37">
        <f t="shared" si="12"/>
        <v>0</v>
      </c>
      <c r="O59" s="41">
        <f t="shared" si="13"/>
        <v>0</v>
      </c>
    </row>
    <row r="60" spans="1:15" ht="52.8" x14ac:dyDescent="0.3">
      <c r="A60" s="2" t="str">
        <f>INDEX('POA3'!$A$2:$O$152,_xlfn.AGGREGATE(15,6,ROW('POA3'!$A$2:$A$152)-ROW('POA3'!$A$2)+1/--('POA3'!$A$2:$A$152=$B$42),ROWS($A$48:A60)),3)</f>
        <v>3.4 Extensión y vinculación</v>
      </c>
      <c r="B60" s="2" t="str">
        <f>INDEX('POA3'!$A$2:$O$152,_xlfn.AGGREGATE(15,6,ROW('POA3'!$A$2:$A$152)-ROW('POA3'!$A$2)+1/--('POA3'!$A$2:$A$152=$B$42),ROWS($A$48:B60)),4)</f>
        <v>3.4.1 Fortalecer la presencia de la universidad en la sociedad a través de la divulgación del conocimiento y la promoción de la cultura y el deporte.</v>
      </c>
      <c r="C60" s="2" t="str">
        <f>INDEX('POA3'!$A$2:$O$152,_xlfn.AGGREGATE(15,6,ROW('POA3'!$A$2:$A$152)-ROW('POA3'!$A$2)+1/--('POA3'!$A$2:$A$152=$B$42),ROWS($A$48:C60)),5)</f>
        <v>3.4.1.2 Fomentar el desarrollo de vocaciones científicas y tecnológicas en estudiantes de educación básica y media superior de la entidad.</v>
      </c>
      <c r="D60" s="2" t="str">
        <f>INDEX('POA3'!$A$2:$O$152,_xlfn.AGGREGATE(15,6,ROW('POA3'!$A$2:$A$152)-ROW('POA3'!$A$2)+1/--('POA3'!$A$2:$A$152=$B$42),ROWS($A$48:D60)),6)</f>
        <v>Ciclo de presentaciones de ciencia y tecnología en instituciones de educación media superior</v>
      </c>
      <c r="E60" s="37">
        <f t="shared" si="11"/>
        <v>0</v>
      </c>
      <c r="F60" s="31">
        <f>INDEX('POA3'!$A$2:$O$152,_xlfn.AGGREGATE(15,6,ROW('POA3'!$A$2:$A$152)-ROW('POA3'!$A$2)+1/--('POA3'!$A$2:$A$152=$B$42),ROWS($A$48:E60)),7)</f>
        <v>0</v>
      </c>
      <c r="G60" s="31">
        <f>INDEX('POA3'!$A$2:$O$152,_xlfn.AGGREGATE(15,6,ROW('POA3'!$A$2:$A$152)-ROW('POA3'!$A$2)+1/--('POA3'!$A$2:$A$152=$B$42),ROWS($A$48:F60)),8)</f>
        <v>0</v>
      </c>
      <c r="H60" s="31">
        <f>INDEX('POA3'!$A$2:$O$152,_xlfn.AGGREGATE(15,6,ROW('POA3'!$A$2:$A$152)-ROW('POA3'!$A$2)+1/--('POA3'!$A$2:$A$152=$B$42),ROWS($A$48:G60)),9)</f>
        <v>0</v>
      </c>
      <c r="I60" s="31">
        <f>INDEX('POA3'!$A$2:$O$152,_xlfn.AGGREGATE(15,6,ROW('POA3'!$A$2:$A$152)-ROW('POA3'!$A$2)+1/--('POA3'!$A$2:$A$152=$B$42),ROWS($A$48:H60)),10)</f>
        <v>0</v>
      </c>
      <c r="J60" s="31">
        <f>INDEX('POA3'!$A$2:$O$152,_xlfn.AGGREGATE(15,6,ROW('POA3'!$A$2:$A$152)-ROW('POA3'!$A$2)+1/--('POA3'!$A$2:$A$152=$B$42),ROWS($A$48:I60)),11)</f>
        <v>0</v>
      </c>
      <c r="K60" s="31">
        <f>INDEX('POA3'!$A$2:$O$152,_xlfn.AGGREGATE(15,6,ROW('POA3'!$A$2:$A$152)-ROW('POA3'!$A$2)+1/--('POA3'!$A$2:$A$152=$B$42),ROWS($A$48:J60)),12)</f>
        <v>0</v>
      </c>
      <c r="L60" s="31">
        <f>INDEX('POA3'!$A$2:$O$152,_xlfn.AGGREGATE(15,6,ROW('POA3'!$A$2:$A$152)-ROW('POA3'!$A$2)+1/--('POA3'!$A$2:$A$152=$B$42),ROWS($A$48:K60)),13)</f>
        <v>0</v>
      </c>
      <c r="M60" s="31">
        <f>INDEX('POA3'!$A$2:$O$152,_xlfn.AGGREGATE(15,6,ROW('POA3'!$A$2:$A$152)-ROW('POA3'!$A$2)+1/--('POA3'!$A$2:$A$152=$B$42),ROWS($A$48:L60)),14)</f>
        <v>0</v>
      </c>
      <c r="N60" s="37">
        <f t="shared" si="12"/>
        <v>0</v>
      </c>
      <c r="O60" s="41">
        <f t="shared" si="13"/>
        <v>0</v>
      </c>
    </row>
  </sheetData>
  <mergeCells count="48">
    <mergeCell ref="B38:O38"/>
    <mergeCell ref="B39:O39"/>
    <mergeCell ref="C42:N42"/>
    <mergeCell ref="C43:N43"/>
    <mergeCell ref="A45:A47"/>
    <mergeCell ref="B45:B47"/>
    <mergeCell ref="C45:C47"/>
    <mergeCell ref="D45:D47"/>
    <mergeCell ref="E45:E47"/>
    <mergeCell ref="F45:M45"/>
    <mergeCell ref="N45:N47"/>
    <mergeCell ref="O45:O47"/>
    <mergeCell ref="F46:G46"/>
    <mergeCell ref="H46:I46"/>
    <mergeCell ref="J46:K46"/>
    <mergeCell ref="L46:M46"/>
    <mergeCell ref="B21:O21"/>
    <mergeCell ref="B22:O22"/>
    <mergeCell ref="C25:N25"/>
    <mergeCell ref="C26:N26"/>
    <mergeCell ref="A28:A30"/>
    <mergeCell ref="B28:B30"/>
    <mergeCell ref="C28:C30"/>
    <mergeCell ref="D28:D30"/>
    <mergeCell ref="E28:E30"/>
    <mergeCell ref="F28:M28"/>
    <mergeCell ref="N28:N30"/>
    <mergeCell ref="O28:O30"/>
    <mergeCell ref="F29:G29"/>
    <mergeCell ref="H29:I29"/>
    <mergeCell ref="J29:K29"/>
    <mergeCell ref="L29:M29"/>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view="pageBreakPreview"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256</v>
      </c>
      <c r="C5" s="84" t="s">
        <v>107</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1.9.2 Modernizar la infraestructura tecnológica de la universidad acorde con los requerimientos de las funciones sustantivas y de gestión.</v>
      </c>
      <c r="C11" s="2" t="str">
        <f>IF(ROWS($A$11:C11)&gt;COUNTIF(POA!$A:$A,$B$5),"",INDEX(POA!$A$2:$O$856,_xlfn.AGGREGATE(15,6,ROW(POA!$A$2:$A$855)-ROW(POA!$A$2)+1/--(POA!$A$2:$A$855=$B$5),ROWS($A$11:C11)),5))</f>
        <v>1.9.2.2 Disponer de sistemas y servicios informáticos modernos, funcionales e interconectados que atiendan las diversas demandas institucionales.</v>
      </c>
      <c r="D11" s="2" t="str">
        <f>IF(ROWS($A$11:D11)&gt;COUNTIF(POA!$A:$A,$B$5),"",INDEX(POA!$A$2:$O$856,_xlfn.AGGREGATE(15,6,ROW(POA!$A$2:$A$855)-ROW(POA!$A$2)+1/--(POA!$A$2:$A$855=$B$5),ROWS($A$11:D11)),6))</f>
        <v>Mantener en operación y actualizar los sistemas de cómputo asegurando que atiendan las necesidades actuales de los usuarios</v>
      </c>
      <c r="E11" s="31">
        <f>+F11+H11+J11+L11</f>
        <v>366</v>
      </c>
      <c r="F11" s="31">
        <f>IF(ROWS($A$11:F11)&gt;COUNTIF(POA!$A:$A,$B$5),"",INDEX(POA!$A$2:$O$856,_xlfn.AGGREGATE(15,6,ROW(POA!$A$2:$A$855)-ROW(POA!$A$2)+1/--(POA!$A$2:$A$855=$B$5),ROWS($A$11:F11)),7))</f>
        <v>91</v>
      </c>
      <c r="G11" s="31">
        <f>IF(ROWS($A$11:G11)&gt;COUNTIF(POA!$A:$A,$B$5),"",INDEX(POA!$A$2:$O$856,_xlfn.AGGREGATE(15,6,ROW(POA!$A$2:$A$855)-ROW(POA!$A$2)+1/--(POA!$A$2:$A$855=$B$5),ROWS($A$11:G11)),8))</f>
        <v>91</v>
      </c>
      <c r="H11" s="31">
        <f>IF(ROWS($A$11:H11)&gt;COUNTIF(POA!$A:$A,$B$5),"",INDEX(POA!$A$2:$O$856,_xlfn.AGGREGATE(15,6,ROW(POA!$A$2:$A$855)-ROW(POA!$A$2)+1/--(POA!$A$2:$A$855=$B$5),ROWS($A$11:H11)),9))</f>
        <v>91</v>
      </c>
      <c r="I11" s="31">
        <f>IF(ROWS($A$11:I11)&gt;COUNTIF(POA!$A:$A,$B$5),"",INDEX(POA!$A$2:$O$856,_xlfn.AGGREGATE(15,6,ROW(POA!$A$2:$A$855)-ROW(POA!$A$2)+1/--(POA!$A$2:$A$855=$B$5),ROWS($A$11:I11)),10))</f>
        <v>0</v>
      </c>
      <c r="J11" s="31">
        <f>IF(ROWS($A$11:J11)&gt;COUNTIF(POA!$A:$A,$B$5),"",INDEX(POA!$A$2:$O$856,_xlfn.AGGREGATE(15,6,ROW(POA!$A$2:$A$855)-ROW(POA!$A$2)+1/--(POA!$A$2:$A$855=$B$5),ROWS($A$11:J11)),11))</f>
        <v>92</v>
      </c>
      <c r="K11" s="31">
        <f>IF(ROWS($A$11:K11)&gt;COUNTIF(POA!$A:$A,$B$5),"",INDEX(POA!$A$2:$O$856,_xlfn.AGGREGATE(15,6,ROW(POA!$A$2:$A$855)-ROW(POA!$A$2)+1/--(POA!$A$2:$A$855=$B$5),ROWS($A$11:K11)),12))</f>
        <v>0</v>
      </c>
      <c r="L11" s="31">
        <f>IF(ROWS($A$11:L11)&gt;COUNTIF(POA!$A:$A,$B$5),"",INDEX(POA!$A$2:$O$856,_xlfn.AGGREGATE(15,6,ROW(POA!$A$2:$A$855)-ROW(POA!$A$2)+1/--(POA!$A$2:$A$855=$B$5),ROWS($A$11:L11)),13))</f>
        <v>92</v>
      </c>
      <c r="M11" s="31">
        <f>IF(ROWS($A$11:M11)&gt;COUNTIF(POA!$A:$A,$B$5),"",INDEX(POA!$A$2:$O$856,_xlfn.AGGREGATE(15,6,ROW(POA!$A$2:$A$855)-ROW(POA!$A$2)+1/--(POA!$A$2:$A$855=$B$5),ROWS($A$11:M11)),14))</f>
        <v>0</v>
      </c>
      <c r="N11" s="37">
        <f>+G11+I11+K11+M11</f>
        <v>91</v>
      </c>
      <c r="O11" s="41">
        <f>IFERROR(N11/E11,0%)</f>
        <v>0.24863387978142076</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1.9.2 Modernizar la infraestructura tecnológica de la universidad acorde con los requerimientos de las funciones sustantivas y de gestión.</v>
      </c>
      <c r="C12" s="2" t="str">
        <f>IF(ROWS($A$11:C12)&gt;COUNTIF(POA!$A:$A,$B$5),"",INDEX(POA!$A$2:$O$856,_xlfn.AGGREGATE(15,6,ROW(POA!$A$2:$A$855)-ROW(POA!$A$2)+1/--(POA!$A$2:$A$855=$B$5),ROWS($A$11:C12)),5))</f>
        <v>1.9.2.1 Gestionar la modernización, optimización y uso del equipamiento tecnológico de que dispone la universidad.</v>
      </c>
      <c r="D12" s="2" t="str">
        <f>IF(ROWS($A$11:D12)&gt;COUNTIF(POA!$A:$A,$B$5),"",INDEX(POA!$A$2:$O$856,_xlfn.AGGREGATE(15,6,ROW(POA!$A$2:$A$855)-ROW(POA!$A$2)+1/--(POA!$A$2:$A$855=$B$5),ROWS($A$11:D12)),6))</f>
        <v>[CGIA] Coordinar la modernización tecnológica para los procesos centrales y campus universitarios</v>
      </c>
      <c r="E12" s="31">
        <f t="shared" ref="E12:E17" si="0">+F12+H12+J12+L12</f>
        <v>365</v>
      </c>
      <c r="F12" s="31">
        <f>IF(ROWS($A$11:F12)&gt;COUNTIF(POA!$A:$A,$B$5),"",INDEX(POA!$A$2:$O$856,_xlfn.AGGREGATE(15,6,ROW(POA!$A$2:$A$855)-ROW(POA!$A$2)+1/--(POA!$A$2:$A$855=$B$5),ROWS($A$11:F12)),7))</f>
        <v>90</v>
      </c>
      <c r="G12" s="31">
        <f>IF(ROWS($A$11:G12)&gt;COUNTIF(POA!$A:$A,$B$5),"",INDEX(POA!$A$2:$O$856,_xlfn.AGGREGATE(15,6,ROW(POA!$A$2:$A$855)-ROW(POA!$A$2)+1/--(POA!$A$2:$A$855=$B$5),ROWS($A$11:G12)),8))</f>
        <v>90</v>
      </c>
      <c r="H12" s="31">
        <f>IF(ROWS($A$11:H12)&gt;COUNTIF(POA!$A:$A,$B$5),"",INDEX(POA!$A$2:$O$856,_xlfn.AGGREGATE(15,6,ROW(POA!$A$2:$A$855)-ROW(POA!$A$2)+1/--(POA!$A$2:$A$855=$B$5),ROWS($A$11:H12)),9))</f>
        <v>91</v>
      </c>
      <c r="I12" s="31">
        <f>IF(ROWS($A$11:I12)&gt;COUNTIF(POA!$A:$A,$B$5),"",INDEX(POA!$A$2:$O$856,_xlfn.AGGREGATE(15,6,ROW(POA!$A$2:$A$855)-ROW(POA!$A$2)+1/--(POA!$A$2:$A$855=$B$5),ROWS($A$11:I12)),10))</f>
        <v>0</v>
      </c>
      <c r="J12" s="31">
        <f>IF(ROWS($A$11:J12)&gt;COUNTIF(POA!$A:$A,$B$5),"",INDEX(POA!$A$2:$O$856,_xlfn.AGGREGATE(15,6,ROW(POA!$A$2:$A$855)-ROW(POA!$A$2)+1/--(POA!$A$2:$A$855=$B$5),ROWS($A$11:J12)),11))</f>
        <v>92</v>
      </c>
      <c r="K12" s="31">
        <f>IF(ROWS($A$11:K12)&gt;COUNTIF(POA!$A:$A,$B$5),"",INDEX(POA!$A$2:$O$856,_xlfn.AGGREGATE(15,6,ROW(POA!$A$2:$A$855)-ROW(POA!$A$2)+1/--(POA!$A$2:$A$855=$B$5),ROWS($A$11:K12)),12))</f>
        <v>0</v>
      </c>
      <c r="L12" s="31">
        <f>IF(ROWS($A$11:L12)&gt;COUNTIF(POA!$A:$A,$B$5),"",INDEX(POA!$A$2:$O$856,_xlfn.AGGREGATE(15,6,ROW(POA!$A$2:$A$855)-ROW(POA!$A$2)+1/--(POA!$A$2:$A$855=$B$5),ROWS($A$11:L12)),13))</f>
        <v>92</v>
      </c>
      <c r="M12" s="31">
        <f>IF(ROWS($A$11:M12)&gt;COUNTIF(POA!$A:$A,$B$5),"",INDEX(POA!$A$2:$O$856,_xlfn.AGGREGATE(15,6,ROW(POA!$A$2:$A$855)-ROW(POA!$A$2)+1/--(POA!$A$2:$A$855=$B$5),ROWS($A$11:M12)),14))</f>
        <v>0</v>
      </c>
      <c r="N12" s="37">
        <f t="shared" ref="N12:N17" si="1">+G12+I12+K12+M12</f>
        <v>90</v>
      </c>
      <c r="O12" s="41">
        <f t="shared" ref="O12:O17" si="2">IFERROR(N12/E12,0%)</f>
        <v>0.24657534246575341</v>
      </c>
    </row>
    <row r="13" spans="1:16" ht="52.8"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1.9.2 Modernizar la infraestructura tecnológica de la universidad acorde con los requerimientos de las funciones sustantivas y de gestión.</v>
      </c>
      <c r="C13" s="2" t="str">
        <f>IF(ROWS($A$11:C13)&gt;COUNTIF(POA!$A:$A,$B$5),"",INDEX(POA!$A$2:$O$856,_xlfn.AGGREGATE(15,6,ROW(POA!$A$2:$A$855)-ROW(POA!$A$2)+1/--(POA!$A$2:$A$855=$B$5),ROWS($A$11:C13)),5))</f>
        <v>1.9.2.4 Ampliar y actualizar el acervo de recursos de información físicos y digitales en beneficio de la comunidad universitaria y del público en general.</v>
      </c>
      <c r="D13" s="2" t="str">
        <f>IF(ROWS($A$11:D13)&gt;COUNTIF(POA!$A:$A,$B$5),"",INDEX(POA!$A$2:$O$856,_xlfn.AGGREGATE(15,6,ROW(POA!$A$2:$A$855)-ROW(POA!$A$2)+1/--(POA!$A$2:$A$855=$B$5),ROWS($A$11:D13)),6))</f>
        <v>[SB] Administrar el acervo de recursos de información físicos y digitales en beneficio de la comunidad universitaria.</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1.9.2 Modernizar la infraestructura tecnológica de la universidad acorde con los requerimientos de las funciones sustantivas y de gestión.</v>
      </c>
      <c r="C14" s="2" t="str">
        <f>IF(ROWS($A$11:C14)&gt;COUNTIF(POA!$A:$A,$B$5),"",INDEX(POA!$A$2:$O$856,_xlfn.AGGREGATE(15,6,ROW(POA!$A$2:$A$855)-ROW(POA!$A$2)+1/--(POA!$A$2:$A$855=$B$5),ROWS($A$11:C14)),5))</f>
        <v>1.9.2.1 Gestionar la modernización, optimización y uso del equipamiento tecnológico de que dispone la universidad.</v>
      </c>
      <c r="D14" s="2" t="str">
        <f>IF(ROWS($A$11:D14)&gt;COUNTIF(POA!$A:$A,$B$5),"",INDEX(POA!$A$2:$O$856,_xlfn.AGGREGATE(15,6,ROW(POA!$A$2:$A$855)-ROW(POA!$A$2)+1/--(POA!$A$2:$A$855=$B$5),ROWS($A$11:D14)),6))</f>
        <v>[DSI] Mantener la operación y modernización de la infraestructura tecnológica de los procesos centrales</v>
      </c>
      <c r="E14" s="31">
        <f t="shared" si="0"/>
        <v>366</v>
      </c>
      <c r="F14" s="31">
        <f>IF(ROWS($A$11:F14)&gt;COUNTIF(POA!$A:$A,$B$5),"",INDEX(POA!$A$2:$O$856,_xlfn.AGGREGATE(15,6,ROW(POA!$A$2:$A$855)-ROW(POA!$A$2)+1/--(POA!$A$2:$A$855=$B$5),ROWS($A$11:F14)),7))</f>
        <v>91</v>
      </c>
      <c r="G14" s="31">
        <f>IF(ROWS($A$11:G14)&gt;COUNTIF(POA!$A:$A,$B$5),"",INDEX(POA!$A$2:$O$856,_xlfn.AGGREGATE(15,6,ROW(POA!$A$2:$A$855)-ROW(POA!$A$2)+1/--(POA!$A$2:$A$855=$B$5),ROWS($A$11:G14)),8))</f>
        <v>91</v>
      </c>
      <c r="H14" s="31">
        <f>IF(ROWS($A$11:H14)&gt;COUNTIF(POA!$A:$A,$B$5),"",INDEX(POA!$A$2:$O$856,_xlfn.AGGREGATE(15,6,ROW(POA!$A$2:$A$855)-ROW(POA!$A$2)+1/--(POA!$A$2:$A$855=$B$5),ROWS($A$11:H14)),9))</f>
        <v>91</v>
      </c>
      <c r="I14" s="31">
        <f>IF(ROWS($A$11:I14)&gt;COUNTIF(POA!$A:$A,$B$5),"",INDEX(POA!$A$2:$O$856,_xlfn.AGGREGATE(15,6,ROW(POA!$A$2:$A$855)-ROW(POA!$A$2)+1/--(POA!$A$2:$A$855=$B$5),ROWS($A$11:I14)),10))</f>
        <v>0</v>
      </c>
      <c r="J14" s="31">
        <f>IF(ROWS($A$11:J14)&gt;COUNTIF(POA!$A:$A,$B$5),"",INDEX(POA!$A$2:$O$856,_xlfn.AGGREGATE(15,6,ROW(POA!$A$2:$A$855)-ROW(POA!$A$2)+1/--(POA!$A$2:$A$855=$B$5),ROWS($A$11:J14)),11))</f>
        <v>92</v>
      </c>
      <c r="K14" s="31">
        <f>IF(ROWS($A$11:K14)&gt;COUNTIF(POA!$A:$A,$B$5),"",INDEX(POA!$A$2:$O$856,_xlfn.AGGREGATE(15,6,ROW(POA!$A$2:$A$855)-ROW(POA!$A$2)+1/--(POA!$A$2:$A$855=$B$5),ROWS($A$11:K14)),12))</f>
        <v>0</v>
      </c>
      <c r="L14" s="31">
        <f>IF(ROWS($A$11:L14)&gt;COUNTIF(POA!$A:$A,$B$5),"",INDEX(POA!$A$2:$O$856,_xlfn.AGGREGATE(15,6,ROW(POA!$A$2:$A$855)-ROW(POA!$A$2)+1/--(POA!$A$2:$A$855=$B$5),ROWS($A$11:L14)),13))</f>
        <v>92</v>
      </c>
      <c r="M14" s="31">
        <f>IF(ROWS($A$11:M14)&gt;COUNTIF(POA!$A:$A,$B$5),"",INDEX(POA!$A$2:$O$856,_xlfn.AGGREGATE(15,6,ROW(POA!$A$2:$A$855)-ROW(POA!$A$2)+1/--(POA!$A$2:$A$855=$B$5),ROWS($A$11:M14)),14))</f>
        <v>0</v>
      </c>
      <c r="N14" s="37">
        <f t="shared" si="1"/>
        <v>91</v>
      </c>
      <c r="O14" s="41">
        <f t="shared" si="2"/>
        <v>0.24863387978142076</v>
      </c>
    </row>
    <row r="15" spans="1:16" ht="52.8"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1.9.2 Modernizar la infraestructura tecnológica de la universidad acorde con los requerimientos de las funciones sustantivas y de gestión.</v>
      </c>
      <c r="C15" s="2" t="str">
        <f>IF(ROWS($A$11:C15)&gt;COUNTIF(POA!$A:$A,$B$5),"",INDEX(POA!$A$2:$O$856,_xlfn.AGGREGATE(15,6,ROW(POA!$A$2:$A$855)-ROW(POA!$A$2)+1/--(POA!$A$2:$A$855=$B$5),ROWS($A$11:C15)),5))</f>
        <v>1.9.2.2 Disponer de sistemas y servicios informáticos modernos, funcionales e interconectados que atiendan las diversas demandas institucionales.</v>
      </c>
      <c r="D15" s="2" t="str">
        <f>IF(ROWS($A$11:D15)&gt;COUNTIF(POA!$A:$A,$B$5),"",INDEX(POA!$A$2:$O$856,_xlfn.AGGREGATE(15,6,ROW(POA!$A$2:$A$855)-ROW(POA!$A$2)+1/--(POA!$A$2:$A$855=$B$5),ROWS($A$11:D15)),6))</f>
        <v>Desarrollar y actualizar sistemas informáticos funcionales, asegurando que atiendan las diversas  demandas institucionales.</v>
      </c>
      <c r="E15" s="31">
        <f t="shared" si="0"/>
        <v>0</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1.9 Infraestructura, equipamiento y seguridad</v>
      </c>
      <c r="B16" s="2" t="str">
        <f>IF(ROWS($A$11:B16)&gt;COUNTIF(POA!$A:$A,$B$5),"",INDEX(POA!$A$2:$O$856,_xlfn.AGGREGATE(15,6,ROW(POA!$A$2:$A$855)-ROW(POA!$A$2)+1/--(POA!$A$2:$A$855=$B$5),ROWS($A$11:B16)),4))</f>
        <v>1.9.2 Modernizar la infraestructura tecnológica de la universidad acorde con los requerimientos de las funciones sustantivas y de gestión.</v>
      </c>
      <c r="C16" s="2" t="str">
        <f>IF(ROWS($A$11:C16)&gt;COUNTIF(POA!$A:$A,$B$5),"",INDEX(POA!$A$2:$O$856,_xlfn.AGGREGATE(15,6,ROW(POA!$A$2:$A$855)-ROW(POA!$A$2)+1/--(POA!$A$2:$A$855=$B$5),ROWS($A$11:C16)),5))</f>
        <v>1.9.2.3 Optimizar las redes inalámbricas y mejorar el servicio de Internet que se proporciona a la comunidad universitaria.</v>
      </c>
      <c r="D16" s="2" t="str">
        <f>IF(ROWS($A$11:D16)&gt;COUNTIF(POA!$A:$A,$B$5),"",INDEX(POA!$A$2:$O$856,_xlfn.AGGREGATE(15,6,ROW(POA!$A$2:$A$855)-ROW(POA!$A$2)+1/--(POA!$A$2:$A$855=$B$5),ROWS($A$11:D16)),6))</f>
        <v>[DTR] Mantener en operación los servicios de Internet, Conectividad WAN y la infraestructura de Telecomunicaciones para los accesos a los Sistemas Institucionales.</v>
      </c>
      <c r="E16" s="31">
        <f t="shared" si="0"/>
        <v>366</v>
      </c>
      <c r="F16" s="31">
        <f>IF(ROWS($A$11:F16)&gt;COUNTIF(POA!$A:$A,$B$5),"",INDEX(POA!$A$2:$O$856,_xlfn.AGGREGATE(15,6,ROW(POA!$A$2:$A$855)-ROW(POA!$A$2)+1/--(POA!$A$2:$A$855=$B$5),ROWS($A$11:F16)),7))</f>
        <v>91</v>
      </c>
      <c r="G16" s="31">
        <f>IF(ROWS($A$11:G16)&gt;COUNTIF(POA!$A:$A,$B$5),"",INDEX(POA!$A$2:$O$856,_xlfn.AGGREGATE(15,6,ROW(POA!$A$2:$A$855)-ROW(POA!$A$2)+1/--(POA!$A$2:$A$855=$B$5),ROWS($A$11:G16)),8))</f>
        <v>91</v>
      </c>
      <c r="H16" s="31">
        <f>IF(ROWS($A$11:H16)&gt;COUNTIF(POA!$A:$A,$B$5),"",INDEX(POA!$A$2:$O$856,_xlfn.AGGREGATE(15,6,ROW(POA!$A$2:$A$855)-ROW(POA!$A$2)+1/--(POA!$A$2:$A$855=$B$5),ROWS($A$11:H16)),9))</f>
        <v>91</v>
      </c>
      <c r="I16" s="31">
        <f>IF(ROWS($A$11:I16)&gt;COUNTIF(POA!$A:$A,$B$5),"",INDEX(POA!$A$2:$O$856,_xlfn.AGGREGATE(15,6,ROW(POA!$A$2:$A$855)-ROW(POA!$A$2)+1/--(POA!$A$2:$A$855=$B$5),ROWS($A$11:I16)),10))</f>
        <v>0</v>
      </c>
      <c r="J16" s="31">
        <f>IF(ROWS($A$11:J16)&gt;COUNTIF(POA!$A:$A,$B$5),"",INDEX(POA!$A$2:$O$856,_xlfn.AGGREGATE(15,6,ROW(POA!$A$2:$A$855)-ROW(POA!$A$2)+1/--(POA!$A$2:$A$855=$B$5),ROWS($A$11:J16)),11))</f>
        <v>92</v>
      </c>
      <c r="K16" s="31">
        <f>IF(ROWS($A$11:K16)&gt;COUNTIF(POA!$A:$A,$B$5),"",INDEX(POA!$A$2:$O$856,_xlfn.AGGREGATE(15,6,ROW(POA!$A$2:$A$855)-ROW(POA!$A$2)+1/--(POA!$A$2:$A$855=$B$5),ROWS($A$11:K16)),12))</f>
        <v>0</v>
      </c>
      <c r="L16" s="31">
        <f>IF(ROWS($A$11:L16)&gt;COUNTIF(POA!$A:$A,$B$5),"",INDEX(POA!$A$2:$O$856,_xlfn.AGGREGATE(15,6,ROW(POA!$A$2:$A$855)-ROW(POA!$A$2)+1/--(POA!$A$2:$A$855=$B$5),ROWS($A$11:L16)),13))</f>
        <v>92</v>
      </c>
      <c r="M16" s="31">
        <f>IF(ROWS($A$11:M16)&gt;COUNTIF(POA!$A:$A,$B$5),"",INDEX(POA!$A$2:$O$856,_xlfn.AGGREGATE(15,6,ROW(POA!$A$2:$A$855)-ROW(POA!$A$2)+1/--(POA!$A$2:$A$855=$B$5),ROWS($A$11:M16)),14))</f>
        <v>0</v>
      </c>
      <c r="N16" s="37">
        <f t="shared" si="1"/>
        <v>91</v>
      </c>
      <c r="O16" s="41">
        <f t="shared" si="2"/>
        <v>0.24863387978142076</v>
      </c>
    </row>
    <row r="17" spans="1:15" ht="52.8" x14ac:dyDescent="0.3">
      <c r="A17" s="2" t="str">
        <f>IF(ROWS($A$11:A17)&gt;COUNTIF(POA!$A:$A,$B$5),"",INDEX(POA!$A$2:$O$856,_xlfn.AGGREGATE(15,6,ROW(POA!$A$2:$A$855)-ROW(POA!$A$2)+1/--(POA!$A$2:$A$855=$B$5),ROWS($A$11:A17)),3))</f>
        <v>1.9 Infraestructura, equipamiento y seguridad</v>
      </c>
      <c r="B17" s="2" t="str">
        <f>IF(ROWS($A$11:B17)&gt;COUNTIF(POA!$A:$A,$B$5),"",INDEX(POA!$A$2:$O$856,_xlfn.AGGREGATE(15,6,ROW(POA!$A$2:$A$855)-ROW(POA!$A$2)+1/--(POA!$A$2:$A$855=$B$5),ROWS($A$11:B17)),4))</f>
        <v>1.9.2 Modernizar la infraestructura tecnológica de la universidad acorde con los requerimientos de las funciones sustantivas y de gestión.</v>
      </c>
      <c r="C17" s="2" t="str">
        <f>IF(ROWS($A$11:C17)&gt;COUNTIF(POA!$A:$A,$B$5),"",INDEX(POA!$A$2:$O$856,_xlfn.AGGREGATE(15,6,ROW(POA!$A$2:$A$855)-ROW(POA!$A$2)+1/--(POA!$A$2:$A$855=$B$5),ROWS($A$11:C17)),5))</f>
        <v>1.9.2.3 Optimizar las redes inalámbricas y mejorar el servicio de Internet que se proporciona a la comunidad universitaria.</v>
      </c>
      <c r="D17" s="2" t="str">
        <f>IF(ROWS($A$11:D17)&gt;COUNTIF(POA!$A:$A,$B$5),"",INDEX(POA!$A$2:$O$856,_xlfn.AGGREGATE(15,6,ROW(POA!$A$2:$A$855)-ROW(POA!$A$2)+1/--(POA!$A$2:$A$855=$B$5),ROWS($A$11:D17)),6))</f>
        <v>[DTR] Actualizar y mantener operando los equipos de comunicaciones de las dorsales de FO y redes inalámbricas</v>
      </c>
      <c r="E17" s="31">
        <f t="shared" si="0"/>
        <v>366</v>
      </c>
      <c r="F17" s="31">
        <f>IF(ROWS($A$11:F17)&gt;COUNTIF(POA!$A:$A,$B$5),"",INDEX(POA!$A$2:$O$856,_xlfn.AGGREGATE(15,6,ROW(POA!$A$2:$A$855)-ROW(POA!$A$2)+1/--(POA!$A$2:$A$855=$B$5),ROWS($A$11:F17)),7))</f>
        <v>91</v>
      </c>
      <c r="G17" s="31">
        <f>IF(ROWS($A$11:G17)&gt;COUNTIF(POA!$A:$A,$B$5),"",INDEX(POA!$A$2:$O$856,_xlfn.AGGREGATE(15,6,ROW(POA!$A$2:$A$855)-ROW(POA!$A$2)+1/--(POA!$A$2:$A$855=$B$5),ROWS($A$11:G17)),8))</f>
        <v>91</v>
      </c>
      <c r="H17" s="31">
        <f>IF(ROWS($A$11:H17)&gt;COUNTIF(POA!$A:$A,$B$5),"",INDEX(POA!$A$2:$O$856,_xlfn.AGGREGATE(15,6,ROW(POA!$A$2:$A$855)-ROW(POA!$A$2)+1/--(POA!$A$2:$A$855=$B$5),ROWS($A$11:H17)),9))</f>
        <v>91</v>
      </c>
      <c r="I17" s="31">
        <f>IF(ROWS($A$11:I17)&gt;COUNTIF(POA!$A:$A,$B$5),"",INDEX(POA!$A$2:$O$856,_xlfn.AGGREGATE(15,6,ROW(POA!$A$2:$A$855)-ROW(POA!$A$2)+1/--(POA!$A$2:$A$855=$B$5),ROWS($A$11:I17)),10))</f>
        <v>0</v>
      </c>
      <c r="J17" s="31">
        <f>IF(ROWS($A$11:J17)&gt;COUNTIF(POA!$A:$A,$B$5),"",INDEX(POA!$A$2:$O$856,_xlfn.AGGREGATE(15,6,ROW(POA!$A$2:$A$855)-ROW(POA!$A$2)+1/--(POA!$A$2:$A$855=$B$5),ROWS($A$11:J17)),11))</f>
        <v>92</v>
      </c>
      <c r="K17" s="31">
        <f>IF(ROWS($A$11:K17)&gt;COUNTIF(POA!$A:$A,$B$5),"",INDEX(POA!$A$2:$O$856,_xlfn.AGGREGATE(15,6,ROW(POA!$A$2:$A$855)-ROW(POA!$A$2)+1/--(POA!$A$2:$A$855=$B$5),ROWS($A$11:K17)),12))</f>
        <v>0</v>
      </c>
      <c r="L17" s="31">
        <f>IF(ROWS($A$11:L17)&gt;COUNTIF(POA!$A:$A,$B$5),"",INDEX(POA!$A$2:$O$856,_xlfn.AGGREGATE(15,6,ROW(POA!$A$2:$A$855)-ROW(POA!$A$2)+1/--(POA!$A$2:$A$855=$B$5),ROWS($A$11:L17)),13))</f>
        <v>92</v>
      </c>
      <c r="M17" s="31">
        <f>IF(ROWS($A$11:M17)&gt;COUNTIF(POA!$A:$A,$B$5),"",INDEX(POA!$A$2:$O$856,_xlfn.AGGREGATE(15,6,ROW(POA!$A$2:$A$855)-ROW(POA!$A$2)+1/--(POA!$A$2:$A$855=$B$5),ROWS($A$11:M17)),14))</f>
        <v>0</v>
      </c>
      <c r="N17" s="37">
        <f t="shared" si="1"/>
        <v>91</v>
      </c>
      <c r="O17" s="41">
        <f t="shared" si="2"/>
        <v>0.24863387978142076</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view="pageBreakPreview" topLeftCell="A88"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257</v>
      </c>
      <c r="C5" s="84" t="s">
        <v>108</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1.5 Internacionalización</v>
      </c>
      <c r="B11" s="2" t="str">
        <f>IF(ROWS($A$11:B11)&gt;COUNTIF(POA!$A:$A,$B$5),"",INDEX(POA!$A$2:$O$856,_xlfn.AGGREGATE(15,6,ROW(POA!$A$2:$A$855)-ROW(POA!$A$2)+1/--(POA!$A$2:$A$855=$B$5),ROWS($A$11:B11)),4))</f>
        <v>1.5.1 Fortalecer la internacionalización de la universidad mediante una mayor vinculación y cooperación académica con instituciones de educación superior de reconocido prestigio.</v>
      </c>
      <c r="C11" s="2" t="str">
        <f>IF(ROWS($A$11:C11)&gt;COUNTIF(POA!$A:$A,$B$5),"",INDEX(POA!$A$2:$O$856,_xlfn.AGGREGATE(15,6,ROW(POA!$A$2:$A$855)-ROW(POA!$A$2)+1/--(POA!$A$2:$A$855=$B$5),ROWS($A$11:C11)),5))</f>
        <v>1.5.1.1 Promover actividades en materia de intercambio y cooperación académica propiciando la colaboración con pares y redes académicas de otras instituciones educativas del país y del extranjero.</v>
      </c>
      <c r="D11" s="2" t="str">
        <f>IF(ROWS($A$11:D11)&gt;COUNTIF(POA!$A:$A,$B$5),"",INDEX(POA!$A$2:$O$856,_xlfn.AGGREGATE(15,6,ROW(POA!$A$2:$A$855)-ROW(POA!$A$2)+1/--(POA!$A$2:$A$855=$B$5),ROWS($A$11:D11)),6))</f>
        <v>Difundir convocatorias de movilidad académica.</v>
      </c>
      <c r="E11" s="31">
        <f>+F11+H11+J11+L11</f>
        <v>1</v>
      </c>
      <c r="F11" s="31">
        <f>IF(ROWS($A$11:F11)&gt;COUNTIF(POA!$A:$A,$B$5),"",INDEX(POA!$A$2:$O$856,_xlfn.AGGREGATE(15,6,ROW(POA!$A$2:$A$855)-ROW(POA!$A$2)+1/--(POA!$A$2:$A$855=$B$5),ROWS($A$11:F11)),7))</f>
        <v>1</v>
      </c>
      <c r="G11" s="31">
        <f>IF(ROWS($A$11:G11)&gt;COUNTIF(POA!$A:$A,$B$5),"",INDEX(POA!$A$2:$O$856,_xlfn.AGGREGATE(15,6,ROW(POA!$A$2:$A$855)-ROW(POA!$A$2)+1/--(POA!$A$2:$A$855=$B$5),ROWS($A$11:G11)),8))</f>
        <v>1</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1</v>
      </c>
      <c r="O11" s="41">
        <f>IFERROR(N11/E11,0%)</f>
        <v>1</v>
      </c>
    </row>
    <row r="12" spans="1:16" ht="66" x14ac:dyDescent="0.3">
      <c r="A12" s="2" t="str">
        <f>IF(ROWS($A$11:A12)&gt;COUNTIF(POA!$A:$A,$B$5),"",INDEX(POA!$A$2:$O$856,_xlfn.AGGREGATE(15,6,ROW(POA!$A$2:$A$855)-ROW(POA!$A$2)+1/--(POA!$A$2:$A$855=$B$5),ROWS($A$11:A12)),3))</f>
        <v>1.5 Internacionalización</v>
      </c>
      <c r="B12" s="2" t="str">
        <f>IF(ROWS($A$11:B12)&gt;COUNTIF(POA!$A:$A,$B$5),"",INDEX(POA!$A$2:$O$856,_xlfn.AGGREGATE(15,6,ROW(POA!$A$2:$A$855)-ROW(POA!$A$2)+1/--(POA!$A$2:$A$855=$B$5),ROWS($A$11:B12)),4))</f>
        <v>1.5.1 Fortalecer la internacionalización de la universidad mediante una mayor vinculación y cooperación académica con instituciones de educación superior de reconocido prestigio.</v>
      </c>
      <c r="C12" s="2" t="str">
        <f>IF(ROWS($A$11:C12)&gt;COUNTIF(POA!$A:$A,$B$5),"",INDEX(POA!$A$2:$O$856,_xlfn.AGGREGATE(15,6,ROW(POA!$A$2:$A$855)-ROW(POA!$A$2)+1/--(POA!$A$2:$A$855=$B$5),ROWS($A$11:C12)),5))</f>
        <v>1.5.1.1 Promover actividades en materia de intercambio y cooperación académica propiciando la colaboración con pares y redes académicas de otras instituciones educativas del país y del extranjero.</v>
      </c>
      <c r="D12" s="2" t="str">
        <f>IF(ROWS($A$11:D12)&gt;COUNTIF(POA!$A:$A,$B$5),"",INDEX(POA!$A$2:$O$856,_xlfn.AGGREGATE(15,6,ROW(POA!$A$2:$A$855)-ROW(POA!$A$2)+1/--(POA!$A$2:$A$855=$B$5),ROWS($A$11:D12)),6))</f>
        <v>Establecimiento de redes de colaboración con pares nacionales e internacionales.</v>
      </c>
      <c r="E12" s="31">
        <f t="shared" ref="E12:E58"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2</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58" si="1">+G12+I12+K12+M12</f>
        <v>0</v>
      </c>
      <c r="O12" s="41">
        <f t="shared" ref="O12:O58" si="2">IFERROR(N12/E12,0%)</f>
        <v>0</v>
      </c>
    </row>
    <row r="13" spans="1:16" ht="66" x14ac:dyDescent="0.3">
      <c r="A13" s="2" t="str">
        <f>IF(ROWS($A$11:A13)&gt;COUNTIF(POA!$A:$A,$B$5),"",INDEX(POA!$A$2:$O$856,_xlfn.AGGREGATE(15,6,ROW(POA!$A$2:$A$855)-ROW(POA!$A$2)+1/--(POA!$A$2:$A$855=$B$5),ROWS($A$11:A13)),3))</f>
        <v>1.5 Internacionalización</v>
      </c>
      <c r="B13" s="2" t="str">
        <f>IF(ROWS($A$11:B13)&gt;COUNTIF(POA!$A:$A,$B$5),"",INDEX(POA!$A$2:$O$856,_xlfn.AGGREGATE(15,6,ROW(POA!$A$2:$A$855)-ROW(POA!$A$2)+1/--(POA!$A$2:$A$855=$B$5),ROWS($A$11:B13)),4))</f>
        <v>1.5.1 Fortalecer la internacionalización de la universidad mediante una mayor vinculación y cooperación académica con instituciones de educación superior de reconocido prestigio.</v>
      </c>
      <c r="C13" s="2" t="str">
        <f>IF(ROWS($A$11:C13)&gt;COUNTIF(POA!$A:$A,$B$5),"",INDEX(POA!$A$2:$O$856,_xlfn.AGGREGATE(15,6,ROW(POA!$A$2:$A$855)-ROW(POA!$A$2)+1/--(POA!$A$2:$A$855=$B$5),ROWS($A$11:C13)),5))</f>
        <v>1.5.1.1 Promover actividades en materia de intercambio y cooperación académica propiciando la colaboración con pares y redes académicas de otras instituciones educativas del país y del extranjero.</v>
      </c>
      <c r="D13" s="2" t="str">
        <f>IF(ROWS($A$11:D13)&gt;COUNTIF(POA!$A:$A,$B$5),"",INDEX(POA!$A$2:$O$856,_xlfn.AGGREGATE(15,6,ROW(POA!$A$2:$A$855)-ROW(POA!$A$2)+1/--(POA!$A$2:$A$855=$B$5),ROWS($A$11:D13)),6))</f>
        <v>Difundir las convocatorias de intercambio estudiantil semestrales.</v>
      </c>
      <c r="E13" s="31">
        <f t="shared" si="0"/>
        <v>2</v>
      </c>
      <c r="F13" s="31">
        <f>IF(ROWS($A$11:F13)&gt;COUNTIF(POA!$A:$A,$B$5),"",INDEX(POA!$A$2:$O$856,_xlfn.AGGREGATE(15,6,ROW(POA!$A$2:$A$855)-ROW(POA!$A$2)+1/--(POA!$A$2:$A$855=$B$5),ROWS($A$11:F13)),7))</f>
        <v>2</v>
      </c>
      <c r="G13" s="31">
        <f>IF(ROWS($A$11:G13)&gt;COUNTIF(POA!$A:$A,$B$5),"",INDEX(POA!$A$2:$O$856,_xlfn.AGGREGATE(15,6,ROW(POA!$A$2:$A$855)-ROW(POA!$A$2)+1/--(POA!$A$2:$A$855=$B$5),ROWS($A$11:G13)),8))</f>
        <v>2</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2</v>
      </c>
      <c r="O13" s="41">
        <f t="shared" si="2"/>
        <v>1</v>
      </c>
    </row>
    <row r="14" spans="1:16" ht="66"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1.5.1.1 Promover actividades en materia de intercambio y cooperación académica propiciando la colaboración con pares y redes académicas de otras instituciones educativas del país y del extranjero.</v>
      </c>
      <c r="D14" s="2" t="str">
        <f>IF(ROWS($A$11:D14)&gt;COUNTIF(POA!$A:$A,$B$5),"",INDEX(POA!$A$2:$O$856,_xlfn.AGGREGATE(15,6,ROW(POA!$A$2:$A$855)-ROW(POA!$A$2)+1/--(POA!$A$2:$A$855=$B$5),ROWS($A$11:D14)),6))</f>
        <v>Difundir convocatoria de estancias cortas a países de habla no hispana.</v>
      </c>
      <c r="E14" s="31">
        <f t="shared" si="0"/>
        <v>1</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41">
        <f t="shared" si="2"/>
        <v>1</v>
      </c>
    </row>
    <row r="15" spans="1:16" ht="66" x14ac:dyDescent="0.3">
      <c r="A15" s="2" t="str">
        <f>IF(ROWS($A$11:A15)&gt;COUNTIF(POA!$A:$A,$B$5),"",INDEX(POA!$A$2:$O$856,_xlfn.AGGREGATE(15,6,ROW(POA!$A$2:$A$855)-ROW(POA!$A$2)+1/--(POA!$A$2:$A$855=$B$5),ROWS($A$11:A15)),3))</f>
        <v>1.5 Internacionalización</v>
      </c>
      <c r="B15" s="2" t="str">
        <f>IF(ROWS($A$11:B15)&gt;COUNTIF(POA!$A:$A,$B$5),"",INDEX(POA!$A$2:$O$856,_xlfn.AGGREGATE(15,6,ROW(POA!$A$2:$A$855)-ROW(POA!$A$2)+1/--(POA!$A$2:$A$855=$B$5),ROWS($A$11:B15)),4))</f>
        <v>1.5.1 Fortalecer la internacionalización de la universidad mediante una mayor vinculación y cooperación académica con instituciones de educación superior de reconocido prestigio.</v>
      </c>
      <c r="C15" s="2" t="str">
        <f>IF(ROWS($A$11:C15)&gt;COUNTIF(POA!$A:$A,$B$5),"",INDEX(POA!$A$2:$O$856,_xlfn.AGGREGATE(15,6,ROW(POA!$A$2:$A$855)-ROW(POA!$A$2)+1/--(POA!$A$2:$A$855=$B$5),ROWS($A$11:C15)),5))</f>
        <v>1.5.1.1 Promover actividades en materia de intercambio y cooperación académica propiciando la colaboración con pares y redes académicas de otras instituciones educativas del país y del extranjero.</v>
      </c>
      <c r="D15" s="2" t="str">
        <f>IF(ROWS($A$11:D15)&gt;COUNTIF(POA!$A:$A,$B$5),"",INDEX(POA!$A$2:$O$856,_xlfn.AGGREGATE(15,6,ROW(POA!$A$2:$A$855)-ROW(POA!$A$2)+1/--(POA!$A$2:$A$855=$B$5),ROWS($A$11:D15)),6))</f>
        <v>Difundir convocatoria de estancias cortas nacionales</v>
      </c>
      <c r="E15" s="31">
        <f t="shared" si="0"/>
        <v>1</v>
      </c>
      <c r="F15" s="31">
        <f>IF(ROWS($A$11:F15)&gt;COUNTIF(POA!$A:$A,$B$5),"",INDEX(POA!$A$2:$O$856,_xlfn.AGGREGATE(15,6,ROW(POA!$A$2:$A$855)-ROW(POA!$A$2)+1/--(POA!$A$2:$A$855=$B$5),ROWS($A$11:F15)),7))</f>
        <v>1</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1</v>
      </c>
      <c r="O15" s="41">
        <f t="shared" si="2"/>
        <v>1</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1.2.1.1 Estimular la participación de los estudiantes en las diversas modalidades de aprendizaje consideradas en el modelo educativo.</v>
      </c>
      <c r="D16" s="2" t="str">
        <f>IF(ROWS($A$11:D16)&gt;COUNTIF(POA!$A:$A,$B$5),"",INDEX(POA!$A$2:$O$856,_xlfn.AGGREGATE(15,6,ROW(POA!$A$2:$A$855)-ROW(POA!$A$2)+1/--(POA!$A$2:$A$855=$B$5),ROWS($A$11:D16)),6))</f>
        <v>Apoyar a las unidades académicas en la promoción de la modalidad 'Programa de emprendedores universitarios'</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2</v>
      </c>
      <c r="M16" s="31">
        <f>IF(ROWS($A$11:M16)&gt;COUNTIF(POA!$A:$A,$B$5),"",INDEX(POA!$A$2:$O$856,_xlfn.AGGREGATE(15,6,ROW(POA!$A$2:$A$855)-ROW(POA!$A$2)+1/--(POA!$A$2:$A$855=$B$5),ROWS($A$11:M16)),14))</f>
        <v>0</v>
      </c>
      <c r="N16" s="37">
        <f t="shared" si="1"/>
        <v>0</v>
      </c>
      <c r="O16" s="41">
        <f t="shared" si="2"/>
        <v>0</v>
      </c>
    </row>
    <row r="17" spans="1:15" ht="66" x14ac:dyDescent="0.3">
      <c r="A17" s="2" t="str">
        <f>IF(ROWS($A$11:A17)&gt;COUNTIF(POA!$A:$A,$B$5),"",INDEX(POA!$A$2:$O$856,_xlfn.AGGREGATE(15,6,ROW(POA!$A$2:$A$855)-ROW(POA!$A$2)+1/--(POA!$A$2:$A$855=$B$5),ROWS($A$11:A17)),3))</f>
        <v>1.5 Internacionalización</v>
      </c>
      <c r="B17" s="2" t="str">
        <f>IF(ROWS($A$11:B17)&gt;COUNTIF(POA!$A:$A,$B$5),"",INDEX(POA!$A$2:$O$856,_xlfn.AGGREGATE(15,6,ROW(POA!$A$2:$A$855)-ROW(POA!$A$2)+1/--(POA!$A$2:$A$855=$B$5),ROWS($A$11:B17)),4))</f>
        <v>1.5.1 Fortalecer la internacionalización de la universidad mediante una mayor vinculación y cooperación académica con instituciones de educación superior de reconocido prestigio.</v>
      </c>
      <c r="C17" s="2" t="str">
        <f>IF(ROWS($A$11:C17)&gt;COUNTIF(POA!$A:$A,$B$5),"",INDEX(POA!$A$2:$O$856,_xlfn.AGGREGATE(15,6,ROW(POA!$A$2:$A$855)-ROW(POA!$A$2)+1/--(POA!$A$2:$A$855=$B$5),ROWS($A$11:C17)),5))</f>
        <v>1.5.1.1 Promover actividades en materia de intercambio y cooperación académica propiciando la colaboración con pares y redes académicas de otras instituciones educativas del país y del extranjero.</v>
      </c>
      <c r="D17" s="2" t="str">
        <f>IF(ROWS($A$11:D17)&gt;COUNTIF(POA!$A:$A,$B$5),"",INDEX(POA!$A$2:$O$856,_xlfn.AGGREGATE(15,6,ROW(POA!$A$2:$A$855)-ROW(POA!$A$2)+1/--(POA!$A$2:$A$855=$B$5),ROWS($A$11:D17)),6))</f>
        <v>Difundir convocatorias de prácticas profesionales internacionales.</v>
      </c>
      <c r="E17" s="31">
        <f t="shared" si="0"/>
        <v>2</v>
      </c>
      <c r="F17" s="31">
        <f>IF(ROWS($A$11:F17)&gt;COUNTIF(POA!$A:$A,$B$5),"",INDEX(POA!$A$2:$O$856,_xlfn.AGGREGATE(15,6,ROW(POA!$A$2:$A$855)-ROW(POA!$A$2)+1/--(POA!$A$2:$A$855=$B$5),ROWS($A$11:F17)),7))</f>
        <v>2</v>
      </c>
      <c r="G17" s="31">
        <f>IF(ROWS($A$11:G17)&gt;COUNTIF(POA!$A:$A,$B$5),"",INDEX(POA!$A$2:$O$856,_xlfn.AGGREGATE(15,6,ROW(POA!$A$2:$A$855)-ROW(POA!$A$2)+1/--(POA!$A$2:$A$855=$B$5),ROWS($A$11:G17)),8))</f>
        <v>2</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2</v>
      </c>
      <c r="O17" s="41">
        <f t="shared" si="2"/>
        <v>1</v>
      </c>
    </row>
    <row r="18" spans="1:15" ht="66" x14ac:dyDescent="0.3">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1.5.1.1 Promover actividades en materia de intercambio y cooperación académica propiciando la colaboración con pares y redes académicas de otras instituciones educativas del país y del extranjero.</v>
      </c>
      <c r="D18" s="2" t="str">
        <f>IF(ROWS($A$11:D18)&gt;COUNTIF(POA!$A:$A,$B$5),"",INDEX(POA!$A$2:$O$856,_xlfn.AGGREGATE(15,6,ROW(POA!$A$2:$A$855)-ROW(POA!$A$2)+1/--(POA!$A$2:$A$855=$B$5),ROWS($A$11:D18)),6))</f>
        <v>Difundir la convocatoria de posgrado de estancias cortas.</v>
      </c>
      <c r="E18" s="31">
        <f t="shared" si="0"/>
        <v>1</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41">
        <f t="shared" si="2"/>
        <v>1</v>
      </c>
    </row>
    <row r="19" spans="1:15" ht="66" x14ac:dyDescent="0.3">
      <c r="A19" s="2" t="str">
        <f>IF(ROWS($A$11:A19)&gt;COUNTIF(POA!$A:$A,$B$5),"",INDEX(POA!$A$2:$O$856,_xlfn.AGGREGATE(15,6,ROW(POA!$A$2:$A$855)-ROW(POA!$A$2)+1/--(POA!$A$2:$A$855=$B$5),ROWS($A$11:A19)),3))</f>
        <v>1.5 Internacionalización</v>
      </c>
      <c r="B19" s="2" t="str">
        <f>IF(ROWS($A$11:B19)&gt;COUNTIF(POA!$A:$A,$B$5),"",INDEX(POA!$A$2:$O$856,_xlfn.AGGREGATE(15,6,ROW(POA!$A$2:$A$855)-ROW(POA!$A$2)+1/--(POA!$A$2:$A$855=$B$5),ROWS($A$11:B19)),4))</f>
        <v>1.5.1 Fortalecer la internacionalización de la universidad mediante una mayor vinculación y cooperación académica con instituciones de educación superior de reconocido prestigio.</v>
      </c>
      <c r="C19" s="2" t="str">
        <f>IF(ROWS($A$11:C19)&gt;COUNTIF(POA!$A:$A,$B$5),"",INDEX(POA!$A$2:$O$856,_xlfn.AGGREGATE(15,6,ROW(POA!$A$2:$A$855)-ROW(POA!$A$2)+1/--(POA!$A$2:$A$855=$B$5),ROWS($A$11:C19)),5))</f>
        <v>1.5.1.1 Promover actividades en materia de intercambio y cooperación académica propiciando la colaboración con pares y redes académicas de otras instituciones educativas del país y del extranjero.</v>
      </c>
      <c r="D19" s="2" t="str">
        <f>IF(ROWS($A$11:D19)&gt;COUNTIF(POA!$A:$A,$B$5),"",INDEX(POA!$A$2:$O$856,_xlfn.AGGREGATE(15,6,ROW(POA!$A$2:$A$855)-ROW(POA!$A$2)+1/--(POA!$A$2:$A$855=$B$5),ROWS($A$11:D19)),6))</f>
        <v>Difundir la convocatoria de intercambio estudiantil MEXFITEC.</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1.5 Internacionalización</v>
      </c>
      <c r="B20" s="2" t="str">
        <f>IF(ROWS($A$11:B20)&gt;COUNTIF(POA!$A:$A,$B$5),"",INDEX(POA!$A$2:$O$856,_xlfn.AGGREGATE(15,6,ROW(POA!$A$2:$A$855)-ROW(POA!$A$2)+1/--(POA!$A$2:$A$855=$B$5),ROWS($A$11:B20)),4))</f>
        <v>1.5.1 Fortalecer la internacionalización de la universidad mediante una mayor vinculación y cooperación académica con instituciones de educación superior de reconocido prestigio.</v>
      </c>
      <c r="C20" s="2" t="str">
        <f>IF(ROWS($A$11:C20)&gt;COUNTIF(POA!$A:$A,$B$5),"",INDEX(POA!$A$2:$O$856,_xlfn.AGGREGATE(15,6,ROW(POA!$A$2:$A$855)-ROW(POA!$A$2)+1/--(POA!$A$2:$A$855=$B$5),ROWS($A$11:C20)),5))</f>
        <v>1.5.1.1 Promover actividades en materia de intercambio y cooperación académica propiciando la colaboración con pares y redes académicas de otras instituciones educativas del país y del extranjero.</v>
      </c>
      <c r="D20" s="2" t="str">
        <f>IF(ROWS($A$11:D20)&gt;COUNTIF(POA!$A:$A,$B$5),"",INDEX(POA!$A$2:$O$856,_xlfn.AGGREGATE(15,6,ROW(POA!$A$2:$A$855)-ROW(POA!$A$2)+1/--(POA!$A$2:$A$855=$B$5),ROWS($A$11:D20)),6))</f>
        <v>Difundir la convocatoria de intercambio estudiantil DAAD.</v>
      </c>
      <c r="E20" s="31">
        <f t="shared" si="0"/>
        <v>1</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1</v>
      </c>
    </row>
    <row r="21" spans="1:15" ht="66" x14ac:dyDescent="0.3">
      <c r="A21" s="2" t="str">
        <f>IF(ROWS($A$11:A21)&gt;COUNTIF(POA!$A:$A,$B$5),"",INDEX(POA!$A$2:$O$856,_xlfn.AGGREGATE(15,6,ROW(POA!$A$2:$A$855)-ROW(POA!$A$2)+1/--(POA!$A$2:$A$855=$B$5),ROWS($A$11:A21)),3))</f>
        <v>1.5 Internacionalización</v>
      </c>
      <c r="B21" s="2" t="str">
        <f>IF(ROWS($A$11:B21)&gt;COUNTIF(POA!$A:$A,$B$5),"",INDEX(POA!$A$2:$O$856,_xlfn.AGGREGATE(15,6,ROW(POA!$A$2:$A$855)-ROW(POA!$A$2)+1/--(POA!$A$2:$A$855=$B$5),ROWS($A$11:B21)),4))</f>
        <v>1.5.1 Fortalecer la internacionalización de la universidad mediante una mayor vinculación y cooperación académica con instituciones de educación superior de reconocido prestigio.</v>
      </c>
      <c r="C21" s="2" t="str">
        <f>IF(ROWS($A$11:C21)&gt;COUNTIF(POA!$A:$A,$B$5),"",INDEX(POA!$A$2:$O$856,_xlfn.AGGREGATE(15,6,ROW(POA!$A$2:$A$855)-ROW(POA!$A$2)+1/--(POA!$A$2:$A$855=$B$5),ROWS($A$11:C21)),5))</f>
        <v>1.5.1.1 Promover actividades en materia de intercambio y cooperación académica propiciando la colaboración con pares y redes académicas de otras instituciones educativas del país y del extranjero.</v>
      </c>
      <c r="D21" s="2" t="str">
        <f>IF(ROWS($A$11:D21)&gt;COUNTIF(POA!$A:$A,$B$5),"",INDEX(POA!$A$2:$O$856,_xlfn.AGGREGATE(15,6,ROW(POA!$A$2:$A$855)-ROW(POA!$A$2)+1/--(POA!$A$2:$A$855=$B$5),ROWS($A$11:D21)),6))</f>
        <v>Difundir convocatoria de estancias corta a países de habla no hispana.</v>
      </c>
      <c r="E21" s="31">
        <f t="shared" si="0"/>
        <v>1</v>
      </c>
      <c r="F21" s="31">
        <f>IF(ROWS($A$11:F21)&gt;COUNTIF(POA!$A:$A,$B$5),"",INDEX(POA!$A$2:$O$856,_xlfn.AGGREGATE(15,6,ROW(POA!$A$2:$A$855)-ROW(POA!$A$2)+1/--(POA!$A$2:$A$855=$B$5),ROWS($A$11:F21)),7))</f>
        <v>1</v>
      </c>
      <c r="G21" s="31">
        <f>IF(ROWS($A$11:G21)&gt;COUNTIF(POA!$A:$A,$B$5),"",INDEX(POA!$A$2:$O$856,_xlfn.AGGREGATE(15,6,ROW(POA!$A$2:$A$855)-ROW(POA!$A$2)+1/--(POA!$A$2:$A$855=$B$5),ROWS($A$11:G21)),8))</f>
        <v>1</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1</v>
      </c>
      <c r="O21" s="41">
        <f t="shared" si="2"/>
        <v>1</v>
      </c>
    </row>
    <row r="22" spans="1:15" ht="66" x14ac:dyDescent="0.3">
      <c r="A22" s="2" t="str">
        <f>IF(ROWS($A$11:A22)&gt;COUNTIF(POA!$A:$A,$B$5),"",INDEX(POA!$A$2:$O$856,_xlfn.AGGREGATE(15,6,ROW(POA!$A$2:$A$855)-ROW(POA!$A$2)+1/--(POA!$A$2:$A$855=$B$5),ROWS($A$11:A22)),3))</f>
        <v>1.5 Internacionalización</v>
      </c>
      <c r="B22" s="2" t="str">
        <f>IF(ROWS($A$11:B22)&gt;COUNTIF(POA!$A:$A,$B$5),"",INDEX(POA!$A$2:$O$856,_xlfn.AGGREGATE(15,6,ROW(POA!$A$2:$A$855)-ROW(POA!$A$2)+1/--(POA!$A$2:$A$855=$B$5),ROWS($A$11:B22)),4))</f>
        <v>1.5.1 Fortalecer la internacionalización de la universidad mediante una mayor vinculación y cooperación académica con instituciones de educación superior de reconocido prestigio.</v>
      </c>
      <c r="C22" s="2" t="str">
        <f>IF(ROWS($A$11:C22)&gt;COUNTIF(POA!$A:$A,$B$5),"",INDEX(POA!$A$2:$O$856,_xlfn.AGGREGATE(15,6,ROW(POA!$A$2:$A$855)-ROW(POA!$A$2)+1/--(POA!$A$2:$A$855=$B$5),ROWS($A$11:C22)),5))</f>
        <v>1.5.1.1 Promover actividades en materia de intercambio y cooperación académica propiciando la colaboración con pares y redes académicas de otras instituciones educativas del país y del extranjero.</v>
      </c>
      <c r="D22" s="2" t="str">
        <f>IF(ROWS($A$11:D22)&gt;COUNTIF(POA!$A:$A,$B$5),"",INDEX(POA!$A$2:$O$856,_xlfn.AGGREGATE(15,6,ROW(POA!$A$2:$A$855)-ROW(POA!$A$2)+1/--(POA!$A$2:$A$855=$B$5),ROWS($A$11:D22)),6))</f>
        <v>Difundir convocatoria de estancias cortas nacionales.</v>
      </c>
      <c r="E22" s="31">
        <f t="shared" si="0"/>
        <v>1</v>
      </c>
      <c r="F22" s="31">
        <f>IF(ROWS($A$11:F22)&gt;COUNTIF(POA!$A:$A,$B$5),"",INDEX(POA!$A$2:$O$856,_xlfn.AGGREGATE(15,6,ROW(POA!$A$2:$A$855)-ROW(POA!$A$2)+1/--(POA!$A$2:$A$855=$B$5),ROWS($A$11:F22)),7))</f>
        <v>1</v>
      </c>
      <c r="G22" s="31">
        <f>IF(ROWS($A$11:G22)&gt;COUNTIF(POA!$A:$A,$B$5),"",INDEX(POA!$A$2:$O$856,_xlfn.AGGREGATE(15,6,ROW(POA!$A$2:$A$855)-ROW(POA!$A$2)+1/--(POA!$A$2:$A$855=$B$5),ROWS($A$11:G22)),8))</f>
        <v>1</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1</v>
      </c>
      <c r="O22" s="41">
        <f t="shared" si="2"/>
        <v>1</v>
      </c>
    </row>
    <row r="23" spans="1:15" ht="52.8" x14ac:dyDescent="0.3">
      <c r="A23" s="2" t="str">
        <f>IF(ROWS($A$11:A23)&gt;COUNTIF(POA!$A:$A,$B$5),"",INDEX(POA!$A$2:$O$856,_xlfn.AGGREGATE(15,6,ROW(POA!$A$2:$A$855)-ROW(POA!$A$2)+1/--(POA!$A$2:$A$855=$B$5),ROWS($A$11:A23)),3))</f>
        <v>1.5 Internacionalización</v>
      </c>
      <c r="B23" s="2" t="str">
        <f>IF(ROWS($A$11:B23)&gt;COUNTIF(POA!$A:$A,$B$5),"",INDEX(POA!$A$2:$O$856,_xlfn.AGGREGATE(15,6,ROW(POA!$A$2:$A$855)-ROW(POA!$A$2)+1/--(POA!$A$2:$A$855=$B$5),ROWS($A$11:B23)),4))</f>
        <v>1.5.1 Fortalecer la internacionalización de la universidad mediante una mayor vinculación y cooperación académica con instituciones de educación superior de reconocido prestigio.</v>
      </c>
      <c r="C23" s="2" t="str">
        <f>IF(ROWS($A$11:C23)&gt;COUNTIF(POA!$A:$A,$B$5),"",INDEX(POA!$A$2:$O$856,_xlfn.AGGREGATE(15,6,ROW(POA!$A$2:$A$855)-ROW(POA!$A$2)+1/--(POA!$A$2:$A$855=$B$5),ROWS($A$11:C23)),5))</f>
        <v>1.5.1.2 Impulsar el Programa de Internacionalización en Casa.</v>
      </c>
      <c r="D23" s="2" t="str">
        <f>IF(ROWS($A$11:D23)&gt;COUNTIF(POA!$A:$A,$B$5),"",INDEX(POA!$A$2:$O$856,_xlfn.AGGREGATE(15,6,ROW(POA!$A$2:$A$855)-ROW(POA!$A$2)+1/--(POA!$A$2:$A$855=$B$5),ROWS($A$11:D23)),6))</f>
        <v>Promover el Programa de Internacionalización en Casa (PIC) en las unidades académicas.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1.5 Internacionalización</v>
      </c>
      <c r="B24" s="2" t="str">
        <f>IF(ROWS($A$11:B24)&gt;COUNTIF(POA!$A:$A,$B$5),"",INDEX(POA!$A$2:$O$856,_xlfn.AGGREGATE(15,6,ROW(POA!$A$2:$A$855)-ROW(POA!$A$2)+1/--(POA!$A$2:$A$855=$B$5),ROWS($A$11:B24)),4))</f>
        <v>1.5.1 Fortalecer la internacionalización de la universidad mediante una mayor vinculación y cooperación académica con instituciones de educación superior de reconocido prestigio.</v>
      </c>
      <c r="C24" s="2" t="str">
        <f>IF(ROWS($A$11:C24)&gt;COUNTIF(POA!$A:$A,$B$5),"",INDEX(POA!$A$2:$O$856,_xlfn.AGGREGATE(15,6,ROW(POA!$A$2:$A$855)-ROW(POA!$A$2)+1/--(POA!$A$2:$A$855=$B$5),ROWS($A$11:C24)),5))</f>
        <v>1.5.1.2 Impulsar el Programa de Internacionalización en Casa.</v>
      </c>
      <c r="D24" s="2" t="str">
        <f>IF(ROWS($A$11:D24)&gt;COUNTIF(POA!$A:$A,$B$5),"",INDEX(POA!$A$2:$O$856,_xlfn.AGGREGATE(15,6,ROW(POA!$A$2:$A$855)-ROW(POA!$A$2)+1/--(POA!$A$2:$A$855=$B$5),ROWS($A$11:D24)),6))</f>
        <v>Capacitar profesores sobre el Programa de Internacionalización en Casa (PIC).</v>
      </c>
      <c r="E24" s="31">
        <f t="shared" si="0"/>
        <v>2</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2</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1.5 Internacionalización</v>
      </c>
      <c r="B25" s="2" t="str">
        <f>IF(ROWS($A$11:B25)&gt;COUNTIF(POA!$A:$A,$B$5),"",INDEX(POA!$A$2:$O$856,_xlfn.AGGREGATE(15,6,ROW(POA!$A$2:$A$855)-ROW(POA!$A$2)+1/--(POA!$A$2:$A$855=$B$5),ROWS($A$11:B25)),4))</f>
        <v>1.5.1 Fortalecer la internacionalización de la universidad mediante una mayor vinculación y cooperación académica con instituciones de educación superior de reconocido prestigio.</v>
      </c>
      <c r="C25" s="2" t="str">
        <f>IF(ROWS($A$11:C25)&gt;COUNTIF(POA!$A:$A,$B$5),"",INDEX(POA!$A$2:$O$856,_xlfn.AGGREGATE(15,6,ROW(POA!$A$2:$A$855)-ROW(POA!$A$2)+1/--(POA!$A$2:$A$855=$B$5),ROWS($A$11:C25)),5))</f>
        <v>1.5.1.2 Impulsar el Programa de Internacionalización en Casa.</v>
      </c>
      <c r="D25" s="2" t="str">
        <f>IF(ROWS($A$11:D25)&gt;COUNTIF(POA!$A:$A,$B$5),"",INDEX(POA!$A$2:$O$856,_xlfn.AGGREGATE(15,6,ROW(POA!$A$2:$A$855)-ROW(POA!$A$2)+1/--(POA!$A$2:$A$855=$B$5),ROWS($A$11:D25)),6))</f>
        <v>Informar a los directivos sobre las acciones de Internacionalización en Casa en la UABC.</v>
      </c>
      <c r="E25" s="31">
        <f t="shared" si="0"/>
        <v>2</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2</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1.5 Internacionalización</v>
      </c>
      <c r="B26" s="2" t="str">
        <f>IF(ROWS($A$11:B26)&gt;COUNTIF(POA!$A:$A,$B$5),"",INDEX(POA!$A$2:$O$856,_xlfn.AGGREGATE(15,6,ROW(POA!$A$2:$A$855)-ROW(POA!$A$2)+1/--(POA!$A$2:$A$855=$B$5),ROWS($A$11:B26)),4))</f>
        <v>1.5.1 Fortalecer la internacionalización de la universidad mediante una mayor vinculación y cooperación académica con instituciones de educación superior de reconocido prestigio.</v>
      </c>
      <c r="C26" s="2" t="str">
        <f>IF(ROWS($A$11:C26)&gt;COUNTIF(POA!$A:$A,$B$5),"",INDEX(POA!$A$2:$O$856,_xlfn.AGGREGATE(15,6,ROW(POA!$A$2:$A$855)-ROW(POA!$A$2)+1/--(POA!$A$2:$A$855=$B$5),ROWS($A$11:C26)),5))</f>
        <v>1.5.1.2 Impulsar el Programa de Internacionalización en Casa.</v>
      </c>
      <c r="D26" s="2" t="str">
        <f>IF(ROWS($A$11:D26)&gt;COUNTIF(POA!$A:$A,$B$5),"",INDEX(POA!$A$2:$O$856,_xlfn.AGGREGATE(15,6,ROW(POA!$A$2:$A$855)-ROW(POA!$A$2)+1/--(POA!$A$2:$A$855=$B$5),ROWS($A$11:D26)),6))</f>
        <v>Invitar académicos de reconocido prestigio para impulsar el Programa Internacionalización en Casa.</v>
      </c>
      <c r="E26" s="31">
        <f t="shared" si="0"/>
        <v>4</v>
      </c>
      <c r="F26" s="31">
        <f>IF(ROWS($A$11:F26)&gt;COUNTIF(POA!$A:$A,$B$5),"",INDEX(POA!$A$2:$O$856,_xlfn.AGGREGATE(15,6,ROW(POA!$A$2:$A$855)-ROW(POA!$A$2)+1/--(POA!$A$2:$A$855=$B$5),ROWS($A$11:F26)),7))</f>
        <v>4</v>
      </c>
      <c r="G26" s="31">
        <f>IF(ROWS($A$11:G26)&gt;COUNTIF(POA!$A:$A,$B$5),"",INDEX(POA!$A$2:$O$856,_xlfn.AGGREGATE(15,6,ROW(POA!$A$2:$A$855)-ROW(POA!$A$2)+1/--(POA!$A$2:$A$855=$B$5),ROWS($A$11:G26)),8))</f>
        <v>4</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4</v>
      </c>
      <c r="O26" s="41">
        <f t="shared" si="2"/>
        <v>1</v>
      </c>
    </row>
    <row r="27" spans="1:15" ht="52.8" x14ac:dyDescent="0.3">
      <c r="A27" s="2" t="str">
        <f>IF(ROWS($A$11:A27)&gt;COUNTIF(POA!$A:$A,$B$5),"",INDEX(POA!$A$2:$O$856,_xlfn.AGGREGATE(15,6,ROW(POA!$A$2:$A$855)-ROW(POA!$A$2)+1/--(POA!$A$2:$A$855=$B$5),ROWS($A$11:A27)),3))</f>
        <v>1.5 Internacionalización</v>
      </c>
      <c r="B27" s="2" t="str">
        <f>IF(ROWS($A$11:B27)&gt;COUNTIF(POA!$A:$A,$B$5),"",INDEX(POA!$A$2:$O$856,_xlfn.AGGREGATE(15,6,ROW(POA!$A$2:$A$855)-ROW(POA!$A$2)+1/--(POA!$A$2:$A$855=$B$5),ROWS($A$11:B27)),4))</f>
        <v>1.5.1 Fortalecer la internacionalización de la universidad mediante una mayor vinculación y cooperación académica con instituciones de educación superior de reconocido prestigio.</v>
      </c>
      <c r="C27" s="2" t="str">
        <f>IF(ROWS($A$11:C27)&gt;COUNTIF(POA!$A:$A,$B$5),"",INDEX(POA!$A$2:$O$856,_xlfn.AGGREGATE(15,6,ROW(POA!$A$2:$A$855)-ROW(POA!$A$2)+1/--(POA!$A$2:$A$855=$B$5),ROWS($A$11:C27)),5))</f>
        <v>1.5.1.2 Impulsar el Programa de Internacionalización en Casa.</v>
      </c>
      <c r="D27" s="2" t="str">
        <f>IF(ROWS($A$11:D27)&gt;COUNTIF(POA!$A:$A,$B$5),"",INDEX(POA!$A$2:$O$856,_xlfn.AGGREGATE(15,6,ROW(POA!$A$2:$A$855)-ROW(POA!$A$2)+1/--(POA!$A$2:$A$855=$B$5),ROWS($A$11:D27)),6))</f>
        <v>Capacitar a los jefes de departamentos sobre la Internacionalización Solidaria.</v>
      </c>
      <c r="E27" s="31">
        <f t="shared" si="0"/>
        <v>1</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1.5 Internacionalización</v>
      </c>
      <c r="B28" s="2" t="str">
        <f>IF(ROWS($A$11:B28)&gt;COUNTIF(POA!$A:$A,$B$5),"",INDEX(POA!$A$2:$O$856,_xlfn.AGGREGATE(15,6,ROW(POA!$A$2:$A$855)-ROW(POA!$A$2)+1/--(POA!$A$2:$A$855=$B$5),ROWS($A$11:B28)),4))</f>
        <v>1.5.1 Fortalecer la internacionalización de la universidad mediante una mayor vinculación y cooperación académica con instituciones de educación superior de reconocido prestigio.</v>
      </c>
      <c r="C28" s="2" t="str">
        <f>IF(ROWS($A$11:C28)&gt;COUNTIF(POA!$A:$A,$B$5),"",INDEX(POA!$A$2:$O$856,_xlfn.AGGREGATE(15,6,ROW(POA!$A$2:$A$855)-ROW(POA!$A$2)+1/--(POA!$A$2:$A$855=$B$5),ROWS($A$11:C28)),5))</f>
        <v>1.5.1.2 Impulsar el Programa de Internacionalización en Casa.</v>
      </c>
      <c r="D28" s="2" t="str">
        <f>IF(ROWS($A$11:D28)&gt;COUNTIF(POA!$A:$A,$B$5),"",INDEX(POA!$A$2:$O$856,_xlfn.AGGREGATE(15,6,ROW(POA!$A$2:$A$855)-ROW(POA!$A$2)+1/--(POA!$A$2:$A$855=$B$5),ROWS($A$11:D28)),6))</f>
        <v>Capacitar a los responsables de vinculación y cooperación académica sobre la Internacionalización Solidaria.</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1</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52.8" x14ac:dyDescent="0.3">
      <c r="A29" s="2" t="str">
        <f>IF(ROWS($A$11:A29)&gt;COUNTIF(POA!$A:$A,$B$5),"",INDEX(POA!$A$2:$O$856,_xlfn.AGGREGATE(15,6,ROW(POA!$A$2:$A$855)-ROW(POA!$A$2)+1/--(POA!$A$2:$A$855=$B$5),ROWS($A$11:A29)),3))</f>
        <v>1.5 Internacionalización</v>
      </c>
      <c r="B29" s="2" t="str">
        <f>IF(ROWS($A$11:B29)&gt;COUNTIF(POA!$A:$A,$B$5),"",INDEX(POA!$A$2:$O$856,_xlfn.AGGREGATE(15,6,ROW(POA!$A$2:$A$855)-ROW(POA!$A$2)+1/--(POA!$A$2:$A$855=$B$5),ROWS($A$11:B29)),4))</f>
        <v>1.5.1 Fortalecer la internacionalización de la universidad mediante una mayor vinculación y cooperación académica con instituciones de educación superior de reconocido prestigio.</v>
      </c>
      <c r="C29" s="2" t="str">
        <f>IF(ROWS($A$11:C29)&gt;COUNTIF(POA!$A:$A,$B$5),"",INDEX(POA!$A$2:$O$856,_xlfn.AGGREGATE(15,6,ROW(POA!$A$2:$A$855)-ROW(POA!$A$2)+1/--(POA!$A$2:$A$855=$B$5),ROWS($A$11:C29)),5))</f>
        <v>1.5.1.2 Impulsar el Programa de Internacionalización en Casa.</v>
      </c>
      <c r="D29" s="2" t="str">
        <f>IF(ROWS($A$11:D29)&gt;COUNTIF(POA!$A:$A,$B$5),"",INDEX(POA!$A$2:$O$856,_xlfn.AGGREGATE(15,6,ROW(POA!$A$2:$A$855)-ROW(POA!$A$2)+1/--(POA!$A$2:$A$855=$B$5),ROWS($A$11:D29)),6))</f>
        <v>Capacitar a los directores de unidades académicas sobre la internacionalización solidaria.</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66" x14ac:dyDescent="0.3">
      <c r="A30" s="2" t="str">
        <f>IF(ROWS($A$11:A30)&gt;COUNTIF(POA!$A:$A,$B$5),"",INDEX(POA!$A$2:$O$856,_xlfn.AGGREGATE(15,6,ROW(POA!$A$2:$A$855)-ROW(POA!$A$2)+1/--(POA!$A$2:$A$855=$B$5),ROWS($A$11:A30)),3))</f>
        <v>1.5 Internacionalización</v>
      </c>
      <c r="B30" s="2" t="str">
        <f>IF(ROWS($A$11:B30)&gt;COUNTIF(POA!$A:$A,$B$5),"",INDEX(POA!$A$2:$O$856,_xlfn.AGGREGATE(15,6,ROW(POA!$A$2:$A$855)-ROW(POA!$A$2)+1/--(POA!$A$2:$A$855=$B$5),ROWS($A$11:B30)),4))</f>
        <v>1.5.1 Fortalecer la internacionalización de la universidad mediante una mayor vinculación y cooperación académica con instituciones de educación superior de reconocido prestigio.</v>
      </c>
      <c r="C30" s="2" t="str">
        <f>IF(ROWS($A$11:C30)&gt;COUNTIF(POA!$A:$A,$B$5),"",INDEX(POA!$A$2:$O$856,_xlfn.AGGREGATE(15,6,ROW(POA!$A$2:$A$855)-ROW(POA!$A$2)+1/--(POA!$A$2:$A$855=$B$5),ROWS($A$11:C30)),5))</f>
        <v>1.5.1.3 Promover programas de doble titulación y doble grado, en asociación con instituciones educativas del extranjero de reconocido prestigio, que proporcionen ventajas competitivas a nuestros egresados.</v>
      </c>
      <c r="D30" s="2" t="str">
        <f>IF(ROWS($A$11:D30)&gt;COUNTIF(POA!$A:$A,$B$5),"",INDEX(POA!$A$2:$O$856,_xlfn.AGGREGATE(15,6,ROW(POA!$A$2:$A$855)-ROW(POA!$A$2)+1/--(POA!$A$2:$A$855=$B$5),ROWS($A$11:D30)),6))</f>
        <v>Fomentar el programa de doble titulación y doble grado en las unidades académicas.</v>
      </c>
      <c r="E30" s="31">
        <f t="shared" si="0"/>
        <v>2</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2</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66" x14ac:dyDescent="0.3">
      <c r="A31" s="2" t="str">
        <f>IF(ROWS($A$11:A31)&gt;COUNTIF(POA!$A:$A,$B$5),"",INDEX(POA!$A$2:$O$856,_xlfn.AGGREGATE(15,6,ROW(POA!$A$2:$A$855)-ROW(POA!$A$2)+1/--(POA!$A$2:$A$855=$B$5),ROWS($A$11:A31)),3))</f>
        <v>1.5 Internacionalización</v>
      </c>
      <c r="B31" s="2" t="str">
        <f>IF(ROWS($A$11:B31)&gt;COUNTIF(POA!$A:$A,$B$5),"",INDEX(POA!$A$2:$O$856,_xlfn.AGGREGATE(15,6,ROW(POA!$A$2:$A$855)-ROW(POA!$A$2)+1/--(POA!$A$2:$A$855=$B$5),ROWS($A$11:B31)),4))</f>
        <v>1.5.1 Fortalecer la internacionalización de la universidad mediante una mayor vinculación y cooperación académica con instituciones de educación superior de reconocido prestigio.</v>
      </c>
      <c r="C31" s="2" t="str">
        <f>IF(ROWS($A$11:C31)&gt;COUNTIF(POA!$A:$A,$B$5),"",INDEX(POA!$A$2:$O$856,_xlfn.AGGREGATE(15,6,ROW(POA!$A$2:$A$855)-ROW(POA!$A$2)+1/--(POA!$A$2:$A$855=$B$5),ROWS($A$11:C31)),5))</f>
        <v>1.5.1.1 Promover actividades en materia de intercambio y cooperación académica propiciando la colaboración con pares y redes académicas de otras instituciones educativas del país y del extranjero.</v>
      </c>
      <c r="D31" s="2" t="str">
        <f>IF(ROWS($A$11:D31)&gt;COUNTIF(POA!$A:$A,$B$5),"",INDEX(POA!$A$2:$O$856,_xlfn.AGGREGATE(15,6,ROW(POA!$A$2:$A$855)-ROW(POA!$A$2)+1/--(POA!$A$2:$A$855=$B$5),ROWS($A$11:D31)),6))</f>
        <v>Difundir convocatoria de Disney World, Corp.</v>
      </c>
      <c r="E31" s="31">
        <f t="shared" si="0"/>
        <v>1</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0</v>
      </c>
      <c r="O31" s="41">
        <f t="shared" si="2"/>
        <v>0</v>
      </c>
    </row>
    <row r="32" spans="1:15" ht="66" x14ac:dyDescent="0.3">
      <c r="A32" s="2" t="str">
        <f>IF(ROWS($A$11:A32)&gt;COUNTIF(POA!$A:$A,$B$5),"",INDEX(POA!$A$2:$O$856,_xlfn.AGGREGATE(15,6,ROW(POA!$A$2:$A$855)-ROW(POA!$A$2)+1/--(POA!$A$2:$A$855=$B$5),ROWS($A$11:A32)),3))</f>
        <v>1.5 Internacionalización</v>
      </c>
      <c r="B32" s="2" t="str">
        <f>IF(ROWS($A$11:B32)&gt;COUNTIF(POA!$A:$A,$B$5),"",INDEX(POA!$A$2:$O$856,_xlfn.AGGREGATE(15,6,ROW(POA!$A$2:$A$855)-ROW(POA!$A$2)+1/--(POA!$A$2:$A$855=$B$5),ROWS($A$11:B32)),4))</f>
        <v>1.5.1 Fortalecer la internacionalización de la universidad mediante una mayor vinculación y cooperación académica con instituciones de educación superior de reconocido prestigio.</v>
      </c>
      <c r="C32" s="2" t="str">
        <f>IF(ROWS($A$11:C32)&gt;COUNTIF(POA!$A:$A,$B$5),"",INDEX(POA!$A$2:$O$856,_xlfn.AGGREGATE(15,6,ROW(POA!$A$2:$A$855)-ROW(POA!$A$2)+1/--(POA!$A$2:$A$855=$B$5),ROWS($A$11:C32)),5))</f>
        <v>1.5.1.3 Promover programas de doble titulación y doble grado, en asociación con instituciones educativas del extranjero de reconocido prestigio, que proporcionen ventajas competitivas a nuestros egresados.</v>
      </c>
      <c r="D32" s="2" t="str">
        <f>IF(ROWS($A$11:D32)&gt;COUNTIF(POA!$A:$A,$B$5),"",INDEX(POA!$A$2:$O$856,_xlfn.AGGREGATE(15,6,ROW(POA!$A$2:$A$855)-ROW(POA!$A$2)+1/--(POA!$A$2:$A$855=$B$5),ROWS($A$11:D32)),6))</f>
        <v>Impulsar la firma del convenio de colaboración de doble titulación del Instituto de Investigaciones Oceanológicas con la Universidad de Cádiz.</v>
      </c>
      <c r="E32" s="31">
        <f t="shared" si="0"/>
        <v>1</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1</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41">
        <f t="shared" si="2"/>
        <v>0</v>
      </c>
    </row>
    <row r="33" spans="1:15" ht="66" x14ac:dyDescent="0.3">
      <c r="A33" s="2" t="str">
        <f>IF(ROWS($A$11:A33)&gt;COUNTIF(POA!$A:$A,$B$5),"",INDEX(POA!$A$2:$O$856,_xlfn.AGGREGATE(15,6,ROW(POA!$A$2:$A$855)-ROW(POA!$A$2)+1/--(POA!$A$2:$A$855=$B$5),ROWS($A$11:A33)),3))</f>
        <v>1.5 Internacionalización</v>
      </c>
      <c r="B33" s="2" t="str">
        <f>IF(ROWS($A$11:B33)&gt;COUNTIF(POA!$A:$A,$B$5),"",INDEX(POA!$A$2:$O$856,_xlfn.AGGREGATE(15,6,ROW(POA!$A$2:$A$855)-ROW(POA!$A$2)+1/--(POA!$A$2:$A$855=$B$5),ROWS($A$11:B33)),4))</f>
        <v>1.5.1 Fortalecer la internacionalización de la universidad mediante una mayor vinculación y cooperación académica con instituciones de educación superior de reconocido prestigio.</v>
      </c>
      <c r="C33" s="2" t="str">
        <f>IF(ROWS($A$11:C33)&gt;COUNTIF(POA!$A:$A,$B$5),"",INDEX(POA!$A$2:$O$856,_xlfn.AGGREGATE(15,6,ROW(POA!$A$2:$A$855)-ROW(POA!$A$2)+1/--(POA!$A$2:$A$855=$B$5),ROWS($A$11:C33)),5))</f>
        <v>1.5.1.3 Promover programas de doble titulación y doble grado, en asociación con instituciones educativas del extranjero de reconocido prestigio, que proporcionen ventajas competitivas a nuestros egresados.</v>
      </c>
      <c r="D33" s="2" t="str">
        <f>IF(ROWS($A$11:D33)&gt;COUNTIF(POA!$A:$A,$B$5),"",INDEX(POA!$A$2:$O$856,_xlfn.AGGREGATE(15,6,ROW(POA!$A$2:$A$855)-ROW(POA!$A$2)+1/--(POA!$A$2:$A$855=$B$5),ROWS($A$11:D33)),6))</f>
        <v>Impulsar la doble titulación de la Facultad de Idiomas y la Facultad de Traducción y Documentación de la USAL.</v>
      </c>
      <c r="E33" s="31">
        <f t="shared" si="0"/>
        <v>1</v>
      </c>
      <c r="F33" s="31">
        <f>IF(ROWS($A$11:F33)&gt;COUNTIF(POA!$A:$A,$B$5),"",INDEX(POA!$A$2:$O$856,_xlfn.AGGREGATE(15,6,ROW(POA!$A$2:$A$855)-ROW(POA!$A$2)+1/--(POA!$A$2:$A$855=$B$5),ROWS($A$11:F33)),7))</f>
        <v>0</v>
      </c>
      <c r="G33" s="31">
        <f>IF(ROWS($A$11:G33)&gt;COUNTIF(POA!$A:$A,$B$5),"",INDEX(POA!$A$2:$O$856,_xlfn.AGGREGATE(15,6,ROW(POA!$A$2:$A$855)-ROW(POA!$A$2)+1/--(POA!$A$2:$A$855=$B$5),ROWS($A$11:G33)),8))</f>
        <v>0</v>
      </c>
      <c r="H33" s="31">
        <f>IF(ROWS($A$11:H33)&gt;COUNTIF(POA!$A:$A,$B$5),"",INDEX(POA!$A$2:$O$856,_xlfn.AGGREGATE(15,6,ROW(POA!$A$2:$A$855)-ROW(POA!$A$2)+1/--(POA!$A$2:$A$855=$B$5),ROWS($A$11:H33)),9))</f>
        <v>1</v>
      </c>
      <c r="I33" s="31">
        <f>IF(ROWS($A$11:I33)&gt;COUNTIF(POA!$A:$A,$B$5),"",INDEX(POA!$A$2:$O$856,_xlfn.AGGREGATE(15,6,ROW(POA!$A$2:$A$855)-ROW(POA!$A$2)+1/--(POA!$A$2:$A$855=$B$5),ROWS($A$11:I33)),10))</f>
        <v>0</v>
      </c>
      <c r="J33" s="31">
        <f>IF(ROWS($A$11:J33)&gt;COUNTIF(POA!$A:$A,$B$5),"",INDEX(POA!$A$2:$O$856,_xlfn.AGGREGATE(15,6,ROW(POA!$A$2:$A$855)-ROW(POA!$A$2)+1/--(POA!$A$2:$A$855=$B$5),ROWS($A$11:J33)),11))</f>
        <v>0</v>
      </c>
      <c r="K33" s="31">
        <f>IF(ROWS($A$11:K33)&gt;COUNTIF(POA!$A:$A,$B$5),"",INDEX(POA!$A$2:$O$856,_xlfn.AGGREGATE(15,6,ROW(POA!$A$2:$A$855)-ROW(POA!$A$2)+1/--(POA!$A$2:$A$855=$B$5),ROWS($A$11:K33)),12))</f>
        <v>0</v>
      </c>
      <c r="L33" s="31">
        <f>IF(ROWS($A$11:L33)&gt;COUNTIF(POA!$A:$A,$B$5),"",INDEX(POA!$A$2:$O$856,_xlfn.AGGREGATE(15,6,ROW(POA!$A$2:$A$855)-ROW(POA!$A$2)+1/--(POA!$A$2:$A$855=$B$5),ROWS($A$11:L33)),13))</f>
        <v>0</v>
      </c>
      <c r="M33" s="31">
        <f>IF(ROWS($A$11:M33)&gt;COUNTIF(POA!$A:$A,$B$5),"",INDEX(POA!$A$2:$O$856,_xlfn.AGGREGATE(15,6,ROW(POA!$A$2:$A$855)-ROW(POA!$A$2)+1/--(POA!$A$2:$A$855=$B$5),ROWS($A$11:M33)),14))</f>
        <v>0</v>
      </c>
      <c r="N33" s="37">
        <f t="shared" si="1"/>
        <v>0</v>
      </c>
      <c r="O33" s="41">
        <f t="shared" si="2"/>
        <v>0</v>
      </c>
    </row>
    <row r="34" spans="1:15" ht="66" x14ac:dyDescent="0.3">
      <c r="A34" s="2" t="str">
        <f>IF(ROWS($A$11:A34)&gt;COUNTIF(POA!$A:$A,$B$5),"",INDEX(POA!$A$2:$O$856,_xlfn.AGGREGATE(15,6,ROW(POA!$A$2:$A$855)-ROW(POA!$A$2)+1/--(POA!$A$2:$A$855=$B$5),ROWS($A$11:A34)),3))</f>
        <v>1.5 Internacionalización</v>
      </c>
      <c r="B34" s="2" t="str">
        <f>IF(ROWS($A$11:B34)&gt;COUNTIF(POA!$A:$A,$B$5),"",INDEX(POA!$A$2:$O$856,_xlfn.AGGREGATE(15,6,ROW(POA!$A$2:$A$855)-ROW(POA!$A$2)+1/--(POA!$A$2:$A$855=$B$5),ROWS($A$11:B34)),4))</f>
        <v>1.5.1 Fortalecer la internacionalización de la universidad mediante una mayor vinculación y cooperación académica con instituciones de educación superior de reconocido prestigio.</v>
      </c>
      <c r="C34" s="2" t="str">
        <f>IF(ROWS($A$11:C34)&gt;COUNTIF(POA!$A:$A,$B$5),"",INDEX(POA!$A$2:$O$856,_xlfn.AGGREGATE(15,6,ROW(POA!$A$2:$A$855)-ROW(POA!$A$2)+1/--(POA!$A$2:$A$855=$B$5),ROWS($A$11:C34)),5))</f>
        <v>1.5.1.3 Promover programas de doble titulación y doble grado, en asociación con instituciones educativas del extranjero de reconocido prestigio, que proporcionen ventajas competitivas a nuestros egresados.</v>
      </c>
      <c r="D34" s="2" t="str">
        <f>IF(ROWS($A$11:D34)&gt;COUNTIF(POA!$A:$A,$B$5),"",INDEX(POA!$A$2:$O$856,_xlfn.AGGREGATE(15,6,ROW(POA!$A$2:$A$855)-ROW(POA!$A$2)+1/--(POA!$A$2:$A$855=$B$5),ROWS($A$11:D34)),6))</f>
        <v>Supervisar los programas de doble titulación y doble grado existentes en la UABC.</v>
      </c>
      <c r="E34" s="31">
        <f t="shared" si="0"/>
        <v>4</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4</v>
      </c>
      <c r="I34" s="31">
        <f>IF(ROWS($A$11:I34)&gt;COUNTIF(POA!$A:$A,$B$5),"",INDEX(POA!$A$2:$O$856,_xlfn.AGGREGATE(15,6,ROW(POA!$A$2:$A$855)-ROW(POA!$A$2)+1/--(POA!$A$2:$A$855=$B$5),ROWS($A$11:I34)),10))</f>
        <v>0</v>
      </c>
      <c r="J34" s="31">
        <f>IF(ROWS($A$11:J34)&gt;COUNTIF(POA!$A:$A,$B$5),"",INDEX(POA!$A$2:$O$856,_xlfn.AGGREGATE(15,6,ROW(POA!$A$2:$A$855)-ROW(POA!$A$2)+1/--(POA!$A$2:$A$855=$B$5),ROWS($A$11:J34)),11))</f>
        <v>0</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5" ht="52.8" x14ac:dyDescent="0.3">
      <c r="A35" s="2" t="str">
        <f>IF(ROWS($A$11:A35)&gt;COUNTIF(POA!$A:$A,$B$5),"",INDEX(POA!$A$2:$O$856,_xlfn.AGGREGATE(15,6,ROW(POA!$A$2:$A$855)-ROW(POA!$A$2)+1/--(POA!$A$2:$A$855=$B$5),ROWS($A$11:A35)),3))</f>
        <v>1.5 Internacionalización</v>
      </c>
      <c r="B35" s="2" t="str">
        <f>IF(ROWS($A$11:B35)&gt;COUNTIF(POA!$A:$A,$B$5),"",INDEX(POA!$A$2:$O$856,_xlfn.AGGREGATE(15,6,ROW(POA!$A$2:$A$855)-ROW(POA!$A$2)+1/--(POA!$A$2:$A$855=$B$5),ROWS($A$11:B35)),4))</f>
        <v>1.5.1 Fortalecer la internacionalización de la universidad mediante una mayor vinculación y cooperación académica con instituciones de educación superior de reconocido prestigio.</v>
      </c>
      <c r="C35" s="2" t="str">
        <f>IF(ROWS($A$11:C35)&gt;COUNTIF(POA!$A:$A,$B$5),"",INDEX(POA!$A$2:$O$856,_xlfn.AGGREGATE(15,6,ROW(POA!$A$2:$A$855)-ROW(POA!$A$2)+1/--(POA!$A$2:$A$855=$B$5),ROWS($A$11:C35)),5))</f>
        <v>1.5.1.4 Impartir cursos homologados en licenciatura y posgrado en colaboración con otras IES extranjeras.</v>
      </c>
      <c r="D35" s="2" t="str">
        <f>IF(ROWS($A$11:D35)&gt;COUNTIF(POA!$A:$A,$B$5),"",INDEX(POA!$A$2:$O$856,_xlfn.AGGREGATE(15,6,ROW(POA!$A$2:$A$855)-ROW(POA!$A$2)+1/--(POA!$A$2:$A$855=$B$5),ROWS($A$11:D35)),6))</f>
        <v>Promover cursos homologados con universidades fronterizas.</v>
      </c>
      <c r="E35" s="31">
        <f t="shared" si="0"/>
        <v>1</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1</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0</v>
      </c>
      <c r="O35" s="41">
        <f t="shared" si="2"/>
        <v>0</v>
      </c>
    </row>
    <row r="36" spans="1:15" ht="52.8" x14ac:dyDescent="0.3">
      <c r="A36" s="2" t="str">
        <f>IF(ROWS($A$11:A36)&gt;COUNTIF(POA!$A:$A,$B$5),"",INDEX(POA!$A$2:$O$856,_xlfn.AGGREGATE(15,6,ROW(POA!$A$2:$A$855)-ROW(POA!$A$2)+1/--(POA!$A$2:$A$855=$B$5),ROWS($A$11:A36)),3))</f>
        <v>1.5 Internacionalización</v>
      </c>
      <c r="B36" s="2" t="str">
        <f>IF(ROWS($A$11:B36)&gt;COUNTIF(POA!$A:$A,$B$5),"",INDEX(POA!$A$2:$O$856,_xlfn.AGGREGATE(15,6,ROW(POA!$A$2:$A$855)-ROW(POA!$A$2)+1/--(POA!$A$2:$A$855=$B$5),ROWS($A$11:B36)),4))</f>
        <v>1.5.1 Fortalecer la internacionalización de la universidad mediante una mayor vinculación y cooperación académica con instituciones de educación superior de reconocido prestigio.</v>
      </c>
      <c r="C36" s="2" t="str">
        <f>IF(ROWS($A$11:C36)&gt;COUNTIF(POA!$A:$A,$B$5),"",INDEX(POA!$A$2:$O$856,_xlfn.AGGREGATE(15,6,ROW(POA!$A$2:$A$855)-ROW(POA!$A$2)+1/--(POA!$A$2:$A$855=$B$5),ROWS($A$11:C36)),5))</f>
        <v>1.5.1.4 Impartir cursos homologados en licenciatura y posgrado en colaboración con otras IES extranjeras.</v>
      </c>
      <c r="D36" s="2" t="str">
        <f>IF(ROWS($A$11:D36)&gt;COUNTIF(POA!$A:$A,$B$5),"",INDEX(POA!$A$2:$O$856,_xlfn.AGGREGATE(15,6,ROW(POA!$A$2:$A$855)-ROW(POA!$A$2)+1/--(POA!$A$2:$A$855=$B$5),ROWS($A$11:D36)),6))</f>
        <v>Fomentar la cooperación académica a través de reuniones de trabajo con universidades fronterizas.</v>
      </c>
      <c r="E36" s="31">
        <f t="shared" si="0"/>
        <v>2</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2</v>
      </c>
      <c r="K36" s="31">
        <f>IF(ROWS($A$11:K36)&gt;COUNTIF(POA!$A:$A,$B$5),"",INDEX(POA!$A$2:$O$856,_xlfn.AGGREGATE(15,6,ROW(POA!$A$2:$A$855)-ROW(POA!$A$2)+1/--(POA!$A$2:$A$855=$B$5),ROWS($A$11:K36)),12))</f>
        <v>0</v>
      </c>
      <c r="L36" s="31">
        <f>IF(ROWS($A$11:L36)&gt;COUNTIF(POA!$A:$A,$B$5),"",INDEX(POA!$A$2:$O$856,_xlfn.AGGREGATE(15,6,ROW(POA!$A$2:$A$855)-ROW(POA!$A$2)+1/--(POA!$A$2:$A$855=$B$5),ROWS($A$11:L36)),13))</f>
        <v>0</v>
      </c>
      <c r="M36" s="31">
        <f>IF(ROWS($A$11:M36)&gt;COUNTIF(POA!$A:$A,$B$5),"",INDEX(POA!$A$2:$O$856,_xlfn.AGGREGATE(15,6,ROW(POA!$A$2:$A$855)-ROW(POA!$A$2)+1/--(POA!$A$2:$A$855=$B$5),ROWS($A$11:M36)),14))</f>
        <v>0</v>
      </c>
      <c r="N36" s="37">
        <f t="shared" si="1"/>
        <v>0</v>
      </c>
      <c r="O36" s="41">
        <f t="shared" si="2"/>
        <v>0</v>
      </c>
    </row>
    <row r="37" spans="1:15" ht="52.8" x14ac:dyDescent="0.3">
      <c r="A37" s="2" t="str">
        <f>IF(ROWS($A$11:A37)&gt;COUNTIF(POA!$A:$A,$B$5),"",INDEX(POA!$A$2:$O$856,_xlfn.AGGREGATE(15,6,ROW(POA!$A$2:$A$855)-ROW(POA!$A$2)+1/--(POA!$A$2:$A$855=$B$5),ROWS($A$11:A37)),3))</f>
        <v>1.2 Proceso formativo</v>
      </c>
      <c r="B37" s="2" t="str">
        <f>IF(ROWS($A$11:B37)&gt;COUNTIF(POA!$A:$A,$B$5),"",INDEX(POA!$A$2:$O$856,_xlfn.AGGREGATE(15,6,ROW(POA!$A$2:$A$855)-ROW(POA!$A$2)+1/--(POA!$A$2:$A$855=$B$5),ROWS($A$11:B37)),4))</f>
        <v>1.2.1 Formar integralmente profesionistas competentes, con sentido colaborativo, capacidad de liderazgo, de emprendimiento y conscientes y comprometidos con su entorno.</v>
      </c>
      <c r="C37" s="2" t="str">
        <f>IF(ROWS($A$11:C37)&gt;COUNTIF(POA!$A:$A,$B$5),"",INDEX(POA!$A$2:$O$856,_xlfn.AGGREGATE(15,6,ROW(POA!$A$2:$A$855)-ROW(POA!$A$2)+1/--(POA!$A$2:$A$855=$B$5),ROWS($A$11:C37)),5))</f>
        <v>1.2.1.4 Promover el emprendimiento, la innovación y las habilidades de liderazgo en los estudiantes a lo largo del proceso formativo.</v>
      </c>
      <c r="D37" s="2" t="str">
        <f>IF(ROWS($A$11:D37)&gt;COUNTIF(POA!$A:$A,$B$5),"",INDEX(POA!$A$2:$O$856,_xlfn.AGGREGATE(15,6,ROW(POA!$A$2:$A$855)-ROW(POA!$A$2)+1/--(POA!$A$2:$A$855=$B$5),ROWS($A$11:D37)),6))</f>
        <v>Brindar asesoría a todo alumno interesado en emprender un negocio.</v>
      </c>
      <c r="E37" s="31">
        <f t="shared" si="0"/>
        <v>1</v>
      </c>
      <c r="F37" s="31">
        <f>IF(ROWS($A$11:F37)&gt;COUNTIF(POA!$A:$A,$B$5),"",INDEX(POA!$A$2:$O$856,_xlfn.AGGREGATE(15,6,ROW(POA!$A$2:$A$855)-ROW(POA!$A$2)+1/--(POA!$A$2:$A$855=$B$5),ROWS($A$11:F37)),7))</f>
        <v>0</v>
      </c>
      <c r="G37" s="31">
        <f>IF(ROWS($A$11:G37)&gt;COUNTIF(POA!$A:$A,$B$5),"",INDEX(POA!$A$2:$O$856,_xlfn.AGGREGATE(15,6,ROW(POA!$A$2:$A$855)-ROW(POA!$A$2)+1/--(POA!$A$2:$A$855=$B$5),ROWS($A$11:G37)),8))</f>
        <v>0</v>
      </c>
      <c r="H37" s="31">
        <f>IF(ROWS($A$11:H37)&gt;COUNTIF(POA!$A:$A,$B$5),"",INDEX(POA!$A$2:$O$856,_xlfn.AGGREGATE(15,6,ROW(POA!$A$2:$A$855)-ROW(POA!$A$2)+1/--(POA!$A$2:$A$855=$B$5),ROWS($A$11:H37)),9))</f>
        <v>0</v>
      </c>
      <c r="I37" s="31">
        <f>IF(ROWS($A$11:I37)&gt;COUNTIF(POA!$A:$A,$B$5),"",INDEX(POA!$A$2:$O$856,_xlfn.AGGREGATE(15,6,ROW(POA!$A$2:$A$855)-ROW(POA!$A$2)+1/--(POA!$A$2:$A$855=$B$5),ROWS($A$11:I37)),10))</f>
        <v>0</v>
      </c>
      <c r="J37" s="31">
        <f>IF(ROWS($A$11:J37)&gt;COUNTIF(POA!$A:$A,$B$5),"",INDEX(POA!$A$2:$O$856,_xlfn.AGGREGATE(15,6,ROW(POA!$A$2:$A$855)-ROW(POA!$A$2)+1/--(POA!$A$2:$A$855=$B$5),ROWS($A$11:J37)),11))</f>
        <v>0</v>
      </c>
      <c r="K37" s="31">
        <f>IF(ROWS($A$11:K37)&gt;COUNTIF(POA!$A:$A,$B$5),"",INDEX(POA!$A$2:$O$856,_xlfn.AGGREGATE(15,6,ROW(POA!$A$2:$A$855)-ROW(POA!$A$2)+1/--(POA!$A$2:$A$855=$B$5),ROWS($A$11:K37)),12))</f>
        <v>0</v>
      </c>
      <c r="L37" s="31">
        <f>IF(ROWS($A$11:L37)&gt;COUNTIF(POA!$A:$A,$B$5),"",INDEX(POA!$A$2:$O$856,_xlfn.AGGREGATE(15,6,ROW(POA!$A$2:$A$855)-ROW(POA!$A$2)+1/--(POA!$A$2:$A$855=$B$5),ROWS($A$11:L37)),13))</f>
        <v>1</v>
      </c>
      <c r="M37" s="31">
        <f>IF(ROWS($A$11:M37)&gt;COUNTIF(POA!$A:$A,$B$5),"",INDEX(POA!$A$2:$O$856,_xlfn.AGGREGATE(15,6,ROW(POA!$A$2:$A$855)-ROW(POA!$A$2)+1/--(POA!$A$2:$A$855=$B$5),ROWS($A$11:M37)),14))</f>
        <v>0</v>
      </c>
      <c r="N37" s="37">
        <f t="shared" si="1"/>
        <v>0</v>
      </c>
      <c r="O37" s="41">
        <f t="shared" si="2"/>
        <v>0</v>
      </c>
    </row>
    <row r="38" spans="1:15" ht="52.8" x14ac:dyDescent="0.3">
      <c r="A38" s="2" t="str">
        <f>IF(ROWS($A$11:A38)&gt;COUNTIF(POA!$A:$A,$B$5),"",INDEX(POA!$A$2:$O$856,_xlfn.AGGREGATE(15,6,ROW(POA!$A$2:$A$855)-ROW(POA!$A$2)+1/--(POA!$A$2:$A$855=$B$5),ROWS($A$11:A38)),3))</f>
        <v>1.5 Internacionalización</v>
      </c>
      <c r="B38" s="2" t="str">
        <f>IF(ROWS($A$11:B38)&gt;COUNTIF(POA!$A:$A,$B$5),"",INDEX(POA!$A$2:$O$856,_xlfn.AGGREGATE(15,6,ROW(POA!$A$2:$A$855)-ROW(POA!$A$2)+1/--(POA!$A$2:$A$855=$B$5),ROWS($A$11:B38)),4))</f>
        <v>1.5.1 Fortalecer la internacionalización de la universidad mediante una mayor vinculación y cooperación académica con instituciones de educación superior de reconocido prestigio.</v>
      </c>
      <c r="C38" s="2" t="str">
        <f>IF(ROWS($A$11:C38)&gt;COUNTIF(POA!$A:$A,$B$5),"",INDEX(POA!$A$2:$O$856,_xlfn.AGGREGATE(15,6,ROW(POA!$A$2:$A$855)-ROW(POA!$A$2)+1/--(POA!$A$2:$A$855=$B$5),ROWS($A$11:C38)),5))</f>
        <v>1.5.1.4 Impartir cursos homologados en licenciatura y posgrado en colaboración con otras IES extranjeras.</v>
      </c>
      <c r="D38" s="2" t="str">
        <f>IF(ROWS($A$11:D38)&gt;COUNTIF(POA!$A:$A,$B$5),"",INDEX(POA!$A$2:$O$856,_xlfn.AGGREGATE(15,6,ROW(POA!$A$2:$A$855)-ROW(POA!$A$2)+1/--(POA!$A$2:$A$855=$B$5),ROWS($A$11:D38)),6))</f>
        <v>Capacitar a los profesores para el establecimientos de lineamientos de cursos homologados.</v>
      </c>
      <c r="E38" s="31">
        <f t="shared" si="0"/>
        <v>1</v>
      </c>
      <c r="F38" s="31">
        <f>IF(ROWS($A$11:F38)&gt;COUNTIF(POA!$A:$A,$B$5),"",INDEX(POA!$A$2:$O$856,_xlfn.AGGREGATE(15,6,ROW(POA!$A$2:$A$855)-ROW(POA!$A$2)+1/--(POA!$A$2:$A$855=$B$5),ROWS($A$11:F38)),7))</f>
        <v>0</v>
      </c>
      <c r="G38" s="31">
        <f>IF(ROWS($A$11:G38)&gt;COUNTIF(POA!$A:$A,$B$5),"",INDEX(POA!$A$2:$O$856,_xlfn.AGGREGATE(15,6,ROW(POA!$A$2:$A$855)-ROW(POA!$A$2)+1/--(POA!$A$2:$A$855=$B$5),ROWS($A$11:G38)),8))</f>
        <v>0</v>
      </c>
      <c r="H38" s="31">
        <f>IF(ROWS($A$11:H38)&gt;COUNTIF(POA!$A:$A,$B$5),"",INDEX(POA!$A$2:$O$856,_xlfn.AGGREGATE(15,6,ROW(POA!$A$2:$A$855)-ROW(POA!$A$2)+1/--(POA!$A$2:$A$855=$B$5),ROWS($A$11:H38)),9))</f>
        <v>0</v>
      </c>
      <c r="I38" s="31">
        <f>IF(ROWS($A$11:I38)&gt;COUNTIF(POA!$A:$A,$B$5),"",INDEX(POA!$A$2:$O$856,_xlfn.AGGREGATE(15,6,ROW(POA!$A$2:$A$855)-ROW(POA!$A$2)+1/--(POA!$A$2:$A$855=$B$5),ROWS($A$11:I38)),10))</f>
        <v>0</v>
      </c>
      <c r="J38" s="31">
        <f>IF(ROWS($A$11:J38)&gt;COUNTIF(POA!$A:$A,$B$5),"",INDEX(POA!$A$2:$O$856,_xlfn.AGGREGATE(15,6,ROW(POA!$A$2:$A$855)-ROW(POA!$A$2)+1/--(POA!$A$2:$A$855=$B$5),ROWS($A$11:J38)),11))</f>
        <v>1</v>
      </c>
      <c r="K38" s="31">
        <f>IF(ROWS($A$11:K38)&gt;COUNTIF(POA!$A:$A,$B$5),"",INDEX(POA!$A$2:$O$856,_xlfn.AGGREGATE(15,6,ROW(POA!$A$2:$A$855)-ROW(POA!$A$2)+1/--(POA!$A$2:$A$855=$B$5),ROWS($A$11:K38)),12))</f>
        <v>0</v>
      </c>
      <c r="L38" s="31">
        <f>IF(ROWS($A$11:L38)&gt;COUNTIF(POA!$A:$A,$B$5),"",INDEX(POA!$A$2:$O$856,_xlfn.AGGREGATE(15,6,ROW(POA!$A$2:$A$855)-ROW(POA!$A$2)+1/--(POA!$A$2:$A$855=$B$5),ROWS($A$11:L38)),13))</f>
        <v>0</v>
      </c>
      <c r="M38" s="31">
        <f>IF(ROWS($A$11:M38)&gt;COUNTIF(POA!$A:$A,$B$5),"",INDEX(POA!$A$2:$O$856,_xlfn.AGGREGATE(15,6,ROW(POA!$A$2:$A$855)-ROW(POA!$A$2)+1/--(POA!$A$2:$A$855=$B$5),ROWS($A$11:M38)),14))</f>
        <v>0</v>
      </c>
      <c r="N38" s="37">
        <f t="shared" si="1"/>
        <v>0</v>
      </c>
      <c r="O38" s="41">
        <f t="shared" si="2"/>
        <v>0</v>
      </c>
    </row>
    <row r="39" spans="1:15" ht="52.8" x14ac:dyDescent="0.3">
      <c r="A39" s="2" t="str">
        <f>IF(ROWS($A$11:A39)&gt;COUNTIF(POA!$A:$A,$B$5),"",INDEX(POA!$A$2:$O$856,_xlfn.AGGREGATE(15,6,ROW(POA!$A$2:$A$855)-ROW(POA!$A$2)+1/--(POA!$A$2:$A$855=$B$5),ROWS($A$11:A39)),3))</f>
        <v>1.5 Internacionalización</v>
      </c>
      <c r="B39" s="2" t="str">
        <f>IF(ROWS($A$11:B39)&gt;COUNTIF(POA!$A:$A,$B$5),"",INDEX(POA!$A$2:$O$856,_xlfn.AGGREGATE(15,6,ROW(POA!$A$2:$A$855)-ROW(POA!$A$2)+1/--(POA!$A$2:$A$855=$B$5),ROWS($A$11:B39)),4))</f>
        <v>1.5.1 Fortalecer la internacionalización de la universidad mediante una mayor vinculación y cooperación académica con instituciones de educación superior de reconocido prestigio.</v>
      </c>
      <c r="C39" s="2" t="str">
        <f>IF(ROWS($A$11:C39)&gt;COUNTIF(POA!$A:$A,$B$5),"",INDEX(POA!$A$2:$O$856,_xlfn.AGGREGATE(15,6,ROW(POA!$A$2:$A$855)-ROW(POA!$A$2)+1/--(POA!$A$2:$A$855=$B$5),ROWS($A$11:C39)),5))</f>
        <v>1.5.1.4 Impartir cursos homologados en licenciatura y posgrado en colaboración con otras IES extranjeras.</v>
      </c>
      <c r="D39" s="2" t="str">
        <f>IF(ROWS($A$11:D39)&gt;COUNTIF(POA!$A:$A,$B$5),"",INDEX(POA!$A$2:$O$856,_xlfn.AGGREGATE(15,6,ROW(POA!$A$2:$A$855)-ROW(POA!$A$2)+1/--(POA!$A$2:$A$855=$B$5),ROWS($A$11:D39)),6))</f>
        <v>Promover en la comunidad estudiantil los cursos homologados por áreas del conocimiento.</v>
      </c>
      <c r="E39" s="31">
        <f t="shared" si="0"/>
        <v>1</v>
      </c>
      <c r="F39" s="31">
        <f>IF(ROWS($A$11:F39)&gt;COUNTIF(POA!$A:$A,$B$5),"",INDEX(POA!$A$2:$O$856,_xlfn.AGGREGATE(15,6,ROW(POA!$A$2:$A$855)-ROW(POA!$A$2)+1/--(POA!$A$2:$A$855=$B$5),ROWS($A$11:F39)),7))</f>
        <v>0</v>
      </c>
      <c r="G39" s="31">
        <f>IF(ROWS($A$11:G39)&gt;COUNTIF(POA!$A:$A,$B$5),"",INDEX(POA!$A$2:$O$856,_xlfn.AGGREGATE(15,6,ROW(POA!$A$2:$A$855)-ROW(POA!$A$2)+1/--(POA!$A$2:$A$855=$B$5),ROWS($A$11:G39)),8))</f>
        <v>0</v>
      </c>
      <c r="H39" s="31">
        <f>IF(ROWS($A$11:H39)&gt;COUNTIF(POA!$A:$A,$B$5),"",INDEX(POA!$A$2:$O$856,_xlfn.AGGREGATE(15,6,ROW(POA!$A$2:$A$855)-ROW(POA!$A$2)+1/--(POA!$A$2:$A$855=$B$5),ROWS($A$11:H39)),9))</f>
        <v>0</v>
      </c>
      <c r="I39" s="31">
        <f>IF(ROWS($A$11:I39)&gt;COUNTIF(POA!$A:$A,$B$5),"",INDEX(POA!$A$2:$O$856,_xlfn.AGGREGATE(15,6,ROW(POA!$A$2:$A$855)-ROW(POA!$A$2)+1/--(POA!$A$2:$A$855=$B$5),ROWS($A$11:I39)),10))</f>
        <v>0</v>
      </c>
      <c r="J39" s="31">
        <f>IF(ROWS($A$11:J39)&gt;COUNTIF(POA!$A:$A,$B$5),"",INDEX(POA!$A$2:$O$856,_xlfn.AGGREGATE(15,6,ROW(POA!$A$2:$A$855)-ROW(POA!$A$2)+1/--(POA!$A$2:$A$855=$B$5),ROWS($A$11:J39)),11))</f>
        <v>1</v>
      </c>
      <c r="K39" s="31">
        <f>IF(ROWS($A$11:K39)&gt;COUNTIF(POA!$A:$A,$B$5),"",INDEX(POA!$A$2:$O$856,_xlfn.AGGREGATE(15,6,ROW(POA!$A$2:$A$855)-ROW(POA!$A$2)+1/--(POA!$A$2:$A$855=$B$5),ROWS($A$11:K39)),12))</f>
        <v>0</v>
      </c>
      <c r="L39" s="31">
        <f>IF(ROWS($A$11:L39)&gt;COUNTIF(POA!$A:$A,$B$5),"",INDEX(POA!$A$2:$O$856,_xlfn.AGGREGATE(15,6,ROW(POA!$A$2:$A$855)-ROW(POA!$A$2)+1/--(POA!$A$2:$A$855=$B$5),ROWS($A$11:L39)),13))</f>
        <v>0</v>
      </c>
      <c r="M39" s="31">
        <f>IF(ROWS($A$11:M39)&gt;COUNTIF(POA!$A:$A,$B$5),"",INDEX(POA!$A$2:$O$856,_xlfn.AGGREGATE(15,6,ROW(POA!$A$2:$A$855)-ROW(POA!$A$2)+1/--(POA!$A$2:$A$855=$B$5),ROWS($A$11:M39)),14))</f>
        <v>0</v>
      </c>
      <c r="N39" s="37">
        <f t="shared" si="1"/>
        <v>0</v>
      </c>
      <c r="O39" s="41">
        <f t="shared" si="2"/>
        <v>0</v>
      </c>
    </row>
    <row r="40" spans="1:15" ht="52.8" x14ac:dyDescent="0.3">
      <c r="A40" s="2" t="str">
        <f>IF(ROWS($A$11:A40)&gt;COUNTIF(POA!$A:$A,$B$5),"",INDEX(POA!$A$2:$O$856,_xlfn.AGGREGATE(15,6,ROW(POA!$A$2:$A$855)-ROW(POA!$A$2)+1/--(POA!$A$2:$A$855=$B$5),ROWS($A$11:A40)),3))</f>
        <v>1.5 Internacionalización</v>
      </c>
      <c r="B40" s="2" t="str">
        <f>IF(ROWS($A$11:B40)&gt;COUNTIF(POA!$A:$A,$B$5),"",INDEX(POA!$A$2:$O$856,_xlfn.AGGREGATE(15,6,ROW(POA!$A$2:$A$855)-ROW(POA!$A$2)+1/--(POA!$A$2:$A$855=$B$5),ROWS($A$11:B40)),4))</f>
        <v>1.5.1 Fortalecer la internacionalización de la universidad mediante una mayor vinculación y cooperación académica con instituciones de educación superior de reconocido prestigio.</v>
      </c>
      <c r="C40" s="2" t="str">
        <f>IF(ROWS($A$11:C40)&gt;COUNTIF(POA!$A:$A,$B$5),"",INDEX(POA!$A$2:$O$856,_xlfn.AGGREGATE(15,6,ROW(POA!$A$2:$A$855)-ROW(POA!$A$2)+1/--(POA!$A$2:$A$855=$B$5),ROWS($A$11:C40)),5))</f>
        <v>1.5.1.5  Impulsar procesos de formación y certificación en el dominio del idioma inglés en el personal académico.</v>
      </c>
      <c r="D40" s="2" t="str">
        <f>IF(ROWS($A$11:D40)&gt;COUNTIF(POA!$A:$A,$B$5),"",INDEX(POA!$A$2:$O$856,_xlfn.AGGREGATE(15,6,ROW(POA!$A$2:$A$855)-ROW(POA!$A$2)+1/--(POA!$A$2:$A$855=$B$5),ROWS($A$11:D40)),6))</f>
        <v>Fomentar la certificación del inglés a nivel internacional con un instrumento estandarizado.</v>
      </c>
      <c r="E40" s="31">
        <f t="shared" si="0"/>
        <v>1</v>
      </c>
      <c r="F40" s="31">
        <f>IF(ROWS($A$11:F40)&gt;COUNTIF(POA!$A:$A,$B$5),"",INDEX(POA!$A$2:$O$856,_xlfn.AGGREGATE(15,6,ROW(POA!$A$2:$A$855)-ROW(POA!$A$2)+1/--(POA!$A$2:$A$855=$B$5),ROWS($A$11:F40)),7))</f>
        <v>0</v>
      </c>
      <c r="G40" s="31">
        <f>IF(ROWS($A$11:G40)&gt;COUNTIF(POA!$A:$A,$B$5),"",INDEX(POA!$A$2:$O$856,_xlfn.AGGREGATE(15,6,ROW(POA!$A$2:$A$855)-ROW(POA!$A$2)+1/--(POA!$A$2:$A$855=$B$5),ROWS($A$11:G40)),8))</f>
        <v>0</v>
      </c>
      <c r="H40" s="31">
        <f>IF(ROWS($A$11:H40)&gt;COUNTIF(POA!$A:$A,$B$5),"",INDEX(POA!$A$2:$O$856,_xlfn.AGGREGATE(15,6,ROW(POA!$A$2:$A$855)-ROW(POA!$A$2)+1/--(POA!$A$2:$A$855=$B$5),ROWS($A$11:H40)),9))</f>
        <v>0</v>
      </c>
      <c r="I40" s="31">
        <f>IF(ROWS($A$11:I40)&gt;COUNTIF(POA!$A:$A,$B$5),"",INDEX(POA!$A$2:$O$856,_xlfn.AGGREGATE(15,6,ROW(POA!$A$2:$A$855)-ROW(POA!$A$2)+1/--(POA!$A$2:$A$855=$B$5),ROWS($A$11:I40)),10))</f>
        <v>0</v>
      </c>
      <c r="J40" s="31">
        <f>IF(ROWS($A$11:J40)&gt;COUNTIF(POA!$A:$A,$B$5),"",INDEX(POA!$A$2:$O$856,_xlfn.AGGREGATE(15,6,ROW(POA!$A$2:$A$855)-ROW(POA!$A$2)+1/--(POA!$A$2:$A$855=$B$5),ROWS($A$11:J40)),11))</f>
        <v>0</v>
      </c>
      <c r="K40" s="31">
        <f>IF(ROWS($A$11:K40)&gt;COUNTIF(POA!$A:$A,$B$5),"",INDEX(POA!$A$2:$O$856,_xlfn.AGGREGATE(15,6,ROW(POA!$A$2:$A$855)-ROW(POA!$A$2)+1/--(POA!$A$2:$A$855=$B$5),ROWS($A$11:K40)),12))</f>
        <v>0</v>
      </c>
      <c r="L40" s="31">
        <f>IF(ROWS($A$11:L40)&gt;COUNTIF(POA!$A:$A,$B$5),"",INDEX(POA!$A$2:$O$856,_xlfn.AGGREGATE(15,6,ROW(POA!$A$2:$A$855)-ROW(POA!$A$2)+1/--(POA!$A$2:$A$855=$B$5),ROWS($A$11:L40)),13))</f>
        <v>1</v>
      </c>
      <c r="M40" s="31">
        <f>IF(ROWS($A$11:M40)&gt;COUNTIF(POA!$A:$A,$B$5),"",INDEX(POA!$A$2:$O$856,_xlfn.AGGREGATE(15,6,ROW(POA!$A$2:$A$855)-ROW(POA!$A$2)+1/--(POA!$A$2:$A$855=$B$5),ROWS($A$11:M40)),14))</f>
        <v>0</v>
      </c>
      <c r="N40" s="37">
        <f t="shared" si="1"/>
        <v>0</v>
      </c>
      <c r="O40" s="41">
        <f t="shared" si="2"/>
        <v>0</v>
      </c>
    </row>
    <row r="41" spans="1:15" ht="52.8" x14ac:dyDescent="0.3">
      <c r="A41" s="2" t="str">
        <f>IF(ROWS($A$11:A41)&gt;COUNTIF(POA!$A:$A,$B$5),"",INDEX(POA!$A$2:$O$856,_xlfn.AGGREGATE(15,6,ROW(POA!$A$2:$A$855)-ROW(POA!$A$2)+1/--(POA!$A$2:$A$855=$B$5),ROWS($A$11:A41)),3))</f>
        <v>1.5 Internacionalización</v>
      </c>
      <c r="B41" s="2" t="str">
        <f>IF(ROWS($A$11:B41)&gt;COUNTIF(POA!$A:$A,$B$5),"",INDEX(POA!$A$2:$O$856,_xlfn.AGGREGATE(15,6,ROW(POA!$A$2:$A$855)-ROW(POA!$A$2)+1/--(POA!$A$2:$A$855=$B$5),ROWS($A$11:B41)),4))</f>
        <v>1.5.1 Fortalecer la internacionalización de la universidad mediante una mayor vinculación y cooperación académica con instituciones de educación superior de reconocido prestigio.</v>
      </c>
      <c r="C41" s="2" t="str">
        <f>IF(ROWS($A$11:C41)&gt;COUNTIF(POA!$A:$A,$B$5),"",INDEX(POA!$A$2:$O$856,_xlfn.AGGREGATE(15,6,ROW(POA!$A$2:$A$855)-ROW(POA!$A$2)+1/--(POA!$A$2:$A$855=$B$5),ROWS($A$11:C41)),5))</f>
        <v>1.5.1.5  Impulsar procesos de formación y certificación en el dominio del idioma inglés en el personal académico.</v>
      </c>
      <c r="D41" s="2" t="str">
        <f>IF(ROWS($A$11:D41)&gt;COUNTIF(POA!$A:$A,$B$5),"",INDEX(POA!$A$2:$O$856,_xlfn.AGGREGATE(15,6,ROW(POA!$A$2:$A$855)-ROW(POA!$A$2)+1/--(POA!$A$2:$A$855=$B$5),ROWS($A$11:D41)),6))</f>
        <v>Capacitar profesores con metodología de desarrollo profesional y mejoramiento en lengua extranjera.</v>
      </c>
      <c r="E41" s="31">
        <f t="shared" si="0"/>
        <v>1</v>
      </c>
      <c r="F41" s="31">
        <f>IF(ROWS($A$11:F41)&gt;COUNTIF(POA!$A:$A,$B$5),"",INDEX(POA!$A$2:$O$856,_xlfn.AGGREGATE(15,6,ROW(POA!$A$2:$A$855)-ROW(POA!$A$2)+1/--(POA!$A$2:$A$855=$B$5),ROWS($A$11:F41)),7))</f>
        <v>1</v>
      </c>
      <c r="G41" s="31">
        <f>IF(ROWS($A$11:G41)&gt;COUNTIF(POA!$A:$A,$B$5),"",INDEX(POA!$A$2:$O$856,_xlfn.AGGREGATE(15,6,ROW(POA!$A$2:$A$855)-ROW(POA!$A$2)+1/--(POA!$A$2:$A$855=$B$5),ROWS($A$11:G41)),8))</f>
        <v>0</v>
      </c>
      <c r="H41" s="31">
        <f>IF(ROWS($A$11:H41)&gt;COUNTIF(POA!$A:$A,$B$5),"",INDEX(POA!$A$2:$O$856,_xlfn.AGGREGATE(15,6,ROW(POA!$A$2:$A$855)-ROW(POA!$A$2)+1/--(POA!$A$2:$A$855=$B$5),ROWS($A$11:H41)),9))</f>
        <v>0</v>
      </c>
      <c r="I41" s="31">
        <f>IF(ROWS($A$11:I41)&gt;COUNTIF(POA!$A:$A,$B$5),"",INDEX(POA!$A$2:$O$856,_xlfn.AGGREGATE(15,6,ROW(POA!$A$2:$A$855)-ROW(POA!$A$2)+1/--(POA!$A$2:$A$855=$B$5),ROWS($A$11:I41)),10))</f>
        <v>0</v>
      </c>
      <c r="J41" s="31">
        <f>IF(ROWS($A$11:J41)&gt;COUNTIF(POA!$A:$A,$B$5),"",INDEX(POA!$A$2:$O$856,_xlfn.AGGREGATE(15,6,ROW(POA!$A$2:$A$855)-ROW(POA!$A$2)+1/--(POA!$A$2:$A$855=$B$5),ROWS($A$11:J41)),11))</f>
        <v>0</v>
      </c>
      <c r="K41" s="31">
        <f>IF(ROWS($A$11:K41)&gt;COUNTIF(POA!$A:$A,$B$5),"",INDEX(POA!$A$2:$O$856,_xlfn.AGGREGATE(15,6,ROW(POA!$A$2:$A$855)-ROW(POA!$A$2)+1/--(POA!$A$2:$A$855=$B$5),ROWS($A$11:K41)),12))</f>
        <v>0</v>
      </c>
      <c r="L41" s="31">
        <f>IF(ROWS($A$11:L41)&gt;COUNTIF(POA!$A:$A,$B$5),"",INDEX(POA!$A$2:$O$856,_xlfn.AGGREGATE(15,6,ROW(POA!$A$2:$A$855)-ROW(POA!$A$2)+1/--(POA!$A$2:$A$855=$B$5),ROWS($A$11:L41)),13))</f>
        <v>0</v>
      </c>
      <c r="M41" s="31">
        <f>IF(ROWS($A$11:M41)&gt;COUNTIF(POA!$A:$A,$B$5),"",INDEX(POA!$A$2:$O$856,_xlfn.AGGREGATE(15,6,ROW(POA!$A$2:$A$855)-ROW(POA!$A$2)+1/--(POA!$A$2:$A$855=$B$5),ROWS($A$11:M41)),14))</f>
        <v>0</v>
      </c>
      <c r="N41" s="37">
        <f t="shared" si="1"/>
        <v>0</v>
      </c>
      <c r="O41" s="41">
        <f t="shared" si="2"/>
        <v>0</v>
      </c>
    </row>
    <row r="42" spans="1:15" ht="52.8" x14ac:dyDescent="0.3">
      <c r="A42" s="2" t="str">
        <f>IF(ROWS($A$11:A42)&gt;COUNTIF(POA!$A:$A,$B$5),"",INDEX(POA!$A$2:$O$856,_xlfn.AGGREGATE(15,6,ROW(POA!$A$2:$A$855)-ROW(POA!$A$2)+1/--(POA!$A$2:$A$855=$B$5),ROWS($A$11:A42)),3))</f>
        <v>1.5 Internacionalización</v>
      </c>
      <c r="B42" s="2" t="str">
        <f>IF(ROWS($A$11:B42)&gt;COUNTIF(POA!$A:$A,$B$5),"",INDEX(POA!$A$2:$O$856,_xlfn.AGGREGATE(15,6,ROW(POA!$A$2:$A$855)-ROW(POA!$A$2)+1/--(POA!$A$2:$A$855=$B$5),ROWS($A$11:B42)),4))</f>
        <v>1.5.1 Fortalecer la internacionalización de la universidad mediante una mayor vinculación y cooperación académica con instituciones de educación superior de reconocido prestigio.</v>
      </c>
      <c r="C42" s="2" t="str">
        <f>IF(ROWS($A$11:C42)&gt;COUNTIF(POA!$A:$A,$B$5),"",INDEX(POA!$A$2:$O$856,_xlfn.AGGREGATE(15,6,ROW(POA!$A$2:$A$855)-ROW(POA!$A$2)+1/--(POA!$A$2:$A$855=$B$5),ROWS($A$11:C42)),5))</f>
        <v>1.5.1.2 Impulsar el Programa de Internacionalización en Casa.</v>
      </c>
      <c r="D42" s="2" t="str">
        <f>IF(ROWS($A$11:D42)&gt;COUNTIF(POA!$A:$A,$B$5),"",INDEX(POA!$A$2:$O$856,_xlfn.AGGREGATE(15,6,ROW(POA!$A$2:$A$855)-ROW(POA!$A$2)+1/--(POA!$A$2:$A$855=$B$5),ROWS($A$11:D42)),6))</f>
        <v>Promover el intercambio estudiantil en la UABC a través de coloquios.</v>
      </c>
      <c r="E42" s="31">
        <f t="shared" si="0"/>
        <v>6</v>
      </c>
      <c r="F42" s="31">
        <f>IF(ROWS($A$11:F42)&gt;COUNTIF(POA!$A:$A,$B$5),"",INDEX(POA!$A$2:$O$856,_xlfn.AGGREGATE(15,6,ROW(POA!$A$2:$A$855)-ROW(POA!$A$2)+1/--(POA!$A$2:$A$855=$B$5),ROWS($A$11:F42)),7))</f>
        <v>0</v>
      </c>
      <c r="G42" s="31">
        <f>IF(ROWS($A$11:G42)&gt;COUNTIF(POA!$A:$A,$B$5),"",INDEX(POA!$A$2:$O$856,_xlfn.AGGREGATE(15,6,ROW(POA!$A$2:$A$855)-ROW(POA!$A$2)+1/--(POA!$A$2:$A$855=$B$5),ROWS($A$11:G42)),8))</f>
        <v>0</v>
      </c>
      <c r="H42" s="31">
        <f>IF(ROWS($A$11:H42)&gt;COUNTIF(POA!$A:$A,$B$5),"",INDEX(POA!$A$2:$O$856,_xlfn.AGGREGATE(15,6,ROW(POA!$A$2:$A$855)-ROW(POA!$A$2)+1/--(POA!$A$2:$A$855=$B$5),ROWS($A$11:H42)),9))</f>
        <v>0</v>
      </c>
      <c r="I42" s="31">
        <f>IF(ROWS($A$11:I42)&gt;COUNTIF(POA!$A:$A,$B$5),"",INDEX(POA!$A$2:$O$856,_xlfn.AGGREGATE(15,6,ROW(POA!$A$2:$A$855)-ROW(POA!$A$2)+1/--(POA!$A$2:$A$855=$B$5),ROWS($A$11:I42)),10))</f>
        <v>0</v>
      </c>
      <c r="J42" s="31">
        <f>IF(ROWS($A$11:J42)&gt;COUNTIF(POA!$A:$A,$B$5),"",INDEX(POA!$A$2:$O$856,_xlfn.AGGREGATE(15,6,ROW(POA!$A$2:$A$855)-ROW(POA!$A$2)+1/--(POA!$A$2:$A$855=$B$5),ROWS($A$11:J42)),11))</f>
        <v>6</v>
      </c>
      <c r="K42" s="31">
        <f>IF(ROWS($A$11:K42)&gt;COUNTIF(POA!$A:$A,$B$5),"",INDEX(POA!$A$2:$O$856,_xlfn.AGGREGATE(15,6,ROW(POA!$A$2:$A$855)-ROW(POA!$A$2)+1/--(POA!$A$2:$A$855=$B$5),ROWS($A$11:K42)),12))</f>
        <v>0</v>
      </c>
      <c r="L42" s="31">
        <f>IF(ROWS($A$11:L42)&gt;COUNTIF(POA!$A:$A,$B$5),"",INDEX(POA!$A$2:$O$856,_xlfn.AGGREGATE(15,6,ROW(POA!$A$2:$A$855)-ROW(POA!$A$2)+1/--(POA!$A$2:$A$855=$B$5),ROWS($A$11:L42)),13))</f>
        <v>0</v>
      </c>
      <c r="M42" s="31">
        <f>IF(ROWS($A$11:M42)&gt;COUNTIF(POA!$A:$A,$B$5),"",INDEX(POA!$A$2:$O$856,_xlfn.AGGREGATE(15,6,ROW(POA!$A$2:$A$855)-ROW(POA!$A$2)+1/--(POA!$A$2:$A$855=$B$5),ROWS($A$11:M42)),14))</f>
        <v>0</v>
      </c>
      <c r="N42" s="37">
        <f t="shared" si="1"/>
        <v>0</v>
      </c>
      <c r="O42" s="41">
        <f t="shared" si="2"/>
        <v>0</v>
      </c>
    </row>
    <row r="43" spans="1:15" ht="66" x14ac:dyDescent="0.3">
      <c r="A43" s="2" t="str">
        <f>IF(ROWS($A$11:A43)&gt;COUNTIF(POA!$A:$A,$B$5),"",INDEX(POA!$A$2:$O$856,_xlfn.AGGREGATE(15,6,ROW(POA!$A$2:$A$855)-ROW(POA!$A$2)+1/--(POA!$A$2:$A$855=$B$5),ROWS($A$11:A43)),3))</f>
        <v>1.5 Internacionalización</v>
      </c>
      <c r="B43" s="2" t="str">
        <f>IF(ROWS($A$11:B43)&gt;COUNTIF(POA!$A:$A,$B$5),"",INDEX(POA!$A$2:$O$856,_xlfn.AGGREGATE(15,6,ROW(POA!$A$2:$A$855)-ROW(POA!$A$2)+1/--(POA!$A$2:$A$855=$B$5),ROWS($A$11:B43)),4))</f>
        <v>1.5.2 Ampliar el posicionamiento y visibilidad de la institución en el contexto internacional.</v>
      </c>
      <c r="C43" s="2" t="str">
        <f>IF(ROWS($A$11:C43)&gt;COUNTIF(POA!$A:$A,$B$5),"",INDEX(POA!$A$2:$O$856,_xlfn.AGGREGATE(15,6,ROW(POA!$A$2:$A$855)-ROW(POA!$A$2)+1/--(POA!$A$2:$A$855=$B$5),ROWS($A$11:C43)),5))</f>
        <v>1.5.2.2 Establecer acuerdos, redes y alianzas estratégicas de colaboración con instituciones extranjeras de educación superior para el desarrollo de proyectos de colaboración e intercambio académico</v>
      </c>
      <c r="D43" s="2" t="str">
        <f>IF(ROWS($A$11:D43)&gt;COUNTIF(POA!$A:$A,$B$5),"",INDEX(POA!$A$2:$O$856,_xlfn.AGGREGATE(15,6,ROW(POA!$A$2:$A$855)-ROW(POA!$A$2)+1/--(POA!$A$2:$A$855=$B$5),ROWS($A$11:D43)),6))</f>
        <v>Refrendar afiliación en consorcios nacionales e internacionales y promover a la UABC en las ferias educativas para promover a los programas educativos de la UABC a nivel internacional.</v>
      </c>
      <c r="E43" s="31">
        <f t="shared" si="0"/>
        <v>6</v>
      </c>
      <c r="F43" s="31">
        <f>IF(ROWS($A$11:F43)&gt;COUNTIF(POA!$A:$A,$B$5),"",INDEX(POA!$A$2:$O$856,_xlfn.AGGREGATE(15,6,ROW(POA!$A$2:$A$855)-ROW(POA!$A$2)+1/--(POA!$A$2:$A$855=$B$5),ROWS($A$11:F43)),7))</f>
        <v>0</v>
      </c>
      <c r="G43" s="31">
        <f>IF(ROWS($A$11:G43)&gt;COUNTIF(POA!$A:$A,$B$5),"",INDEX(POA!$A$2:$O$856,_xlfn.AGGREGATE(15,6,ROW(POA!$A$2:$A$855)-ROW(POA!$A$2)+1/--(POA!$A$2:$A$855=$B$5),ROWS($A$11:G43)),8))</f>
        <v>0</v>
      </c>
      <c r="H43" s="31">
        <f>IF(ROWS($A$11:H43)&gt;COUNTIF(POA!$A:$A,$B$5),"",INDEX(POA!$A$2:$O$856,_xlfn.AGGREGATE(15,6,ROW(POA!$A$2:$A$855)-ROW(POA!$A$2)+1/--(POA!$A$2:$A$855=$B$5),ROWS($A$11:H43)),9))</f>
        <v>6</v>
      </c>
      <c r="I43" s="31">
        <f>IF(ROWS($A$11:I43)&gt;COUNTIF(POA!$A:$A,$B$5),"",INDEX(POA!$A$2:$O$856,_xlfn.AGGREGATE(15,6,ROW(POA!$A$2:$A$855)-ROW(POA!$A$2)+1/--(POA!$A$2:$A$855=$B$5),ROWS($A$11:I43)),10))</f>
        <v>0</v>
      </c>
      <c r="J43" s="31">
        <f>IF(ROWS($A$11:J43)&gt;COUNTIF(POA!$A:$A,$B$5),"",INDEX(POA!$A$2:$O$856,_xlfn.AGGREGATE(15,6,ROW(POA!$A$2:$A$855)-ROW(POA!$A$2)+1/--(POA!$A$2:$A$855=$B$5),ROWS($A$11:J43)),11))</f>
        <v>0</v>
      </c>
      <c r="K43" s="31">
        <f>IF(ROWS($A$11:K43)&gt;COUNTIF(POA!$A:$A,$B$5),"",INDEX(POA!$A$2:$O$856,_xlfn.AGGREGATE(15,6,ROW(POA!$A$2:$A$855)-ROW(POA!$A$2)+1/--(POA!$A$2:$A$855=$B$5),ROWS($A$11:K43)),12))</f>
        <v>0</v>
      </c>
      <c r="L43" s="31">
        <f>IF(ROWS($A$11:L43)&gt;COUNTIF(POA!$A:$A,$B$5),"",INDEX(POA!$A$2:$O$856,_xlfn.AGGREGATE(15,6,ROW(POA!$A$2:$A$855)-ROW(POA!$A$2)+1/--(POA!$A$2:$A$855=$B$5),ROWS($A$11:L43)),13))</f>
        <v>0</v>
      </c>
      <c r="M43" s="31">
        <f>IF(ROWS($A$11:M43)&gt;COUNTIF(POA!$A:$A,$B$5),"",INDEX(POA!$A$2:$O$856,_xlfn.AGGREGATE(15,6,ROW(POA!$A$2:$A$855)-ROW(POA!$A$2)+1/--(POA!$A$2:$A$855=$B$5),ROWS($A$11:M43)),14))</f>
        <v>0</v>
      </c>
      <c r="N43" s="37">
        <f t="shared" si="1"/>
        <v>0</v>
      </c>
      <c r="O43" s="41">
        <f t="shared" si="2"/>
        <v>0</v>
      </c>
    </row>
    <row r="44" spans="1:15" ht="66" x14ac:dyDescent="0.3">
      <c r="A44" s="2" t="str">
        <f>IF(ROWS($A$11:A44)&gt;COUNTIF(POA!$A:$A,$B$5),"",INDEX(POA!$A$2:$O$856,_xlfn.AGGREGATE(15,6,ROW(POA!$A$2:$A$855)-ROW(POA!$A$2)+1/--(POA!$A$2:$A$855=$B$5),ROWS($A$11:A44)),3))</f>
        <v>1.5 Internacionalización</v>
      </c>
      <c r="B44" s="2" t="str">
        <f>IF(ROWS($A$11:B44)&gt;COUNTIF(POA!$A:$A,$B$5),"",INDEX(POA!$A$2:$O$856,_xlfn.AGGREGATE(15,6,ROW(POA!$A$2:$A$855)-ROW(POA!$A$2)+1/--(POA!$A$2:$A$855=$B$5),ROWS($A$11:B44)),4))</f>
        <v>1.5.2 Ampliar el posicionamiento y visibilidad de la institución en el contexto internacional.</v>
      </c>
      <c r="C44" s="2" t="str">
        <f>IF(ROWS($A$11:C44)&gt;COUNTIF(POA!$A:$A,$B$5),"",INDEX(POA!$A$2:$O$856,_xlfn.AGGREGATE(15,6,ROW(POA!$A$2:$A$855)-ROW(POA!$A$2)+1/--(POA!$A$2:$A$855=$B$5),ROWS($A$11:C44)),5))</f>
        <v>1.5.2.2 Establecer acuerdos, redes y alianzas estratégicas de colaboración con instituciones extranjeras de educación superior para el desarrollo de proyectos de colaboración e intercambio académico</v>
      </c>
      <c r="D44" s="2" t="str">
        <f>IF(ROWS($A$11:D44)&gt;COUNTIF(POA!$A:$A,$B$5),"",INDEX(POA!$A$2:$O$856,_xlfn.AGGREGATE(15,6,ROW(POA!$A$2:$A$855)-ROW(POA!$A$2)+1/--(POA!$A$2:$A$855=$B$5),ROWS($A$11:D44)),6))</f>
        <v>Participar en ferias educativas nacionales e internacionales para promover los programas de la UABC.</v>
      </c>
      <c r="E44" s="31">
        <f t="shared" si="0"/>
        <v>1</v>
      </c>
      <c r="F44" s="31">
        <f>IF(ROWS($A$11:F44)&gt;COUNTIF(POA!$A:$A,$B$5),"",INDEX(POA!$A$2:$O$856,_xlfn.AGGREGATE(15,6,ROW(POA!$A$2:$A$855)-ROW(POA!$A$2)+1/--(POA!$A$2:$A$855=$B$5),ROWS($A$11:F44)),7))</f>
        <v>0</v>
      </c>
      <c r="G44" s="31">
        <f>IF(ROWS($A$11:G44)&gt;COUNTIF(POA!$A:$A,$B$5),"",INDEX(POA!$A$2:$O$856,_xlfn.AGGREGATE(15,6,ROW(POA!$A$2:$A$855)-ROW(POA!$A$2)+1/--(POA!$A$2:$A$855=$B$5),ROWS($A$11:G44)),8))</f>
        <v>0</v>
      </c>
      <c r="H44" s="31">
        <f>IF(ROWS($A$11:H44)&gt;COUNTIF(POA!$A:$A,$B$5),"",INDEX(POA!$A$2:$O$856,_xlfn.AGGREGATE(15,6,ROW(POA!$A$2:$A$855)-ROW(POA!$A$2)+1/--(POA!$A$2:$A$855=$B$5),ROWS($A$11:H44)),9))</f>
        <v>0</v>
      </c>
      <c r="I44" s="31">
        <f>IF(ROWS($A$11:I44)&gt;COUNTIF(POA!$A:$A,$B$5),"",INDEX(POA!$A$2:$O$856,_xlfn.AGGREGATE(15,6,ROW(POA!$A$2:$A$855)-ROW(POA!$A$2)+1/--(POA!$A$2:$A$855=$B$5),ROWS($A$11:I44)),10))</f>
        <v>0</v>
      </c>
      <c r="J44" s="31">
        <f>IF(ROWS($A$11:J44)&gt;COUNTIF(POA!$A:$A,$B$5),"",INDEX(POA!$A$2:$O$856,_xlfn.AGGREGATE(15,6,ROW(POA!$A$2:$A$855)-ROW(POA!$A$2)+1/--(POA!$A$2:$A$855=$B$5),ROWS($A$11:J44)),11))</f>
        <v>1</v>
      </c>
      <c r="K44" s="31">
        <f>IF(ROWS($A$11:K44)&gt;COUNTIF(POA!$A:$A,$B$5),"",INDEX(POA!$A$2:$O$856,_xlfn.AGGREGATE(15,6,ROW(POA!$A$2:$A$855)-ROW(POA!$A$2)+1/--(POA!$A$2:$A$855=$B$5),ROWS($A$11:K44)),12))</f>
        <v>0</v>
      </c>
      <c r="L44" s="31">
        <f>IF(ROWS($A$11:L44)&gt;COUNTIF(POA!$A:$A,$B$5),"",INDEX(POA!$A$2:$O$856,_xlfn.AGGREGATE(15,6,ROW(POA!$A$2:$A$855)-ROW(POA!$A$2)+1/--(POA!$A$2:$A$855=$B$5),ROWS($A$11:L44)),13))</f>
        <v>0</v>
      </c>
      <c r="M44" s="31">
        <f>IF(ROWS($A$11:M44)&gt;COUNTIF(POA!$A:$A,$B$5),"",INDEX(POA!$A$2:$O$856,_xlfn.AGGREGATE(15,6,ROW(POA!$A$2:$A$855)-ROW(POA!$A$2)+1/--(POA!$A$2:$A$855=$B$5),ROWS($A$11:M44)),14))</f>
        <v>0</v>
      </c>
      <c r="N44" s="37">
        <f t="shared" si="1"/>
        <v>0</v>
      </c>
      <c r="O44" s="41">
        <f t="shared" si="2"/>
        <v>0</v>
      </c>
    </row>
    <row r="45" spans="1:15" ht="66" x14ac:dyDescent="0.3">
      <c r="A45" s="2" t="str">
        <f>IF(ROWS($A$11:A45)&gt;COUNTIF(POA!$A:$A,$B$5),"",INDEX(POA!$A$2:$O$856,_xlfn.AGGREGATE(15,6,ROW(POA!$A$2:$A$855)-ROW(POA!$A$2)+1/--(POA!$A$2:$A$855=$B$5),ROWS($A$11:A45)),3))</f>
        <v>1.5 Internacionalización</v>
      </c>
      <c r="B45" s="2" t="str">
        <f>IF(ROWS($A$11:B45)&gt;COUNTIF(POA!$A:$A,$B$5),"",INDEX(POA!$A$2:$O$856,_xlfn.AGGREGATE(15,6,ROW(POA!$A$2:$A$855)-ROW(POA!$A$2)+1/--(POA!$A$2:$A$855=$B$5),ROWS($A$11:B45)),4))</f>
        <v>1.5.2 Ampliar el posicionamiento y visibilidad de la institución en el contexto internacional.</v>
      </c>
      <c r="C45" s="2" t="str">
        <f>IF(ROWS($A$11:C45)&gt;COUNTIF(POA!$A:$A,$B$5),"",INDEX(POA!$A$2:$O$856,_xlfn.AGGREGATE(15,6,ROW(POA!$A$2:$A$855)-ROW(POA!$A$2)+1/--(POA!$A$2:$A$855=$B$5),ROWS($A$11:C45)),5))</f>
        <v>1.5.2.2 Establecer acuerdos, redes y alianzas estratégicas de colaboración con instituciones extranjeras de educación superior para el desarrollo de proyectos de colaboración e intercambio académico</v>
      </c>
      <c r="D45" s="2" t="str">
        <f>IF(ROWS($A$11:D45)&gt;COUNTIF(POA!$A:$A,$B$5),"",INDEX(POA!$A$2:$O$856,_xlfn.AGGREGATE(15,6,ROW(POA!$A$2:$A$855)-ROW(POA!$A$2)+1/--(POA!$A$2:$A$855=$B$5),ROWS($A$11:D45)),6))</f>
        <v>Participar en actividades de vinculación y cooperación académica establecidas por organizaciones nacionales e internacionales.</v>
      </c>
      <c r="E45" s="31">
        <f t="shared" si="0"/>
        <v>2</v>
      </c>
      <c r="F45" s="31">
        <f>IF(ROWS($A$11:F45)&gt;COUNTIF(POA!$A:$A,$B$5),"",INDEX(POA!$A$2:$O$856,_xlfn.AGGREGATE(15,6,ROW(POA!$A$2:$A$855)-ROW(POA!$A$2)+1/--(POA!$A$2:$A$855=$B$5),ROWS($A$11:F45)),7))</f>
        <v>2</v>
      </c>
      <c r="G45" s="31">
        <f>IF(ROWS($A$11:G45)&gt;COUNTIF(POA!$A:$A,$B$5),"",INDEX(POA!$A$2:$O$856,_xlfn.AGGREGATE(15,6,ROW(POA!$A$2:$A$855)-ROW(POA!$A$2)+1/--(POA!$A$2:$A$855=$B$5),ROWS($A$11:G45)),8))</f>
        <v>2</v>
      </c>
      <c r="H45" s="31">
        <f>IF(ROWS($A$11:H45)&gt;COUNTIF(POA!$A:$A,$B$5),"",INDEX(POA!$A$2:$O$856,_xlfn.AGGREGATE(15,6,ROW(POA!$A$2:$A$855)-ROW(POA!$A$2)+1/--(POA!$A$2:$A$855=$B$5),ROWS($A$11:H45)),9))</f>
        <v>0</v>
      </c>
      <c r="I45" s="31">
        <f>IF(ROWS($A$11:I45)&gt;COUNTIF(POA!$A:$A,$B$5),"",INDEX(POA!$A$2:$O$856,_xlfn.AGGREGATE(15,6,ROW(POA!$A$2:$A$855)-ROW(POA!$A$2)+1/--(POA!$A$2:$A$855=$B$5),ROWS($A$11:I45)),10))</f>
        <v>0</v>
      </c>
      <c r="J45" s="31">
        <f>IF(ROWS($A$11:J45)&gt;COUNTIF(POA!$A:$A,$B$5),"",INDEX(POA!$A$2:$O$856,_xlfn.AGGREGATE(15,6,ROW(POA!$A$2:$A$855)-ROW(POA!$A$2)+1/--(POA!$A$2:$A$855=$B$5),ROWS($A$11:J45)),11))</f>
        <v>0</v>
      </c>
      <c r="K45" s="31">
        <f>IF(ROWS($A$11:K45)&gt;COUNTIF(POA!$A:$A,$B$5),"",INDEX(POA!$A$2:$O$856,_xlfn.AGGREGATE(15,6,ROW(POA!$A$2:$A$855)-ROW(POA!$A$2)+1/--(POA!$A$2:$A$855=$B$5),ROWS($A$11:K45)),12))</f>
        <v>0</v>
      </c>
      <c r="L45" s="31">
        <f>IF(ROWS($A$11:L45)&gt;COUNTIF(POA!$A:$A,$B$5),"",INDEX(POA!$A$2:$O$856,_xlfn.AGGREGATE(15,6,ROW(POA!$A$2:$A$855)-ROW(POA!$A$2)+1/--(POA!$A$2:$A$855=$B$5),ROWS($A$11:L45)),13))</f>
        <v>0</v>
      </c>
      <c r="M45" s="31">
        <f>IF(ROWS($A$11:M45)&gt;COUNTIF(POA!$A:$A,$B$5),"",INDEX(POA!$A$2:$O$856,_xlfn.AGGREGATE(15,6,ROW(POA!$A$2:$A$855)-ROW(POA!$A$2)+1/--(POA!$A$2:$A$855=$B$5),ROWS($A$11:M45)),14))</f>
        <v>0</v>
      </c>
      <c r="N45" s="37">
        <f t="shared" si="1"/>
        <v>2</v>
      </c>
      <c r="O45" s="41">
        <f t="shared" si="2"/>
        <v>1</v>
      </c>
    </row>
    <row r="46" spans="1:15" ht="66" x14ac:dyDescent="0.3">
      <c r="A46" s="2" t="str">
        <f>IF(ROWS($A$11:A46)&gt;COUNTIF(POA!$A:$A,$B$5),"",INDEX(POA!$A$2:$O$856,_xlfn.AGGREGATE(15,6,ROW(POA!$A$2:$A$855)-ROW(POA!$A$2)+1/--(POA!$A$2:$A$855=$B$5),ROWS($A$11:A46)),3))</f>
        <v>1.5 Internacionalización</v>
      </c>
      <c r="B46" s="2" t="str">
        <f>IF(ROWS($A$11:B46)&gt;COUNTIF(POA!$A:$A,$B$5),"",INDEX(POA!$A$2:$O$856,_xlfn.AGGREGATE(15,6,ROW(POA!$A$2:$A$855)-ROW(POA!$A$2)+1/--(POA!$A$2:$A$855=$B$5),ROWS($A$11:B46)),4))</f>
        <v>1.5.2 Ampliar el posicionamiento y visibilidad de la institución en el contexto internacional.</v>
      </c>
      <c r="C46" s="2" t="str">
        <f>IF(ROWS($A$11:C46)&gt;COUNTIF(POA!$A:$A,$B$5),"",INDEX(POA!$A$2:$O$856,_xlfn.AGGREGATE(15,6,ROW(POA!$A$2:$A$855)-ROW(POA!$A$2)+1/--(POA!$A$2:$A$855=$B$5),ROWS($A$11:C46)),5))</f>
        <v>1.5.2.2 Establecer acuerdos, redes y alianzas estratégicas de colaboración con instituciones extranjeras de educación superior para el desarrollo de proyectos de colaboración e intercambio académico</v>
      </c>
      <c r="D46" s="2" t="str">
        <f>IF(ROWS($A$11:D46)&gt;COUNTIF(POA!$A:$A,$B$5),"",INDEX(POA!$A$2:$O$856,_xlfn.AGGREGATE(15,6,ROW(POA!$A$2:$A$855)-ROW(POA!$A$2)+1/--(POA!$A$2:$A$855=$B$5),ROWS($A$11:D46)),6))</f>
        <v>Participar en reuniones de alianzas de universidades nacionales e internacionales.</v>
      </c>
      <c r="E46" s="31">
        <f t="shared" si="0"/>
        <v>2</v>
      </c>
      <c r="F46" s="31">
        <f>IF(ROWS($A$11:F46)&gt;COUNTIF(POA!$A:$A,$B$5),"",INDEX(POA!$A$2:$O$856,_xlfn.AGGREGATE(15,6,ROW(POA!$A$2:$A$855)-ROW(POA!$A$2)+1/--(POA!$A$2:$A$855=$B$5),ROWS($A$11:F46)),7))</f>
        <v>2</v>
      </c>
      <c r="G46" s="31">
        <f>IF(ROWS($A$11:G46)&gt;COUNTIF(POA!$A:$A,$B$5),"",INDEX(POA!$A$2:$O$856,_xlfn.AGGREGATE(15,6,ROW(POA!$A$2:$A$855)-ROW(POA!$A$2)+1/--(POA!$A$2:$A$855=$B$5),ROWS($A$11:G46)),8))</f>
        <v>0</v>
      </c>
      <c r="H46" s="31">
        <f>IF(ROWS($A$11:H46)&gt;COUNTIF(POA!$A:$A,$B$5),"",INDEX(POA!$A$2:$O$856,_xlfn.AGGREGATE(15,6,ROW(POA!$A$2:$A$855)-ROW(POA!$A$2)+1/--(POA!$A$2:$A$855=$B$5),ROWS($A$11:H46)),9))</f>
        <v>0</v>
      </c>
      <c r="I46" s="31">
        <f>IF(ROWS($A$11:I46)&gt;COUNTIF(POA!$A:$A,$B$5),"",INDEX(POA!$A$2:$O$856,_xlfn.AGGREGATE(15,6,ROW(POA!$A$2:$A$855)-ROW(POA!$A$2)+1/--(POA!$A$2:$A$855=$B$5),ROWS($A$11:I46)),10))</f>
        <v>0</v>
      </c>
      <c r="J46" s="31">
        <f>IF(ROWS($A$11:J46)&gt;COUNTIF(POA!$A:$A,$B$5),"",INDEX(POA!$A$2:$O$856,_xlfn.AGGREGATE(15,6,ROW(POA!$A$2:$A$855)-ROW(POA!$A$2)+1/--(POA!$A$2:$A$855=$B$5),ROWS($A$11:J46)),11))</f>
        <v>0</v>
      </c>
      <c r="K46" s="31">
        <f>IF(ROWS($A$11:K46)&gt;COUNTIF(POA!$A:$A,$B$5),"",INDEX(POA!$A$2:$O$856,_xlfn.AGGREGATE(15,6,ROW(POA!$A$2:$A$855)-ROW(POA!$A$2)+1/--(POA!$A$2:$A$855=$B$5),ROWS($A$11:K46)),12))</f>
        <v>0</v>
      </c>
      <c r="L46" s="31">
        <f>IF(ROWS($A$11:L46)&gt;COUNTIF(POA!$A:$A,$B$5),"",INDEX(POA!$A$2:$O$856,_xlfn.AGGREGATE(15,6,ROW(POA!$A$2:$A$855)-ROW(POA!$A$2)+1/--(POA!$A$2:$A$855=$B$5),ROWS($A$11:L46)),13))</f>
        <v>0</v>
      </c>
      <c r="M46" s="31">
        <f>IF(ROWS($A$11:M46)&gt;COUNTIF(POA!$A:$A,$B$5),"",INDEX(POA!$A$2:$O$856,_xlfn.AGGREGATE(15,6,ROW(POA!$A$2:$A$855)-ROW(POA!$A$2)+1/--(POA!$A$2:$A$855=$B$5),ROWS($A$11:M46)),14))</f>
        <v>0</v>
      </c>
      <c r="N46" s="37">
        <f t="shared" si="1"/>
        <v>0</v>
      </c>
      <c r="O46" s="41">
        <f t="shared" si="2"/>
        <v>0</v>
      </c>
    </row>
    <row r="47" spans="1:15" ht="52.8" x14ac:dyDescent="0.3">
      <c r="A47" s="2" t="str">
        <f>IF(ROWS($A$11:A47)&gt;COUNTIF(POA!$A:$A,$B$5),"",INDEX(POA!$A$2:$O$856,_xlfn.AGGREGATE(15,6,ROW(POA!$A$2:$A$855)-ROW(POA!$A$2)+1/--(POA!$A$2:$A$855=$B$5),ROWS($A$11:A47)),3))</f>
        <v>1.5 Internacionalización</v>
      </c>
      <c r="B47" s="2" t="str">
        <f>IF(ROWS($A$11:B47)&gt;COUNTIF(POA!$A:$A,$B$5),"",INDEX(POA!$A$2:$O$856,_xlfn.AGGREGATE(15,6,ROW(POA!$A$2:$A$855)-ROW(POA!$A$2)+1/--(POA!$A$2:$A$855=$B$5),ROWS($A$11:B47)),4))</f>
        <v>1.5.1 Fortalecer la internacionalización de la universidad mediante una mayor vinculación y cooperación académica con instituciones de educación superior de reconocido prestigio.</v>
      </c>
      <c r="C47" s="2" t="str">
        <f>IF(ROWS($A$11:C47)&gt;COUNTIF(POA!$A:$A,$B$5),"",INDEX(POA!$A$2:$O$856,_xlfn.AGGREGATE(15,6,ROW(POA!$A$2:$A$855)-ROW(POA!$A$2)+1/--(POA!$A$2:$A$855=$B$5),ROWS($A$11:C47)),5))</f>
        <v>1.5.1.2 Impulsar el Programa de Internacionalización en Casa.</v>
      </c>
      <c r="D47" s="2" t="str">
        <f>IF(ROWS($A$11:D47)&gt;COUNTIF(POA!$A:$A,$B$5),"",INDEX(POA!$A$2:$O$856,_xlfn.AGGREGATE(15,6,ROW(POA!$A$2:$A$855)-ROW(POA!$A$2)+1/--(POA!$A$2:$A$855=$B$5),ROWS($A$11:D47)),6))</f>
        <v>Organizar conferencias del Programa de Internacionalización en Casa con el apoyo de las unidades académicas.</v>
      </c>
      <c r="E47" s="31">
        <f t="shared" si="0"/>
        <v>4</v>
      </c>
      <c r="F47" s="31">
        <f>IF(ROWS($A$11:F47)&gt;COUNTIF(POA!$A:$A,$B$5),"",INDEX(POA!$A$2:$O$856,_xlfn.AGGREGATE(15,6,ROW(POA!$A$2:$A$855)-ROW(POA!$A$2)+1/--(POA!$A$2:$A$855=$B$5),ROWS($A$11:F47)),7))</f>
        <v>0</v>
      </c>
      <c r="G47" s="31">
        <f>IF(ROWS($A$11:G47)&gt;COUNTIF(POA!$A:$A,$B$5),"",INDEX(POA!$A$2:$O$856,_xlfn.AGGREGATE(15,6,ROW(POA!$A$2:$A$855)-ROW(POA!$A$2)+1/--(POA!$A$2:$A$855=$B$5),ROWS($A$11:G47)),8))</f>
        <v>0</v>
      </c>
      <c r="H47" s="31">
        <f>IF(ROWS($A$11:H47)&gt;COUNTIF(POA!$A:$A,$B$5),"",INDEX(POA!$A$2:$O$856,_xlfn.AGGREGATE(15,6,ROW(POA!$A$2:$A$855)-ROW(POA!$A$2)+1/--(POA!$A$2:$A$855=$B$5),ROWS($A$11:H47)),9))</f>
        <v>0</v>
      </c>
      <c r="I47" s="31">
        <f>IF(ROWS($A$11:I47)&gt;COUNTIF(POA!$A:$A,$B$5),"",INDEX(POA!$A$2:$O$856,_xlfn.AGGREGATE(15,6,ROW(POA!$A$2:$A$855)-ROW(POA!$A$2)+1/--(POA!$A$2:$A$855=$B$5),ROWS($A$11:I47)),10))</f>
        <v>0</v>
      </c>
      <c r="J47" s="31">
        <f>IF(ROWS($A$11:J47)&gt;COUNTIF(POA!$A:$A,$B$5),"",INDEX(POA!$A$2:$O$856,_xlfn.AGGREGATE(15,6,ROW(POA!$A$2:$A$855)-ROW(POA!$A$2)+1/--(POA!$A$2:$A$855=$B$5),ROWS($A$11:J47)),11))</f>
        <v>4</v>
      </c>
      <c r="K47" s="31">
        <f>IF(ROWS($A$11:K47)&gt;COUNTIF(POA!$A:$A,$B$5),"",INDEX(POA!$A$2:$O$856,_xlfn.AGGREGATE(15,6,ROW(POA!$A$2:$A$855)-ROW(POA!$A$2)+1/--(POA!$A$2:$A$855=$B$5),ROWS($A$11:K47)),12))</f>
        <v>0</v>
      </c>
      <c r="L47" s="31">
        <f>IF(ROWS($A$11:L47)&gt;COUNTIF(POA!$A:$A,$B$5),"",INDEX(POA!$A$2:$O$856,_xlfn.AGGREGATE(15,6,ROW(POA!$A$2:$A$855)-ROW(POA!$A$2)+1/--(POA!$A$2:$A$855=$B$5),ROWS($A$11:L47)),13))</f>
        <v>0</v>
      </c>
      <c r="M47" s="31">
        <f>IF(ROWS($A$11:M47)&gt;COUNTIF(POA!$A:$A,$B$5),"",INDEX(POA!$A$2:$O$856,_xlfn.AGGREGATE(15,6,ROW(POA!$A$2:$A$855)-ROW(POA!$A$2)+1/--(POA!$A$2:$A$855=$B$5),ROWS($A$11:M47)),14))</f>
        <v>0</v>
      </c>
      <c r="N47" s="37">
        <f t="shared" si="1"/>
        <v>0</v>
      </c>
      <c r="O47" s="41">
        <f t="shared" si="2"/>
        <v>0</v>
      </c>
    </row>
    <row r="48" spans="1:15" ht="52.8" x14ac:dyDescent="0.3">
      <c r="A48" s="2" t="str">
        <f>IF(ROWS($A$11:A48)&gt;COUNTIF(POA!$A:$A,$B$5),"",INDEX(POA!$A$2:$O$856,_xlfn.AGGREGATE(15,6,ROW(POA!$A$2:$A$855)-ROW(POA!$A$2)+1/--(POA!$A$2:$A$855=$B$5),ROWS($A$11:A48)),3))</f>
        <v>1.5 Internacionalización</v>
      </c>
      <c r="B48" s="2" t="str">
        <f>IF(ROWS($A$11:B48)&gt;COUNTIF(POA!$A:$A,$B$5),"",INDEX(POA!$A$2:$O$856,_xlfn.AGGREGATE(15,6,ROW(POA!$A$2:$A$855)-ROW(POA!$A$2)+1/--(POA!$A$2:$A$855=$B$5),ROWS($A$11:B48)),4))</f>
        <v>1.5.1 Fortalecer la internacionalización de la universidad mediante una mayor vinculación y cooperación académica con instituciones de educación superior de reconocido prestigio.</v>
      </c>
      <c r="C48" s="2" t="str">
        <f>IF(ROWS($A$11:C48)&gt;COUNTIF(POA!$A:$A,$B$5),"",INDEX(POA!$A$2:$O$856,_xlfn.AGGREGATE(15,6,ROW(POA!$A$2:$A$855)-ROW(POA!$A$2)+1/--(POA!$A$2:$A$855=$B$5),ROWS($A$11:C48)),5))</f>
        <v>1.5.1.2 Impulsar el Programa de Internacionalización en Casa.</v>
      </c>
      <c r="D48" s="2" t="str">
        <f>IF(ROWS($A$11:D48)&gt;COUNTIF(POA!$A:$A,$B$5),"",INDEX(POA!$A$2:$O$856,_xlfn.AGGREGATE(15,6,ROW(POA!$A$2:$A$855)-ROW(POA!$A$2)+1/--(POA!$A$2:$A$855=$B$5),ROWS($A$11:D48)),6))</f>
        <v>Capacitar a los profesores de nuevo ingreso sobre la política de Internacionalización de la UABC.</v>
      </c>
      <c r="E48" s="31">
        <f t="shared" si="0"/>
        <v>2</v>
      </c>
      <c r="F48" s="31">
        <f>IF(ROWS($A$11:F48)&gt;COUNTIF(POA!$A:$A,$B$5),"",INDEX(POA!$A$2:$O$856,_xlfn.AGGREGATE(15,6,ROW(POA!$A$2:$A$855)-ROW(POA!$A$2)+1/--(POA!$A$2:$A$855=$B$5),ROWS($A$11:F48)),7))</f>
        <v>2</v>
      </c>
      <c r="G48" s="31">
        <f>IF(ROWS($A$11:G48)&gt;COUNTIF(POA!$A:$A,$B$5),"",INDEX(POA!$A$2:$O$856,_xlfn.AGGREGATE(15,6,ROW(POA!$A$2:$A$855)-ROW(POA!$A$2)+1/--(POA!$A$2:$A$855=$B$5),ROWS($A$11:G48)),8))</f>
        <v>2</v>
      </c>
      <c r="H48" s="31">
        <f>IF(ROWS($A$11:H48)&gt;COUNTIF(POA!$A:$A,$B$5),"",INDEX(POA!$A$2:$O$856,_xlfn.AGGREGATE(15,6,ROW(POA!$A$2:$A$855)-ROW(POA!$A$2)+1/--(POA!$A$2:$A$855=$B$5),ROWS($A$11:H48)),9))</f>
        <v>0</v>
      </c>
      <c r="I48" s="31">
        <f>IF(ROWS($A$11:I48)&gt;COUNTIF(POA!$A:$A,$B$5),"",INDEX(POA!$A$2:$O$856,_xlfn.AGGREGATE(15,6,ROW(POA!$A$2:$A$855)-ROW(POA!$A$2)+1/--(POA!$A$2:$A$855=$B$5),ROWS($A$11:I48)),10))</f>
        <v>0</v>
      </c>
      <c r="J48" s="31">
        <f>IF(ROWS($A$11:J48)&gt;COUNTIF(POA!$A:$A,$B$5),"",INDEX(POA!$A$2:$O$856,_xlfn.AGGREGATE(15,6,ROW(POA!$A$2:$A$855)-ROW(POA!$A$2)+1/--(POA!$A$2:$A$855=$B$5),ROWS($A$11:J48)),11))</f>
        <v>0</v>
      </c>
      <c r="K48" s="31">
        <f>IF(ROWS($A$11:K48)&gt;COUNTIF(POA!$A:$A,$B$5),"",INDEX(POA!$A$2:$O$856,_xlfn.AGGREGATE(15,6,ROW(POA!$A$2:$A$855)-ROW(POA!$A$2)+1/--(POA!$A$2:$A$855=$B$5),ROWS($A$11:K48)),12))</f>
        <v>0</v>
      </c>
      <c r="L48" s="31">
        <f>IF(ROWS($A$11:L48)&gt;COUNTIF(POA!$A:$A,$B$5),"",INDEX(POA!$A$2:$O$856,_xlfn.AGGREGATE(15,6,ROW(POA!$A$2:$A$855)-ROW(POA!$A$2)+1/--(POA!$A$2:$A$855=$B$5),ROWS($A$11:L48)),13))</f>
        <v>0</v>
      </c>
      <c r="M48" s="31">
        <f>IF(ROWS($A$11:M48)&gt;COUNTIF(POA!$A:$A,$B$5),"",INDEX(POA!$A$2:$O$856,_xlfn.AGGREGATE(15,6,ROW(POA!$A$2:$A$855)-ROW(POA!$A$2)+1/--(POA!$A$2:$A$855=$B$5),ROWS($A$11:M48)),14))</f>
        <v>0</v>
      </c>
      <c r="N48" s="37">
        <f t="shared" si="1"/>
        <v>2</v>
      </c>
      <c r="O48" s="41">
        <f t="shared" si="2"/>
        <v>1</v>
      </c>
    </row>
    <row r="49" spans="1:15" ht="52.8" x14ac:dyDescent="0.3">
      <c r="A49" s="2" t="str">
        <f>IF(ROWS($A$11:A49)&gt;COUNTIF(POA!$A:$A,$B$5),"",INDEX(POA!$A$2:$O$856,_xlfn.AGGREGATE(15,6,ROW(POA!$A$2:$A$855)-ROW(POA!$A$2)+1/--(POA!$A$2:$A$855=$B$5),ROWS($A$11:A49)),3))</f>
        <v>1.5 Internacionalización</v>
      </c>
      <c r="B49" s="2" t="str">
        <f>IF(ROWS($A$11:B49)&gt;COUNTIF(POA!$A:$A,$B$5),"",INDEX(POA!$A$2:$O$856,_xlfn.AGGREGATE(15,6,ROW(POA!$A$2:$A$855)-ROW(POA!$A$2)+1/--(POA!$A$2:$A$855=$B$5),ROWS($A$11:B49)),4))</f>
        <v>1.5.2 Ampliar el posicionamiento y visibilidad de la institución en el contexto internacional.</v>
      </c>
      <c r="C49" s="2" t="str">
        <f>IF(ROWS($A$11:C49)&gt;COUNTIF(POA!$A:$A,$B$5),"",INDEX(POA!$A$2:$O$856,_xlfn.AGGREGATE(15,6,ROW(POA!$A$2:$A$855)-ROW(POA!$A$2)+1/--(POA!$A$2:$A$855=$B$5),ROWS($A$11:C49)),5))</f>
        <v>1.5.2.1 Evaluar el desempeño de la institución en función de estándares e indicadores que comparten instituciones educativas de prestigio internacional.</v>
      </c>
      <c r="D49" s="2" t="str">
        <f>IF(ROWS($A$11:D49)&gt;COUNTIF(POA!$A:$A,$B$5),"",INDEX(POA!$A$2:$O$856,_xlfn.AGGREGATE(15,6,ROW(POA!$A$2:$A$855)-ROW(POA!$A$2)+1/--(POA!$A$2:$A$855=$B$5),ROWS($A$11:D49)),6))</f>
        <v>Asegurar los contenidos de la página electrónica de la CGVCA en inglés.</v>
      </c>
      <c r="E49" s="31">
        <f t="shared" si="0"/>
        <v>1</v>
      </c>
      <c r="F49" s="31">
        <f>IF(ROWS($A$11:F49)&gt;COUNTIF(POA!$A:$A,$B$5),"",INDEX(POA!$A$2:$O$856,_xlfn.AGGREGATE(15,6,ROW(POA!$A$2:$A$855)-ROW(POA!$A$2)+1/--(POA!$A$2:$A$855=$B$5),ROWS($A$11:F49)),7))</f>
        <v>0</v>
      </c>
      <c r="G49" s="31">
        <f>IF(ROWS($A$11:G49)&gt;COUNTIF(POA!$A:$A,$B$5),"",INDEX(POA!$A$2:$O$856,_xlfn.AGGREGATE(15,6,ROW(POA!$A$2:$A$855)-ROW(POA!$A$2)+1/--(POA!$A$2:$A$855=$B$5),ROWS($A$11:G49)),8))</f>
        <v>0</v>
      </c>
      <c r="H49" s="31">
        <f>IF(ROWS($A$11:H49)&gt;COUNTIF(POA!$A:$A,$B$5),"",INDEX(POA!$A$2:$O$856,_xlfn.AGGREGATE(15,6,ROW(POA!$A$2:$A$855)-ROW(POA!$A$2)+1/--(POA!$A$2:$A$855=$B$5),ROWS($A$11:H49)),9))</f>
        <v>1</v>
      </c>
      <c r="I49" s="31">
        <f>IF(ROWS($A$11:I49)&gt;COUNTIF(POA!$A:$A,$B$5),"",INDEX(POA!$A$2:$O$856,_xlfn.AGGREGATE(15,6,ROW(POA!$A$2:$A$855)-ROW(POA!$A$2)+1/--(POA!$A$2:$A$855=$B$5),ROWS($A$11:I49)),10))</f>
        <v>0</v>
      </c>
      <c r="J49" s="31">
        <f>IF(ROWS($A$11:J49)&gt;COUNTIF(POA!$A:$A,$B$5),"",INDEX(POA!$A$2:$O$856,_xlfn.AGGREGATE(15,6,ROW(POA!$A$2:$A$855)-ROW(POA!$A$2)+1/--(POA!$A$2:$A$855=$B$5),ROWS($A$11:J49)),11))</f>
        <v>0</v>
      </c>
      <c r="K49" s="31">
        <f>IF(ROWS($A$11:K49)&gt;COUNTIF(POA!$A:$A,$B$5),"",INDEX(POA!$A$2:$O$856,_xlfn.AGGREGATE(15,6,ROW(POA!$A$2:$A$855)-ROW(POA!$A$2)+1/--(POA!$A$2:$A$855=$B$5),ROWS($A$11:K49)),12))</f>
        <v>0</v>
      </c>
      <c r="L49" s="31">
        <f>IF(ROWS($A$11:L49)&gt;COUNTIF(POA!$A:$A,$B$5),"",INDEX(POA!$A$2:$O$856,_xlfn.AGGREGATE(15,6,ROW(POA!$A$2:$A$855)-ROW(POA!$A$2)+1/--(POA!$A$2:$A$855=$B$5),ROWS($A$11:L49)),13))</f>
        <v>0</v>
      </c>
      <c r="M49" s="31">
        <f>IF(ROWS($A$11:M49)&gt;COUNTIF(POA!$A:$A,$B$5),"",INDEX(POA!$A$2:$O$856,_xlfn.AGGREGATE(15,6,ROW(POA!$A$2:$A$855)-ROW(POA!$A$2)+1/--(POA!$A$2:$A$855=$B$5),ROWS($A$11:M49)),14))</f>
        <v>0</v>
      </c>
      <c r="N49" s="37">
        <f t="shared" si="1"/>
        <v>0</v>
      </c>
      <c r="O49" s="41">
        <f t="shared" si="2"/>
        <v>0</v>
      </c>
    </row>
    <row r="50" spans="1:15" ht="52.8" x14ac:dyDescent="0.3">
      <c r="A50" s="2" t="str">
        <f>IF(ROWS($A$11:A50)&gt;COUNTIF(POA!$A:$A,$B$5),"",INDEX(POA!$A$2:$O$856,_xlfn.AGGREGATE(15,6,ROW(POA!$A$2:$A$855)-ROW(POA!$A$2)+1/--(POA!$A$2:$A$855=$B$5),ROWS($A$11:A50)),3))</f>
        <v>1.5 Internacionalización</v>
      </c>
      <c r="B50" s="2" t="str">
        <f>IF(ROWS($A$11:B50)&gt;COUNTIF(POA!$A:$A,$B$5),"",INDEX(POA!$A$2:$O$856,_xlfn.AGGREGATE(15,6,ROW(POA!$A$2:$A$855)-ROW(POA!$A$2)+1/--(POA!$A$2:$A$855=$B$5),ROWS($A$11:B50)),4))</f>
        <v>1.5.2 Ampliar el posicionamiento y visibilidad de la institución en el contexto internacional.</v>
      </c>
      <c r="C50" s="2" t="str">
        <f>IF(ROWS($A$11:C50)&gt;COUNTIF(POA!$A:$A,$B$5),"",INDEX(POA!$A$2:$O$856,_xlfn.AGGREGATE(15,6,ROW(POA!$A$2:$A$855)-ROW(POA!$A$2)+1/--(POA!$A$2:$A$855=$B$5),ROWS($A$11:C50)),5))</f>
        <v>1.5.2.1 Evaluar el desempeño de la institución en función de estándares e indicadores que comparten instituciones educativas de prestigio internacional.</v>
      </c>
      <c r="D50" s="2" t="str">
        <f>IF(ROWS($A$11:D50)&gt;COUNTIF(POA!$A:$A,$B$5),"",INDEX(POA!$A$2:$O$856,_xlfn.AGGREGATE(15,6,ROW(POA!$A$2:$A$855)-ROW(POA!$A$2)+1/--(POA!$A$2:$A$855=$B$5),ROWS($A$11:D50)),6))</f>
        <v>Establecer mecanismos de evaluación de desempeño de los convenios y contratos firmados en la UABC.</v>
      </c>
      <c r="E50" s="31">
        <f t="shared" si="0"/>
        <v>1</v>
      </c>
      <c r="F50" s="31">
        <f>IF(ROWS($A$11:F50)&gt;COUNTIF(POA!$A:$A,$B$5),"",INDEX(POA!$A$2:$O$856,_xlfn.AGGREGATE(15,6,ROW(POA!$A$2:$A$855)-ROW(POA!$A$2)+1/--(POA!$A$2:$A$855=$B$5),ROWS($A$11:F50)),7))</f>
        <v>0</v>
      </c>
      <c r="G50" s="31">
        <f>IF(ROWS($A$11:G50)&gt;COUNTIF(POA!$A:$A,$B$5),"",INDEX(POA!$A$2:$O$856,_xlfn.AGGREGATE(15,6,ROW(POA!$A$2:$A$855)-ROW(POA!$A$2)+1/--(POA!$A$2:$A$855=$B$5),ROWS($A$11:G50)),8))</f>
        <v>0</v>
      </c>
      <c r="H50" s="31">
        <f>IF(ROWS($A$11:H50)&gt;COUNTIF(POA!$A:$A,$B$5),"",INDEX(POA!$A$2:$O$856,_xlfn.AGGREGATE(15,6,ROW(POA!$A$2:$A$855)-ROW(POA!$A$2)+1/--(POA!$A$2:$A$855=$B$5),ROWS($A$11:H50)),9))</f>
        <v>0</v>
      </c>
      <c r="I50" s="31">
        <f>IF(ROWS($A$11:I50)&gt;COUNTIF(POA!$A:$A,$B$5),"",INDEX(POA!$A$2:$O$856,_xlfn.AGGREGATE(15,6,ROW(POA!$A$2:$A$855)-ROW(POA!$A$2)+1/--(POA!$A$2:$A$855=$B$5),ROWS($A$11:I50)),10))</f>
        <v>0</v>
      </c>
      <c r="J50" s="31">
        <f>IF(ROWS($A$11:J50)&gt;COUNTIF(POA!$A:$A,$B$5),"",INDEX(POA!$A$2:$O$856,_xlfn.AGGREGATE(15,6,ROW(POA!$A$2:$A$855)-ROW(POA!$A$2)+1/--(POA!$A$2:$A$855=$B$5),ROWS($A$11:J50)),11))</f>
        <v>0</v>
      </c>
      <c r="K50" s="31">
        <f>IF(ROWS($A$11:K50)&gt;COUNTIF(POA!$A:$A,$B$5),"",INDEX(POA!$A$2:$O$856,_xlfn.AGGREGATE(15,6,ROW(POA!$A$2:$A$855)-ROW(POA!$A$2)+1/--(POA!$A$2:$A$855=$B$5),ROWS($A$11:K50)),12))</f>
        <v>0</v>
      </c>
      <c r="L50" s="31">
        <f>IF(ROWS($A$11:L50)&gt;COUNTIF(POA!$A:$A,$B$5),"",INDEX(POA!$A$2:$O$856,_xlfn.AGGREGATE(15,6,ROW(POA!$A$2:$A$855)-ROW(POA!$A$2)+1/--(POA!$A$2:$A$855=$B$5),ROWS($A$11:L50)),13))</f>
        <v>1</v>
      </c>
      <c r="M50" s="31">
        <f>IF(ROWS($A$11:M50)&gt;COUNTIF(POA!$A:$A,$B$5),"",INDEX(POA!$A$2:$O$856,_xlfn.AGGREGATE(15,6,ROW(POA!$A$2:$A$855)-ROW(POA!$A$2)+1/--(POA!$A$2:$A$855=$B$5),ROWS($A$11:M50)),14))</f>
        <v>0</v>
      </c>
      <c r="N50" s="37">
        <f t="shared" si="1"/>
        <v>0</v>
      </c>
      <c r="O50" s="41">
        <f t="shared" si="2"/>
        <v>0</v>
      </c>
    </row>
    <row r="51" spans="1:15" ht="66" x14ac:dyDescent="0.3">
      <c r="A51" s="2" t="str">
        <f>IF(ROWS($A$11:A51)&gt;COUNTIF(POA!$A:$A,$B$5),"",INDEX(POA!$A$2:$O$856,_xlfn.AGGREGATE(15,6,ROW(POA!$A$2:$A$855)-ROW(POA!$A$2)+1/--(POA!$A$2:$A$855=$B$5),ROWS($A$11:A51)),3))</f>
        <v>1.5 Internacionalización</v>
      </c>
      <c r="B51" s="2" t="str">
        <f>IF(ROWS($A$11:B51)&gt;COUNTIF(POA!$A:$A,$B$5),"",INDEX(POA!$A$2:$O$856,_xlfn.AGGREGATE(15,6,ROW(POA!$A$2:$A$855)-ROW(POA!$A$2)+1/--(POA!$A$2:$A$855=$B$5),ROWS($A$11:B51)),4))</f>
        <v>1.5.2 Ampliar el posicionamiento y visibilidad de la institución en el contexto internacional.</v>
      </c>
      <c r="C51" s="2" t="str">
        <f>IF(ROWS($A$11:C51)&gt;COUNTIF(POA!$A:$A,$B$5),"",INDEX(POA!$A$2:$O$856,_xlfn.AGGREGATE(15,6,ROW(POA!$A$2:$A$855)-ROW(POA!$A$2)+1/--(POA!$A$2:$A$855=$B$5),ROWS($A$11:C51)),5))</f>
        <v>1.5.2.3 Instaurar un consejo consultivo que asesore a la institución en la toma de decisiones y en la formalización de estrategias y acciones orientadas a su internacionalización.</v>
      </c>
      <c r="D51" s="2" t="str">
        <f>IF(ROWS($A$11:D51)&gt;COUNTIF(POA!$A:$A,$B$5),"",INDEX(POA!$A$2:$O$856,_xlfn.AGGREGATE(15,6,ROW(POA!$A$2:$A$855)-ROW(POA!$A$2)+1/--(POA!$A$2:$A$855=$B$5),ROWS($A$11:D51)),6))</f>
        <v>Instaurar un consejo consultivo de internacionalización en la UABC.</v>
      </c>
      <c r="E51" s="31">
        <f t="shared" si="0"/>
        <v>1</v>
      </c>
      <c r="F51" s="31">
        <f>IF(ROWS($A$11:F51)&gt;COUNTIF(POA!$A:$A,$B$5),"",INDEX(POA!$A$2:$O$856,_xlfn.AGGREGATE(15,6,ROW(POA!$A$2:$A$855)-ROW(POA!$A$2)+1/--(POA!$A$2:$A$855=$B$5),ROWS($A$11:F51)),7))</f>
        <v>0</v>
      </c>
      <c r="G51" s="31">
        <f>IF(ROWS($A$11:G51)&gt;COUNTIF(POA!$A:$A,$B$5),"",INDEX(POA!$A$2:$O$856,_xlfn.AGGREGATE(15,6,ROW(POA!$A$2:$A$855)-ROW(POA!$A$2)+1/--(POA!$A$2:$A$855=$B$5),ROWS($A$11:G51)),8))</f>
        <v>0</v>
      </c>
      <c r="H51" s="31">
        <f>IF(ROWS($A$11:H51)&gt;COUNTIF(POA!$A:$A,$B$5),"",INDEX(POA!$A$2:$O$856,_xlfn.AGGREGATE(15,6,ROW(POA!$A$2:$A$855)-ROW(POA!$A$2)+1/--(POA!$A$2:$A$855=$B$5),ROWS($A$11:H51)),9))</f>
        <v>0</v>
      </c>
      <c r="I51" s="31">
        <f>IF(ROWS($A$11:I51)&gt;COUNTIF(POA!$A:$A,$B$5),"",INDEX(POA!$A$2:$O$856,_xlfn.AGGREGATE(15,6,ROW(POA!$A$2:$A$855)-ROW(POA!$A$2)+1/--(POA!$A$2:$A$855=$B$5),ROWS($A$11:I51)),10))</f>
        <v>0</v>
      </c>
      <c r="J51" s="31">
        <f>IF(ROWS($A$11:J51)&gt;COUNTIF(POA!$A:$A,$B$5),"",INDEX(POA!$A$2:$O$856,_xlfn.AGGREGATE(15,6,ROW(POA!$A$2:$A$855)-ROW(POA!$A$2)+1/--(POA!$A$2:$A$855=$B$5),ROWS($A$11:J51)),11))</f>
        <v>1</v>
      </c>
      <c r="K51" s="31">
        <f>IF(ROWS($A$11:K51)&gt;COUNTIF(POA!$A:$A,$B$5),"",INDEX(POA!$A$2:$O$856,_xlfn.AGGREGATE(15,6,ROW(POA!$A$2:$A$855)-ROW(POA!$A$2)+1/--(POA!$A$2:$A$855=$B$5),ROWS($A$11:K51)),12))</f>
        <v>0</v>
      </c>
      <c r="L51" s="31">
        <f>IF(ROWS($A$11:L51)&gt;COUNTIF(POA!$A:$A,$B$5),"",INDEX(POA!$A$2:$O$856,_xlfn.AGGREGATE(15,6,ROW(POA!$A$2:$A$855)-ROW(POA!$A$2)+1/--(POA!$A$2:$A$855=$B$5),ROWS($A$11:L51)),13))</f>
        <v>0</v>
      </c>
      <c r="M51" s="31">
        <f>IF(ROWS($A$11:M51)&gt;COUNTIF(POA!$A:$A,$B$5),"",INDEX(POA!$A$2:$O$856,_xlfn.AGGREGATE(15,6,ROW(POA!$A$2:$A$855)-ROW(POA!$A$2)+1/--(POA!$A$2:$A$855=$B$5),ROWS($A$11:M51)),14))</f>
        <v>0</v>
      </c>
      <c r="N51" s="37">
        <f t="shared" si="1"/>
        <v>0</v>
      </c>
      <c r="O51" s="41">
        <f t="shared" si="2"/>
        <v>0</v>
      </c>
    </row>
    <row r="52" spans="1:15" ht="66" x14ac:dyDescent="0.3">
      <c r="A52" s="2" t="str">
        <f>IF(ROWS($A$11:A52)&gt;COUNTIF(POA!$A:$A,$B$5),"",INDEX(POA!$A$2:$O$856,_xlfn.AGGREGATE(15,6,ROW(POA!$A$2:$A$855)-ROW(POA!$A$2)+1/--(POA!$A$2:$A$855=$B$5),ROWS($A$11:A52)),3))</f>
        <v>1.5 Internacionalización</v>
      </c>
      <c r="B52" s="2" t="str">
        <f>IF(ROWS($A$11:B52)&gt;COUNTIF(POA!$A:$A,$B$5),"",INDEX(POA!$A$2:$O$856,_xlfn.AGGREGATE(15,6,ROW(POA!$A$2:$A$855)-ROW(POA!$A$2)+1/--(POA!$A$2:$A$855=$B$5),ROWS($A$11:B52)),4))</f>
        <v>1.5.1 Fortalecer la internacionalización de la universidad mediante una mayor vinculación y cooperación académica con instituciones de educación superior de reconocido prestigio.</v>
      </c>
      <c r="C52" s="2" t="str">
        <f>IF(ROWS($A$11:C52)&gt;COUNTIF(POA!$A:$A,$B$5),"",INDEX(POA!$A$2:$O$856,_xlfn.AGGREGATE(15,6,ROW(POA!$A$2:$A$855)-ROW(POA!$A$2)+1/--(POA!$A$2:$A$855=$B$5),ROWS($A$11:C52)),5))</f>
        <v>1.5.1.1 Promover actividades en materia de intercambio y cooperación académica propiciando la colaboración con pares y redes académicas de otras instituciones educativas del país y del extranjero.</v>
      </c>
      <c r="D52" s="2" t="str">
        <f>IF(ROWS($A$11:D52)&gt;COUNTIF(POA!$A:$A,$B$5),"",INDEX(POA!$A$2:$O$856,_xlfn.AGGREGATE(15,6,ROW(POA!$A$2:$A$855)-ROW(POA!$A$2)+1/--(POA!$A$2:$A$855=$B$5),ROWS($A$11:D52)),6))</f>
        <v>Fomentar incorporación de alumnos extranjeros en los programas educativos de la UABC.</v>
      </c>
      <c r="E52" s="31">
        <f t="shared" si="0"/>
        <v>2</v>
      </c>
      <c r="F52" s="31">
        <f>IF(ROWS($A$11:F52)&gt;COUNTIF(POA!$A:$A,$B$5),"",INDEX(POA!$A$2:$O$856,_xlfn.AGGREGATE(15,6,ROW(POA!$A$2:$A$855)-ROW(POA!$A$2)+1/--(POA!$A$2:$A$855=$B$5),ROWS($A$11:F52)),7))</f>
        <v>2</v>
      </c>
      <c r="G52" s="31">
        <f>IF(ROWS($A$11:G52)&gt;COUNTIF(POA!$A:$A,$B$5),"",INDEX(POA!$A$2:$O$856,_xlfn.AGGREGATE(15,6,ROW(POA!$A$2:$A$855)-ROW(POA!$A$2)+1/--(POA!$A$2:$A$855=$B$5),ROWS($A$11:G52)),8))</f>
        <v>2</v>
      </c>
      <c r="H52" s="31">
        <f>IF(ROWS($A$11:H52)&gt;COUNTIF(POA!$A:$A,$B$5),"",INDEX(POA!$A$2:$O$856,_xlfn.AGGREGATE(15,6,ROW(POA!$A$2:$A$855)-ROW(POA!$A$2)+1/--(POA!$A$2:$A$855=$B$5),ROWS($A$11:H52)),9))</f>
        <v>0</v>
      </c>
      <c r="I52" s="31">
        <f>IF(ROWS($A$11:I52)&gt;COUNTIF(POA!$A:$A,$B$5),"",INDEX(POA!$A$2:$O$856,_xlfn.AGGREGATE(15,6,ROW(POA!$A$2:$A$855)-ROW(POA!$A$2)+1/--(POA!$A$2:$A$855=$B$5),ROWS($A$11:I52)),10))</f>
        <v>0</v>
      </c>
      <c r="J52" s="31">
        <f>IF(ROWS($A$11:J52)&gt;COUNTIF(POA!$A:$A,$B$5),"",INDEX(POA!$A$2:$O$856,_xlfn.AGGREGATE(15,6,ROW(POA!$A$2:$A$855)-ROW(POA!$A$2)+1/--(POA!$A$2:$A$855=$B$5),ROWS($A$11:J52)),11))</f>
        <v>0</v>
      </c>
      <c r="K52" s="31">
        <f>IF(ROWS($A$11:K52)&gt;COUNTIF(POA!$A:$A,$B$5),"",INDEX(POA!$A$2:$O$856,_xlfn.AGGREGATE(15,6,ROW(POA!$A$2:$A$855)-ROW(POA!$A$2)+1/--(POA!$A$2:$A$855=$B$5),ROWS($A$11:K52)),12))</f>
        <v>0</v>
      </c>
      <c r="L52" s="31">
        <f>IF(ROWS($A$11:L52)&gt;COUNTIF(POA!$A:$A,$B$5),"",INDEX(POA!$A$2:$O$856,_xlfn.AGGREGATE(15,6,ROW(POA!$A$2:$A$855)-ROW(POA!$A$2)+1/--(POA!$A$2:$A$855=$B$5),ROWS($A$11:L52)),13))</f>
        <v>0</v>
      </c>
      <c r="M52" s="31">
        <f>IF(ROWS($A$11:M52)&gt;COUNTIF(POA!$A:$A,$B$5),"",INDEX(POA!$A$2:$O$856,_xlfn.AGGREGATE(15,6,ROW(POA!$A$2:$A$855)-ROW(POA!$A$2)+1/--(POA!$A$2:$A$855=$B$5),ROWS($A$11:M52)),14))</f>
        <v>0</v>
      </c>
      <c r="N52" s="37">
        <f t="shared" si="1"/>
        <v>2</v>
      </c>
      <c r="O52" s="41">
        <f t="shared" si="2"/>
        <v>1</v>
      </c>
    </row>
    <row r="53" spans="1:15" ht="66" x14ac:dyDescent="0.3">
      <c r="A53" s="2" t="str">
        <f>IF(ROWS($A$11:A53)&gt;COUNTIF(POA!$A:$A,$B$5),"",INDEX(POA!$A$2:$O$856,_xlfn.AGGREGATE(15,6,ROW(POA!$A$2:$A$855)-ROW(POA!$A$2)+1/--(POA!$A$2:$A$855=$B$5),ROWS($A$11:A53)),3))</f>
        <v>1.5 Internacionalización</v>
      </c>
      <c r="B53" s="2" t="str">
        <f>IF(ROWS($A$11:B53)&gt;COUNTIF(POA!$A:$A,$B$5),"",INDEX(POA!$A$2:$O$856,_xlfn.AGGREGATE(15,6,ROW(POA!$A$2:$A$855)-ROW(POA!$A$2)+1/--(POA!$A$2:$A$855=$B$5),ROWS($A$11:B53)),4))</f>
        <v>1.5.1 Fortalecer la internacionalización de la universidad mediante una mayor vinculación y cooperación académica con instituciones de educación superior de reconocido prestigio.</v>
      </c>
      <c r="C53" s="2" t="str">
        <f>IF(ROWS($A$11:C53)&gt;COUNTIF(POA!$A:$A,$B$5),"",INDEX(POA!$A$2:$O$856,_xlfn.AGGREGATE(15,6,ROW(POA!$A$2:$A$855)-ROW(POA!$A$2)+1/--(POA!$A$2:$A$855=$B$5),ROWS($A$11:C53)),5))</f>
        <v>1.5.1.1 Promover actividades en materia de intercambio y cooperación académica propiciando la colaboración con pares y redes académicas de otras instituciones educativas del país y del extranjero.</v>
      </c>
      <c r="D53" s="2" t="str">
        <f>IF(ROWS($A$11:D53)&gt;COUNTIF(POA!$A:$A,$B$5),"",INDEX(POA!$A$2:$O$856,_xlfn.AGGREGATE(15,6,ROW(POA!$A$2:$A$855)-ROW(POA!$A$2)+1/--(POA!$A$2:$A$855=$B$5),ROWS($A$11:D53)),6))</f>
        <v>Diseñar el Programa de Español para Extranjeros en la UABC</v>
      </c>
      <c r="E53" s="31">
        <f t="shared" si="0"/>
        <v>1</v>
      </c>
      <c r="F53" s="31">
        <f>IF(ROWS($A$11:F53)&gt;COUNTIF(POA!$A:$A,$B$5),"",INDEX(POA!$A$2:$O$856,_xlfn.AGGREGATE(15,6,ROW(POA!$A$2:$A$855)-ROW(POA!$A$2)+1/--(POA!$A$2:$A$855=$B$5),ROWS($A$11:F53)),7))</f>
        <v>1</v>
      </c>
      <c r="G53" s="31">
        <f>IF(ROWS($A$11:G53)&gt;COUNTIF(POA!$A:$A,$B$5),"",INDEX(POA!$A$2:$O$856,_xlfn.AGGREGATE(15,6,ROW(POA!$A$2:$A$855)-ROW(POA!$A$2)+1/--(POA!$A$2:$A$855=$B$5),ROWS($A$11:G53)),8))</f>
        <v>1</v>
      </c>
      <c r="H53" s="31">
        <f>IF(ROWS($A$11:H53)&gt;COUNTIF(POA!$A:$A,$B$5),"",INDEX(POA!$A$2:$O$856,_xlfn.AGGREGATE(15,6,ROW(POA!$A$2:$A$855)-ROW(POA!$A$2)+1/--(POA!$A$2:$A$855=$B$5),ROWS($A$11:H53)),9))</f>
        <v>0</v>
      </c>
      <c r="I53" s="31">
        <f>IF(ROWS($A$11:I53)&gt;COUNTIF(POA!$A:$A,$B$5),"",INDEX(POA!$A$2:$O$856,_xlfn.AGGREGATE(15,6,ROW(POA!$A$2:$A$855)-ROW(POA!$A$2)+1/--(POA!$A$2:$A$855=$B$5),ROWS($A$11:I53)),10))</f>
        <v>0</v>
      </c>
      <c r="J53" s="31">
        <f>IF(ROWS($A$11:J53)&gt;COUNTIF(POA!$A:$A,$B$5),"",INDEX(POA!$A$2:$O$856,_xlfn.AGGREGATE(15,6,ROW(POA!$A$2:$A$855)-ROW(POA!$A$2)+1/--(POA!$A$2:$A$855=$B$5),ROWS($A$11:J53)),11))</f>
        <v>0</v>
      </c>
      <c r="K53" s="31">
        <f>IF(ROWS($A$11:K53)&gt;COUNTIF(POA!$A:$A,$B$5),"",INDEX(POA!$A$2:$O$856,_xlfn.AGGREGATE(15,6,ROW(POA!$A$2:$A$855)-ROW(POA!$A$2)+1/--(POA!$A$2:$A$855=$B$5),ROWS($A$11:K53)),12))</f>
        <v>0</v>
      </c>
      <c r="L53" s="31">
        <f>IF(ROWS($A$11:L53)&gt;COUNTIF(POA!$A:$A,$B$5),"",INDEX(POA!$A$2:$O$856,_xlfn.AGGREGATE(15,6,ROW(POA!$A$2:$A$855)-ROW(POA!$A$2)+1/--(POA!$A$2:$A$855=$B$5),ROWS($A$11:L53)),13))</f>
        <v>0</v>
      </c>
      <c r="M53" s="31">
        <f>IF(ROWS($A$11:M53)&gt;COUNTIF(POA!$A:$A,$B$5),"",INDEX(POA!$A$2:$O$856,_xlfn.AGGREGATE(15,6,ROW(POA!$A$2:$A$855)-ROW(POA!$A$2)+1/--(POA!$A$2:$A$855=$B$5),ROWS($A$11:M53)),14))</f>
        <v>0</v>
      </c>
      <c r="N53" s="37">
        <f t="shared" si="1"/>
        <v>1</v>
      </c>
      <c r="O53" s="41">
        <f t="shared" si="2"/>
        <v>1</v>
      </c>
    </row>
    <row r="54" spans="1:15" ht="52.8" x14ac:dyDescent="0.3">
      <c r="A54" s="2" t="str">
        <f>IF(ROWS($A$11:A54)&gt;COUNTIF(POA!$A:$A,$B$5),"",INDEX(POA!$A$2:$O$856,_xlfn.AGGREGATE(15,6,ROW(POA!$A$2:$A$855)-ROW(POA!$A$2)+1/--(POA!$A$2:$A$855=$B$5),ROWS($A$11:A54)),3))</f>
        <v>1.5 Internacionalización</v>
      </c>
      <c r="B54" s="2" t="str">
        <f>IF(ROWS($A$11:B54)&gt;COUNTIF(POA!$A:$A,$B$5),"",INDEX(POA!$A$2:$O$856,_xlfn.AGGREGATE(15,6,ROW(POA!$A$2:$A$855)-ROW(POA!$A$2)+1/--(POA!$A$2:$A$855=$B$5),ROWS($A$11:B54)),4))</f>
        <v>1.5.1 Fortalecer la internacionalización de la universidad mediante una mayor vinculación y cooperación académica con instituciones de educación superior de reconocido prestigio.</v>
      </c>
      <c r="C54" s="2" t="str">
        <f>IF(ROWS($A$11:C54)&gt;COUNTIF(POA!$A:$A,$B$5),"",INDEX(POA!$A$2:$O$856,_xlfn.AGGREGATE(15,6,ROW(POA!$A$2:$A$855)-ROW(POA!$A$2)+1/--(POA!$A$2:$A$855=$B$5),ROWS($A$11:C54)),5))</f>
        <v>1.5.1.5  Impulsar procesos de formación y certificación en el dominio del idioma inglés en el personal académico.</v>
      </c>
      <c r="D54" s="2" t="str">
        <f>IF(ROWS($A$11:D54)&gt;COUNTIF(POA!$A:$A,$B$5),"",INDEX(POA!$A$2:$O$856,_xlfn.AGGREGATE(15,6,ROW(POA!$A$2:$A$855)-ROW(POA!$A$2)+1/--(POA!$A$2:$A$855=$B$5),ROWS($A$11:D54)),6))</f>
        <v>Certificar profesores con un examen internacional en el dominio del idioma inglés.</v>
      </c>
      <c r="E54" s="31">
        <f t="shared" si="0"/>
        <v>1</v>
      </c>
      <c r="F54" s="31">
        <f>IF(ROWS($A$11:F54)&gt;COUNTIF(POA!$A:$A,$B$5),"",INDEX(POA!$A$2:$O$856,_xlfn.AGGREGATE(15,6,ROW(POA!$A$2:$A$855)-ROW(POA!$A$2)+1/--(POA!$A$2:$A$855=$B$5),ROWS($A$11:F54)),7))</f>
        <v>0</v>
      </c>
      <c r="G54" s="31">
        <f>IF(ROWS($A$11:G54)&gt;COUNTIF(POA!$A:$A,$B$5),"",INDEX(POA!$A$2:$O$856,_xlfn.AGGREGATE(15,6,ROW(POA!$A$2:$A$855)-ROW(POA!$A$2)+1/--(POA!$A$2:$A$855=$B$5),ROWS($A$11:G54)),8))</f>
        <v>0</v>
      </c>
      <c r="H54" s="31">
        <f>IF(ROWS($A$11:H54)&gt;COUNTIF(POA!$A:$A,$B$5),"",INDEX(POA!$A$2:$O$856,_xlfn.AGGREGATE(15,6,ROW(POA!$A$2:$A$855)-ROW(POA!$A$2)+1/--(POA!$A$2:$A$855=$B$5),ROWS($A$11:H54)),9))</f>
        <v>1</v>
      </c>
      <c r="I54" s="31">
        <f>IF(ROWS($A$11:I54)&gt;COUNTIF(POA!$A:$A,$B$5),"",INDEX(POA!$A$2:$O$856,_xlfn.AGGREGATE(15,6,ROW(POA!$A$2:$A$855)-ROW(POA!$A$2)+1/--(POA!$A$2:$A$855=$B$5),ROWS($A$11:I54)),10))</f>
        <v>0</v>
      </c>
      <c r="J54" s="31">
        <f>IF(ROWS($A$11:J54)&gt;COUNTIF(POA!$A:$A,$B$5),"",INDEX(POA!$A$2:$O$856,_xlfn.AGGREGATE(15,6,ROW(POA!$A$2:$A$855)-ROW(POA!$A$2)+1/--(POA!$A$2:$A$855=$B$5),ROWS($A$11:J54)),11))</f>
        <v>0</v>
      </c>
      <c r="K54" s="31">
        <f>IF(ROWS($A$11:K54)&gt;COUNTIF(POA!$A:$A,$B$5),"",INDEX(POA!$A$2:$O$856,_xlfn.AGGREGATE(15,6,ROW(POA!$A$2:$A$855)-ROW(POA!$A$2)+1/--(POA!$A$2:$A$855=$B$5),ROWS($A$11:K54)),12))</f>
        <v>0</v>
      </c>
      <c r="L54" s="31">
        <f>IF(ROWS($A$11:L54)&gt;COUNTIF(POA!$A:$A,$B$5),"",INDEX(POA!$A$2:$O$856,_xlfn.AGGREGATE(15,6,ROW(POA!$A$2:$A$855)-ROW(POA!$A$2)+1/--(POA!$A$2:$A$855=$B$5),ROWS($A$11:L54)),13))</f>
        <v>0</v>
      </c>
      <c r="M54" s="31">
        <f>IF(ROWS($A$11:M54)&gt;COUNTIF(POA!$A:$A,$B$5),"",INDEX(POA!$A$2:$O$856,_xlfn.AGGREGATE(15,6,ROW(POA!$A$2:$A$855)-ROW(POA!$A$2)+1/--(POA!$A$2:$A$855=$B$5),ROWS($A$11:M54)),14))</f>
        <v>0</v>
      </c>
      <c r="N54" s="37">
        <f t="shared" si="1"/>
        <v>0</v>
      </c>
      <c r="O54" s="41">
        <f t="shared" si="2"/>
        <v>0</v>
      </c>
    </row>
    <row r="55" spans="1:15" ht="66" x14ac:dyDescent="0.3">
      <c r="A55" s="2" t="str">
        <f>IF(ROWS($A$11:A55)&gt;COUNTIF(POA!$A:$A,$B$5),"",INDEX(POA!$A$2:$O$856,_xlfn.AGGREGATE(15,6,ROW(POA!$A$2:$A$855)-ROW(POA!$A$2)+1/--(POA!$A$2:$A$855=$B$5),ROWS($A$11:A55)),3))</f>
        <v>1.5 Internacionalización</v>
      </c>
      <c r="B55" s="2" t="str">
        <f>IF(ROWS($A$11:B55)&gt;COUNTIF(POA!$A:$A,$B$5),"",INDEX(POA!$A$2:$O$856,_xlfn.AGGREGATE(15,6,ROW(POA!$A$2:$A$855)-ROW(POA!$A$2)+1/--(POA!$A$2:$A$855=$B$5),ROWS($A$11:B55)),4))</f>
        <v>1.5.1 Fortalecer la internacionalización de la universidad mediante una mayor vinculación y cooperación académica con instituciones de educación superior de reconocido prestigio.</v>
      </c>
      <c r="C55" s="2" t="str">
        <f>IF(ROWS($A$11:C55)&gt;COUNTIF(POA!$A:$A,$B$5),"",INDEX(POA!$A$2:$O$856,_xlfn.AGGREGATE(15,6,ROW(POA!$A$2:$A$855)-ROW(POA!$A$2)+1/--(POA!$A$2:$A$855=$B$5),ROWS($A$11:C55)),5))</f>
        <v>1.5.1.1 Promover actividades en materia de intercambio y cooperación académica propiciando la colaboración con pares y redes académicas de otras instituciones educativas del país y del extranjero.</v>
      </c>
      <c r="D55" s="2" t="str">
        <f>IF(ROWS($A$11:D55)&gt;COUNTIF(POA!$A:$A,$B$5),"",INDEX(POA!$A$2:$O$856,_xlfn.AGGREGATE(15,6,ROW(POA!$A$2:$A$855)-ROW(POA!$A$2)+1/--(POA!$A$2:$A$855=$B$5),ROWS($A$11:D55)),6))</f>
        <v>Promover el programa de la AMEXCID en las unidades académicas.</v>
      </c>
      <c r="E55" s="31">
        <f t="shared" si="0"/>
        <v>1</v>
      </c>
      <c r="F55" s="31">
        <f>IF(ROWS($A$11:F55)&gt;COUNTIF(POA!$A:$A,$B$5),"",INDEX(POA!$A$2:$O$856,_xlfn.AGGREGATE(15,6,ROW(POA!$A$2:$A$855)-ROW(POA!$A$2)+1/--(POA!$A$2:$A$855=$B$5),ROWS($A$11:F55)),7))</f>
        <v>0</v>
      </c>
      <c r="G55" s="31">
        <f>IF(ROWS($A$11:G55)&gt;COUNTIF(POA!$A:$A,$B$5),"",INDEX(POA!$A$2:$O$856,_xlfn.AGGREGATE(15,6,ROW(POA!$A$2:$A$855)-ROW(POA!$A$2)+1/--(POA!$A$2:$A$855=$B$5),ROWS($A$11:G55)),8))</f>
        <v>0</v>
      </c>
      <c r="H55" s="31">
        <f>IF(ROWS($A$11:H55)&gt;COUNTIF(POA!$A:$A,$B$5),"",INDEX(POA!$A$2:$O$856,_xlfn.AGGREGATE(15,6,ROW(POA!$A$2:$A$855)-ROW(POA!$A$2)+1/--(POA!$A$2:$A$855=$B$5),ROWS($A$11:H55)),9))</f>
        <v>1</v>
      </c>
      <c r="I55" s="31">
        <f>IF(ROWS($A$11:I55)&gt;COUNTIF(POA!$A:$A,$B$5),"",INDEX(POA!$A$2:$O$856,_xlfn.AGGREGATE(15,6,ROW(POA!$A$2:$A$855)-ROW(POA!$A$2)+1/--(POA!$A$2:$A$855=$B$5),ROWS($A$11:I55)),10))</f>
        <v>0</v>
      </c>
      <c r="J55" s="31">
        <f>IF(ROWS($A$11:J55)&gt;COUNTIF(POA!$A:$A,$B$5),"",INDEX(POA!$A$2:$O$856,_xlfn.AGGREGATE(15,6,ROW(POA!$A$2:$A$855)-ROW(POA!$A$2)+1/--(POA!$A$2:$A$855=$B$5),ROWS($A$11:J55)),11))</f>
        <v>0</v>
      </c>
      <c r="K55" s="31">
        <f>IF(ROWS($A$11:K55)&gt;COUNTIF(POA!$A:$A,$B$5),"",INDEX(POA!$A$2:$O$856,_xlfn.AGGREGATE(15,6,ROW(POA!$A$2:$A$855)-ROW(POA!$A$2)+1/--(POA!$A$2:$A$855=$B$5),ROWS($A$11:K55)),12))</f>
        <v>0</v>
      </c>
      <c r="L55" s="31">
        <f>IF(ROWS($A$11:L55)&gt;COUNTIF(POA!$A:$A,$B$5),"",INDEX(POA!$A$2:$O$856,_xlfn.AGGREGATE(15,6,ROW(POA!$A$2:$A$855)-ROW(POA!$A$2)+1/--(POA!$A$2:$A$855=$B$5),ROWS($A$11:L55)),13))</f>
        <v>0</v>
      </c>
      <c r="M55" s="31">
        <f>IF(ROWS($A$11:M55)&gt;COUNTIF(POA!$A:$A,$B$5),"",INDEX(POA!$A$2:$O$856,_xlfn.AGGREGATE(15,6,ROW(POA!$A$2:$A$855)-ROW(POA!$A$2)+1/--(POA!$A$2:$A$855=$B$5),ROWS($A$11:M55)),14))</f>
        <v>0</v>
      </c>
      <c r="N55" s="37">
        <f t="shared" si="1"/>
        <v>0</v>
      </c>
      <c r="O55" s="41">
        <f t="shared" si="2"/>
        <v>0</v>
      </c>
    </row>
    <row r="56" spans="1:15" ht="66" x14ac:dyDescent="0.3">
      <c r="A56" s="2" t="str">
        <f>IF(ROWS($A$11:A56)&gt;COUNTIF(POA!$A:$A,$B$5),"",INDEX(POA!$A$2:$O$856,_xlfn.AGGREGATE(15,6,ROW(POA!$A$2:$A$855)-ROW(POA!$A$2)+1/--(POA!$A$2:$A$855=$B$5),ROWS($A$11:A56)),3))</f>
        <v>1.5 Internacionalización</v>
      </c>
      <c r="B56" s="2" t="str">
        <f>IF(ROWS($A$11:B56)&gt;COUNTIF(POA!$A:$A,$B$5),"",INDEX(POA!$A$2:$O$856,_xlfn.AGGREGATE(15,6,ROW(POA!$A$2:$A$855)-ROW(POA!$A$2)+1/--(POA!$A$2:$A$855=$B$5),ROWS($A$11:B56)),4))</f>
        <v>1.5.1 Fortalecer la internacionalización de la universidad mediante una mayor vinculación y cooperación académica con instituciones de educación superior de reconocido prestigio.</v>
      </c>
      <c r="C56" s="2" t="str">
        <f>IF(ROWS($A$11:C56)&gt;COUNTIF(POA!$A:$A,$B$5),"",INDEX(POA!$A$2:$O$856,_xlfn.AGGREGATE(15,6,ROW(POA!$A$2:$A$855)-ROW(POA!$A$2)+1/--(POA!$A$2:$A$855=$B$5),ROWS($A$11:C56)),5))</f>
        <v>1.5.1.1 Promover actividades en materia de intercambio y cooperación académica propiciando la colaboración con pares y redes académicas de otras instituciones educativas del país y del extranjero.</v>
      </c>
      <c r="D56" s="2" t="str">
        <f>IF(ROWS($A$11:D56)&gt;COUNTIF(POA!$A:$A,$B$5),"",INDEX(POA!$A$2:$O$856,_xlfn.AGGREGATE(15,6,ROW(POA!$A$2:$A$855)-ROW(POA!$A$2)+1/--(POA!$A$2:$A$855=$B$5),ROWS($A$11:D56)),6))</f>
        <v>Refrendar los convenios de colaboración vencidos con universidades nacionales e internacionales.</v>
      </c>
      <c r="E56" s="31">
        <f t="shared" si="0"/>
        <v>1</v>
      </c>
      <c r="F56" s="31">
        <f>IF(ROWS($A$11:F56)&gt;COUNTIF(POA!$A:$A,$B$5),"",INDEX(POA!$A$2:$O$856,_xlfn.AGGREGATE(15,6,ROW(POA!$A$2:$A$855)-ROW(POA!$A$2)+1/--(POA!$A$2:$A$855=$B$5),ROWS($A$11:F56)),7))</f>
        <v>0</v>
      </c>
      <c r="G56" s="31">
        <f>IF(ROWS($A$11:G56)&gt;COUNTIF(POA!$A:$A,$B$5),"",INDEX(POA!$A$2:$O$856,_xlfn.AGGREGATE(15,6,ROW(POA!$A$2:$A$855)-ROW(POA!$A$2)+1/--(POA!$A$2:$A$855=$B$5),ROWS($A$11:G56)),8))</f>
        <v>0</v>
      </c>
      <c r="H56" s="31">
        <f>IF(ROWS($A$11:H56)&gt;COUNTIF(POA!$A:$A,$B$5),"",INDEX(POA!$A$2:$O$856,_xlfn.AGGREGATE(15,6,ROW(POA!$A$2:$A$855)-ROW(POA!$A$2)+1/--(POA!$A$2:$A$855=$B$5),ROWS($A$11:H56)),9))</f>
        <v>1</v>
      </c>
      <c r="I56" s="31">
        <f>IF(ROWS($A$11:I56)&gt;COUNTIF(POA!$A:$A,$B$5),"",INDEX(POA!$A$2:$O$856,_xlfn.AGGREGATE(15,6,ROW(POA!$A$2:$A$855)-ROW(POA!$A$2)+1/--(POA!$A$2:$A$855=$B$5),ROWS($A$11:I56)),10))</f>
        <v>0</v>
      </c>
      <c r="J56" s="31">
        <f>IF(ROWS($A$11:J56)&gt;COUNTIF(POA!$A:$A,$B$5),"",INDEX(POA!$A$2:$O$856,_xlfn.AGGREGATE(15,6,ROW(POA!$A$2:$A$855)-ROW(POA!$A$2)+1/--(POA!$A$2:$A$855=$B$5),ROWS($A$11:J56)),11))</f>
        <v>0</v>
      </c>
      <c r="K56" s="31">
        <f>IF(ROWS($A$11:K56)&gt;COUNTIF(POA!$A:$A,$B$5),"",INDEX(POA!$A$2:$O$856,_xlfn.AGGREGATE(15,6,ROW(POA!$A$2:$A$855)-ROW(POA!$A$2)+1/--(POA!$A$2:$A$855=$B$5),ROWS($A$11:K56)),12))</f>
        <v>0</v>
      </c>
      <c r="L56" s="31">
        <f>IF(ROWS($A$11:L56)&gt;COUNTIF(POA!$A:$A,$B$5),"",INDEX(POA!$A$2:$O$856,_xlfn.AGGREGATE(15,6,ROW(POA!$A$2:$A$855)-ROW(POA!$A$2)+1/--(POA!$A$2:$A$855=$B$5),ROWS($A$11:L56)),13))</f>
        <v>0</v>
      </c>
      <c r="M56" s="31">
        <f>IF(ROWS($A$11:M56)&gt;COUNTIF(POA!$A:$A,$B$5),"",INDEX(POA!$A$2:$O$856,_xlfn.AGGREGATE(15,6,ROW(POA!$A$2:$A$855)-ROW(POA!$A$2)+1/--(POA!$A$2:$A$855=$B$5),ROWS($A$11:M56)),14))</f>
        <v>0</v>
      </c>
      <c r="N56" s="37">
        <f t="shared" si="1"/>
        <v>0</v>
      </c>
      <c r="O56" s="41">
        <f t="shared" si="2"/>
        <v>0</v>
      </c>
    </row>
    <row r="57" spans="1:15" ht="66" x14ac:dyDescent="0.3">
      <c r="A57" s="2" t="str">
        <f>IF(ROWS($A$11:A57)&gt;COUNTIF(POA!$A:$A,$B$5),"",INDEX(POA!$A$2:$O$856,_xlfn.AGGREGATE(15,6,ROW(POA!$A$2:$A$855)-ROW(POA!$A$2)+1/--(POA!$A$2:$A$855=$B$5),ROWS($A$11:A57)),3))</f>
        <v>1.5 Internacionalización</v>
      </c>
      <c r="B57" s="2" t="str">
        <f>IF(ROWS($A$11:B57)&gt;COUNTIF(POA!$A:$A,$B$5),"",INDEX(POA!$A$2:$O$856,_xlfn.AGGREGATE(15,6,ROW(POA!$A$2:$A$855)-ROW(POA!$A$2)+1/--(POA!$A$2:$A$855=$B$5),ROWS($A$11:B57)),4))</f>
        <v>1.5.2 Ampliar el posicionamiento y visibilidad de la institución en el contexto internacional.</v>
      </c>
      <c r="C57" s="2" t="str">
        <f>IF(ROWS($A$11:C57)&gt;COUNTIF(POA!$A:$A,$B$5),"",INDEX(POA!$A$2:$O$856,_xlfn.AGGREGATE(15,6,ROW(POA!$A$2:$A$855)-ROW(POA!$A$2)+1/--(POA!$A$2:$A$855=$B$5),ROWS($A$11:C57)),5))</f>
        <v>1.5.2.2 Establecer acuerdos, redes y alianzas estratégicas de colaboración con instituciones extranjeras de educación superior para el desarrollo de proyectos de colaboración e intercambio académico</v>
      </c>
      <c r="D57" s="2" t="str">
        <f>IF(ROWS($A$11:D57)&gt;COUNTIF(POA!$A:$A,$B$5),"",INDEX(POA!$A$2:$O$856,_xlfn.AGGREGATE(15,6,ROW(POA!$A$2:$A$855)-ROW(POA!$A$2)+1/--(POA!$A$2:$A$855=$B$5),ROWS($A$11:D57)),6))</f>
        <v>Organizar eventos de vinculación y cooperación académica con proyección nacional e internacional.</v>
      </c>
      <c r="E57" s="31">
        <f t="shared" si="0"/>
        <v>2</v>
      </c>
      <c r="F57" s="31">
        <f>IF(ROWS($A$11:F57)&gt;COUNTIF(POA!$A:$A,$B$5),"",INDEX(POA!$A$2:$O$856,_xlfn.AGGREGATE(15,6,ROW(POA!$A$2:$A$855)-ROW(POA!$A$2)+1/--(POA!$A$2:$A$855=$B$5),ROWS($A$11:F57)),7))</f>
        <v>0</v>
      </c>
      <c r="G57" s="31">
        <f>IF(ROWS($A$11:G57)&gt;COUNTIF(POA!$A:$A,$B$5),"",INDEX(POA!$A$2:$O$856,_xlfn.AGGREGATE(15,6,ROW(POA!$A$2:$A$855)-ROW(POA!$A$2)+1/--(POA!$A$2:$A$855=$B$5),ROWS($A$11:G57)),8))</f>
        <v>0</v>
      </c>
      <c r="H57" s="31">
        <f>IF(ROWS($A$11:H57)&gt;COUNTIF(POA!$A:$A,$B$5),"",INDEX(POA!$A$2:$O$856,_xlfn.AGGREGATE(15,6,ROW(POA!$A$2:$A$855)-ROW(POA!$A$2)+1/--(POA!$A$2:$A$855=$B$5),ROWS($A$11:H57)),9))</f>
        <v>0</v>
      </c>
      <c r="I57" s="31">
        <f>IF(ROWS($A$11:I57)&gt;COUNTIF(POA!$A:$A,$B$5),"",INDEX(POA!$A$2:$O$856,_xlfn.AGGREGATE(15,6,ROW(POA!$A$2:$A$855)-ROW(POA!$A$2)+1/--(POA!$A$2:$A$855=$B$5),ROWS($A$11:I57)),10))</f>
        <v>0</v>
      </c>
      <c r="J57" s="31">
        <f>IF(ROWS($A$11:J57)&gt;COUNTIF(POA!$A:$A,$B$5),"",INDEX(POA!$A$2:$O$856,_xlfn.AGGREGATE(15,6,ROW(POA!$A$2:$A$855)-ROW(POA!$A$2)+1/--(POA!$A$2:$A$855=$B$5),ROWS($A$11:J57)),11))</f>
        <v>0</v>
      </c>
      <c r="K57" s="31">
        <f>IF(ROWS($A$11:K57)&gt;COUNTIF(POA!$A:$A,$B$5),"",INDEX(POA!$A$2:$O$856,_xlfn.AGGREGATE(15,6,ROW(POA!$A$2:$A$855)-ROW(POA!$A$2)+1/--(POA!$A$2:$A$855=$B$5),ROWS($A$11:K57)),12))</f>
        <v>0</v>
      </c>
      <c r="L57" s="31">
        <f>IF(ROWS($A$11:L57)&gt;COUNTIF(POA!$A:$A,$B$5),"",INDEX(POA!$A$2:$O$856,_xlfn.AGGREGATE(15,6,ROW(POA!$A$2:$A$855)-ROW(POA!$A$2)+1/--(POA!$A$2:$A$855=$B$5),ROWS($A$11:L57)),13))</f>
        <v>2</v>
      </c>
      <c r="M57" s="31">
        <f>IF(ROWS($A$11:M57)&gt;COUNTIF(POA!$A:$A,$B$5),"",INDEX(POA!$A$2:$O$856,_xlfn.AGGREGATE(15,6,ROW(POA!$A$2:$A$855)-ROW(POA!$A$2)+1/--(POA!$A$2:$A$855=$B$5),ROWS($A$11:M57)),14))</f>
        <v>0</v>
      </c>
      <c r="N57" s="37">
        <f t="shared" si="1"/>
        <v>0</v>
      </c>
      <c r="O57" s="41">
        <f t="shared" si="2"/>
        <v>0</v>
      </c>
    </row>
    <row r="58" spans="1:15" ht="52.8" x14ac:dyDescent="0.3">
      <c r="A58" s="2" t="str">
        <f>IF(ROWS($A$11:A58)&gt;COUNTIF(POA!$A:$A,$B$5),"",INDEX(POA!$A$2:$O$856,_xlfn.AGGREGATE(15,6,ROW(POA!$A$2:$A$855)-ROW(POA!$A$2)+1/--(POA!$A$2:$A$855=$B$5),ROWS($A$11:A58)),3))</f>
        <v>1.2 Proceso formativo</v>
      </c>
      <c r="B58" s="2" t="str">
        <f>IF(ROWS($A$11:B58)&gt;COUNTIF(POA!$A:$A,$B$5),"",INDEX(POA!$A$2:$O$856,_xlfn.AGGREGATE(15,6,ROW(POA!$A$2:$A$855)-ROW(POA!$A$2)+1/--(POA!$A$2:$A$855=$B$5),ROWS($A$11:B58)),4))</f>
        <v>1.2.1 Formar integralmente profesionistas competentes, con sentido colaborativo, capacidad de liderazgo, de emprendimiento y conscientes y comprometidos con su entorno.</v>
      </c>
      <c r="C58" s="2" t="str">
        <f>IF(ROWS($A$11:C58)&gt;COUNTIF(POA!$A:$A,$B$5),"",INDEX(POA!$A$2:$O$856,_xlfn.AGGREGATE(15,6,ROW(POA!$A$2:$A$855)-ROW(POA!$A$2)+1/--(POA!$A$2:$A$855=$B$5),ROWS($A$11:C58)),5))</f>
        <v>1.2.1.4 Promover el emprendimiento, la innovación y las habilidades de liderazgo en los estudiantes a lo largo del proceso formativo.</v>
      </c>
      <c r="D58" s="2" t="str">
        <f>IF(ROWS($A$11:D58)&gt;COUNTIF(POA!$A:$A,$B$5),"",INDEX(POA!$A$2:$O$856,_xlfn.AGGREGATE(15,6,ROW(POA!$A$2:$A$855)-ROW(POA!$A$2)+1/--(POA!$A$2:$A$855=$B$5),ROWS($A$11:D58)),6))</f>
        <v>Brindar capacitación y asesoría en materia de emprendimiento a unidades académicas a través de la incubadora de negocios Cimarrones Emprendedores.</v>
      </c>
      <c r="E58" s="31">
        <f t="shared" si="0"/>
        <v>1</v>
      </c>
      <c r="F58" s="31">
        <f>IF(ROWS($A$11:F58)&gt;COUNTIF(POA!$A:$A,$B$5),"",INDEX(POA!$A$2:$O$856,_xlfn.AGGREGATE(15,6,ROW(POA!$A$2:$A$855)-ROW(POA!$A$2)+1/--(POA!$A$2:$A$855=$B$5),ROWS($A$11:F58)),7))</f>
        <v>0</v>
      </c>
      <c r="G58" s="31">
        <f>IF(ROWS($A$11:G58)&gt;COUNTIF(POA!$A:$A,$B$5),"",INDEX(POA!$A$2:$O$856,_xlfn.AGGREGATE(15,6,ROW(POA!$A$2:$A$855)-ROW(POA!$A$2)+1/--(POA!$A$2:$A$855=$B$5),ROWS($A$11:G58)),8))</f>
        <v>0</v>
      </c>
      <c r="H58" s="31">
        <f>IF(ROWS($A$11:H58)&gt;COUNTIF(POA!$A:$A,$B$5),"",INDEX(POA!$A$2:$O$856,_xlfn.AGGREGATE(15,6,ROW(POA!$A$2:$A$855)-ROW(POA!$A$2)+1/--(POA!$A$2:$A$855=$B$5),ROWS($A$11:H58)),9))</f>
        <v>0</v>
      </c>
      <c r="I58" s="31">
        <f>IF(ROWS($A$11:I58)&gt;COUNTIF(POA!$A:$A,$B$5),"",INDEX(POA!$A$2:$O$856,_xlfn.AGGREGATE(15,6,ROW(POA!$A$2:$A$855)-ROW(POA!$A$2)+1/--(POA!$A$2:$A$855=$B$5),ROWS($A$11:I58)),10))</f>
        <v>0</v>
      </c>
      <c r="J58" s="31">
        <f>IF(ROWS($A$11:J58)&gt;COUNTIF(POA!$A:$A,$B$5),"",INDEX(POA!$A$2:$O$856,_xlfn.AGGREGATE(15,6,ROW(POA!$A$2:$A$855)-ROW(POA!$A$2)+1/--(POA!$A$2:$A$855=$B$5),ROWS($A$11:J58)),11))</f>
        <v>0</v>
      </c>
      <c r="K58" s="31">
        <f>IF(ROWS($A$11:K58)&gt;COUNTIF(POA!$A:$A,$B$5),"",INDEX(POA!$A$2:$O$856,_xlfn.AGGREGATE(15,6,ROW(POA!$A$2:$A$855)-ROW(POA!$A$2)+1/--(POA!$A$2:$A$855=$B$5),ROWS($A$11:K58)),12))</f>
        <v>0</v>
      </c>
      <c r="L58" s="31">
        <f>IF(ROWS($A$11:L58)&gt;COUNTIF(POA!$A:$A,$B$5),"",INDEX(POA!$A$2:$O$856,_xlfn.AGGREGATE(15,6,ROW(POA!$A$2:$A$855)-ROW(POA!$A$2)+1/--(POA!$A$2:$A$855=$B$5),ROWS($A$11:L58)),13))</f>
        <v>1</v>
      </c>
      <c r="M58" s="31">
        <f>IF(ROWS($A$11:M58)&gt;COUNTIF(POA!$A:$A,$B$5),"",INDEX(POA!$A$2:$O$856,_xlfn.AGGREGATE(15,6,ROW(POA!$A$2:$A$855)-ROW(POA!$A$2)+1/--(POA!$A$2:$A$855=$B$5),ROWS($A$11:M58)),14))</f>
        <v>0</v>
      </c>
      <c r="N58" s="37">
        <f t="shared" si="1"/>
        <v>0</v>
      </c>
      <c r="O58" s="41">
        <f t="shared" si="2"/>
        <v>0</v>
      </c>
    </row>
    <row r="61" spans="1:15" ht="15.6" x14ac:dyDescent="0.3">
      <c r="A61" s="4"/>
      <c r="B61" s="82" t="s">
        <v>0</v>
      </c>
      <c r="C61" s="82"/>
      <c r="D61" s="82"/>
      <c r="E61" s="82"/>
      <c r="F61" s="82"/>
      <c r="G61" s="82"/>
      <c r="H61" s="82"/>
      <c r="I61" s="82"/>
      <c r="J61" s="82"/>
      <c r="K61" s="82"/>
      <c r="L61" s="82"/>
      <c r="M61" s="82"/>
      <c r="N61" s="82"/>
      <c r="O61" s="82"/>
    </row>
    <row r="62" spans="1:15" x14ac:dyDescent="0.3">
      <c r="A62" s="4"/>
      <c r="B62" s="83" t="s">
        <v>1564</v>
      </c>
      <c r="C62" s="83"/>
      <c r="D62" s="83"/>
      <c r="E62" s="83"/>
      <c r="F62" s="83"/>
      <c r="G62" s="83"/>
      <c r="H62" s="83"/>
      <c r="I62" s="83"/>
      <c r="J62" s="83"/>
      <c r="K62" s="83"/>
      <c r="L62" s="83"/>
      <c r="M62" s="83"/>
      <c r="N62" s="83"/>
      <c r="O62" s="83"/>
    </row>
    <row r="63" spans="1:15" x14ac:dyDescent="0.3">
      <c r="A63" s="4"/>
      <c r="B63" s="47"/>
      <c r="C63" s="47"/>
      <c r="D63" s="47"/>
      <c r="E63" s="47"/>
      <c r="F63" s="47"/>
      <c r="G63" s="47"/>
      <c r="H63" s="47"/>
      <c r="I63" s="47"/>
      <c r="J63" s="47"/>
      <c r="K63" s="47"/>
      <c r="L63" s="47"/>
      <c r="M63" s="47"/>
      <c r="N63" s="47"/>
      <c r="O63" s="47"/>
    </row>
    <row r="64" spans="1:15" ht="15.6" x14ac:dyDescent="0.3">
      <c r="A64" s="4"/>
      <c r="B64" s="12"/>
      <c r="C64" s="12"/>
      <c r="D64" s="12"/>
      <c r="E64" s="12"/>
      <c r="F64" s="12"/>
      <c r="G64" s="12"/>
      <c r="H64" s="12"/>
      <c r="I64" s="12"/>
      <c r="J64" s="12"/>
      <c r="K64" s="12"/>
      <c r="L64" s="12"/>
      <c r="M64" s="12"/>
      <c r="N64" s="12"/>
      <c r="O64" s="12"/>
    </row>
    <row r="65" spans="1:16" ht="15.6" x14ac:dyDescent="0.3">
      <c r="A65" s="6" t="s">
        <v>1</v>
      </c>
      <c r="B65" s="33">
        <v>257</v>
      </c>
      <c r="C65" s="84" t="s">
        <v>108</v>
      </c>
      <c r="D65" s="84"/>
      <c r="E65" s="84"/>
      <c r="F65" s="84"/>
      <c r="G65" s="84"/>
      <c r="H65" s="84"/>
      <c r="I65" s="84"/>
      <c r="J65" s="84"/>
      <c r="K65" s="84"/>
      <c r="L65" s="84"/>
      <c r="M65" s="84"/>
      <c r="N65" s="84"/>
      <c r="O65" s="46"/>
    </row>
    <row r="66" spans="1:16" x14ac:dyDescent="0.3">
      <c r="A66" s="6" t="s">
        <v>13</v>
      </c>
      <c r="B66" s="11" t="s">
        <v>3</v>
      </c>
      <c r="C66" s="84" t="s">
        <v>26</v>
      </c>
      <c r="D66" s="84"/>
      <c r="E66" s="84"/>
      <c r="F66" s="84"/>
      <c r="G66" s="84"/>
      <c r="H66" s="84"/>
      <c r="I66" s="84"/>
      <c r="J66" s="84"/>
      <c r="K66" s="84"/>
      <c r="L66" s="84"/>
      <c r="M66" s="84"/>
      <c r="N66" s="84"/>
      <c r="O66" s="8"/>
      <c r="P66" s="4"/>
    </row>
    <row r="67" spans="1:16" x14ac:dyDescent="0.3">
      <c r="B67" s="9"/>
      <c r="C67" s="9"/>
      <c r="D67" s="9"/>
      <c r="E67" s="9"/>
      <c r="F67" s="9"/>
      <c r="G67" s="9"/>
      <c r="H67" s="9"/>
      <c r="I67" s="9"/>
      <c r="J67" s="9"/>
      <c r="K67" s="9"/>
      <c r="L67" s="9"/>
      <c r="M67" s="9"/>
      <c r="N67" s="9"/>
    </row>
    <row r="68" spans="1:16" x14ac:dyDescent="0.3">
      <c r="A68" s="85" t="s">
        <v>21</v>
      </c>
      <c r="B68" s="85" t="s">
        <v>22</v>
      </c>
      <c r="C68" s="85" t="s">
        <v>23</v>
      </c>
      <c r="D68" s="85" t="s">
        <v>24</v>
      </c>
      <c r="E68" s="85" t="s">
        <v>5</v>
      </c>
      <c r="F68" s="86" t="s">
        <v>25</v>
      </c>
      <c r="G68" s="86"/>
      <c r="H68" s="86"/>
      <c r="I68" s="86"/>
      <c r="J68" s="86"/>
      <c r="K68" s="86"/>
      <c r="L68" s="86"/>
      <c r="M68" s="86"/>
      <c r="N68" s="87" t="s">
        <v>16</v>
      </c>
      <c r="O68" s="85" t="s">
        <v>17</v>
      </c>
    </row>
    <row r="69" spans="1:16" x14ac:dyDescent="0.3">
      <c r="A69" s="85"/>
      <c r="B69" s="85"/>
      <c r="C69" s="85"/>
      <c r="D69" s="85"/>
      <c r="E69" s="85"/>
      <c r="F69" s="86" t="s">
        <v>6</v>
      </c>
      <c r="G69" s="86"/>
      <c r="H69" s="86" t="s">
        <v>7</v>
      </c>
      <c r="I69" s="86"/>
      <c r="J69" s="86" t="s">
        <v>8</v>
      </c>
      <c r="K69" s="86"/>
      <c r="L69" s="86" t="s">
        <v>9</v>
      </c>
      <c r="M69" s="86"/>
      <c r="N69" s="87"/>
      <c r="O69" s="85"/>
    </row>
    <row r="70" spans="1:16" x14ac:dyDescent="0.3">
      <c r="A70" s="85"/>
      <c r="B70" s="85"/>
      <c r="C70" s="85"/>
      <c r="D70" s="85"/>
      <c r="E70" s="85"/>
      <c r="F70" s="48" t="s">
        <v>10</v>
      </c>
      <c r="G70" s="48" t="s">
        <v>11</v>
      </c>
      <c r="H70" s="48" t="s">
        <v>10</v>
      </c>
      <c r="I70" s="48" t="s">
        <v>11</v>
      </c>
      <c r="J70" s="48" t="s">
        <v>10</v>
      </c>
      <c r="K70" s="48" t="s">
        <v>12</v>
      </c>
      <c r="L70" s="48" t="s">
        <v>10</v>
      </c>
      <c r="M70" s="48" t="s">
        <v>12</v>
      </c>
      <c r="N70" s="87"/>
      <c r="O70" s="85"/>
    </row>
    <row r="71" spans="1:16" ht="52.8" x14ac:dyDescent="0.3">
      <c r="A71" s="2" t="str">
        <f>INDEX('POA3'!$A$2:$O$152,_xlfn.AGGREGATE(15,6,ROW('POA3'!$A$2:$A$152)-ROW('POA3'!$A$2)+1/--('POA3'!$A$2:$A$152=$B$65),ROWS($A$71:A71)),3)</f>
        <v>3.4 Extensión y vinculación</v>
      </c>
      <c r="B71" s="2" t="str">
        <f>INDEX('POA3'!$A$2:$O$152,_xlfn.AGGREGATE(15,6,ROW('POA3'!$A$2:$A$152)-ROW('POA3'!$A$2)+1/--('POA3'!$A$2:$A$152=$B$65),ROWS($A$71:B71)),4)</f>
        <v>3.4.2 Consolidar los esquemas de vinculación institucional con los sectores público, privado y social.</v>
      </c>
      <c r="C71" s="2" t="str">
        <f>INDEX('POA3'!$A$2:$O$152,_xlfn.AGGREGATE(15,6,ROW('POA3'!$A$2:$A$152)-ROW('POA3'!$A$2)+1/--('POA3'!$A$2:$A$152=$B$65),ROWS($A$71:C71)),5)</f>
        <v>3.4.2.4 Promover el desarrollo de esquemas eficaces para el diálogo y la vinculación con agentes y representantes de los diversos sectores de la sociedad.</v>
      </c>
      <c r="D71" s="2" t="str">
        <f>INDEX('POA3'!$A$2:$O$152,_xlfn.AGGREGATE(15,6,ROW('POA3'!$A$2:$A$152)-ROW('POA3'!$A$2)+1/--('POA3'!$A$2:$A$152=$B$65),ROWS($A$71:D71)),6)</f>
        <v>Promover y dar seguimiento a la integración de los consejos de vinculación de los PE de las unidades académicas de la UABC integrados con representantes de la sociedad.</v>
      </c>
      <c r="E71" s="37">
        <f t="shared" ref="E71" si="3">+F71+H71+J71+L71</f>
        <v>1</v>
      </c>
      <c r="F71" s="31">
        <f>INDEX('POA3'!$A$2:$O$152,_xlfn.AGGREGATE(15,6,ROW('POA3'!$A$2:$A$152)-ROW('POA3'!$A$2)+1/--('POA3'!$A$2:$A$152=$B$65),ROWS($A$71:E71)),7)</f>
        <v>0</v>
      </c>
      <c r="G71" s="31">
        <f>INDEX('POA3'!$A$2:$O$152,_xlfn.AGGREGATE(15,6,ROW('POA3'!$A$2:$A$152)-ROW('POA3'!$A$2)+1/--('POA3'!$A$2:$A$152=$B$65),ROWS($A$71:F71)),8)</f>
        <v>0</v>
      </c>
      <c r="H71" s="31">
        <f>INDEX('POA3'!$A$2:$O$152,_xlfn.AGGREGATE(15,6,ROW('POA3'!$A$2:$A$152)-ROW('POA3'!$A$2)+1/--('POA3'!$A$2:$A$152=$B$65),ROWS($A$71:G71)),9)</f>
        <v>0</v>
      </c>
      <c r="I71" s="31">
        <f>INDEX('POA3'!$A$2:$O$152,_xlfn.AGGREGATE(15,6,ROW('POA3'!$A$2:$A$152)-ROW('POA3'!$A$2)+1/--('POA3'!$A$2:$A$152=$B$65),ROWS($A$71:H71)),10)</f>
        <v>0</v>
      </c>
      <c r="J71" s="31">
        <f>INDEX('POA3'!$A$2:$O$152,_xlfn.AGGREGATE(15,6,ROW('POA3'!$A$2:$A$152)-ROW('POA3'!$A$2)+1/--('POA3'!$A$2:$A$152=$B$65),ROWS($A$71:I71)),11)</f>
        <v>0</v>
      </c>
      <c r="K71" s="31">
        <f>INDEX('POA3'!$A$2:$O$152,_xlfn.AGGREGATE(15,6,ROW('POA3'!$A$2:$A$152)-ROW('POA3'!$A$2)+1/--('POA3'!$A$2:$A$152=$B$65),ROWS($A$71:J71)),12)</f>
        <v>0</v>
      </c>
      <c r="L71" s="31">
        <f>INDEX('POA3'!$A$2:$O$152,_xlfn.AGGREGATE(15,6,ROW('POA3'!$A$2:$A$152)-ROW('POA3'!$A$2)+1/--('POA3'!$A$2:$A$152=$B$65),ROWS($A$71:K71)),13)</f>
        <v>1</v>
      </c>
      <c r="M71" s="31">
        <f>INDEX('POA3'!$A$2:$O$152,_xlfn.AGGREGATE(15,6,ROW('POA3'!$A$2:$A$152)-ROW('POA3'!$A$2)+1/--('POA3'!$A$2:$A$152=$B$65),ROWS($A$71:L71)),14)</f>
        <v>0</v>
      </c>
      <c r="N71" s="37">
        <f t="shared" ref="N71" si="4">+G71+I71+K71+M71</f>
        <v>0</v>
      </c>
      <c r="O71" s="41">
        <f t="shared" ref="O71" si="5">IFERROR(N71/E71,0%)</f>
        <v>0</v>
      </c>
    </row>
    <row r="72" spans="1:16" ht="52.8" x14ac:dyDescent="0.3">
      <c r="A72" s="2" t="str">
        <f>INDEX('POA3'!$A$2:$O$152,_xlfn.AGGREGATE(15,6,ROW('POA3'!$A$2:$A$152)-ROW('POA3'!$A$2)+1/--('POA3'!$A$2:$A$152=$B$65),ROWS($A$71:A72)),3)</f>
        <v>3.4 Extensión y vinculación</v>
      </c>
      <c r="B72" s="2" t="str">
        <f>INDEX('POA3'!$A$2:$O$152,_xlfn.AGGREGATE(15,6,ROW('POA3'!$A$2:$A$152)-ROW('POA3'!$A$2)+1/--('POA3'!$A$2:$A$152=$B$65),ROWS($A$71:B72)),4)</f>
        <v>3.4.2 Consolidar los esquemas de vinculación institucional con los sectores público, privado y social.</v>
      </c>
      <c r="C72" s="2" t="str">
        <f>INDEX('POA3'!$A$2:$O$152,_xlfn.AGGREGATE(15,6,ROW('POA3'!$A$2:$A$152)-ROW('POA3'!$A$2)+1/--('POA3'!$A$2:$A$152=$B$65),ROWS($A$71:C72)),5)</f>
        <v>3.4.2.4 Promover el desarrollo de esquemas eficaces para el diálogo y la vinculación con agentes y representantes de los diversos sectores de la sociedad.</v>
      </c>
      <c r="D72" s="2" t="str">
        <f>INDEX('POA3'!$A$2:$O$152,_xlfn.AGGREGATE(15,6,ROW('POA3'!$A$2:$A$152)-ROW('POA3'!$A$2)+1/--('POA3'!$A$2:$A$152=$B$65),ROWS($A$71:D72)),6)</f>
        <v>Supervisar y dar seguimiento a la integración de los Consejos de Vinculación de las unidades académicas de la UABC.</v>
      </c>
      <c r="E72" s="37">
        <f t="shared" ref="E72:E99" si="6">+F72+H72+J72+L72</f>
        <v>1</v>
      </c>
      <c r="F72" s="31">
        <f>INDEX('POA3'!$A$2:$O$152,_xlfn.AGGREGATE(15,6,ROW('POA3'!$A$2:$A$152)-ROW('POA3'!$A$2)+1/--('POA3'!$A$2:$A$152=$B$65),ROWS($A$71:E72)),7)</f>
        <v>1</v>
      </c>
      <c r="G72" s="31">
        <f>INDEX('POA3'!$A$2:$O$152,_xlfn.AGGREGATE(15,6,ROW('POA3'!$A$2:$A$152)-ROW('POA3'!$A$2)+1/--('POA3'!$A$2:$A$152=$B$65),ROWS($A$71:F72)),8)</f>
        <v>1</v>
      </c>
      <c r="H72" s="31">
        <f>INDEX('POA3'!$A$2:$O$152,_xlfn.AGGREGATE(15,6,ROW('POA3'!$A$2:$A$152)-ROW('POA3'!$A$2)+1/--('POA3'!$A$2:$A$152=$B$65),ROWS($A$71:G72)),9)</f>
        <v>0</v>
      </c>
      <c r="I72" s="31">
        <f>INDEX('POA3'!$A$2:$O$152,_xlfn.AGGREGATE(15,6,ROW('POA3'!$A$2:$A$152)-ROW('POA3'!$A$2)+1/--('POA3'!$A$2:$A$152=$B$65),ROWS($A$71:H72)),10)</f>
        <v>0</v>
      </c>
      <c r="J72" s="31">
        <f>INDEX('POA3'!$A$2:$O$152,_xlfn.AGGREGATE(15,6,ROW('POA3'!$A$2:$A$152)-ROW('POA3'!$A$2)+1/--('POA3'!$A$2:$A$152=$B$65),ROWS($A$71:I72)),11)</f>
        <v>0</v>
      </c>
      <c r="K72" s="31">
        <f>INDEX('POA3'!$A$2:$O$152,_xlfn.AGGREGATE(15,6,ROW('POA3'!$A$2:$A$152)-ROW('POA3'!$A$2)+1/--('POA3'!$A$2:$A$152=$B$65),ROWS($A$71:J72)),12)</f>
        <v>0</v>
      </c>
      <c r="L72" s="31">
        <f>INDEX('POA3'!$A$2:$O$152,_xlfn.AGGREGATE(15,6,ROW('POA3'!$A$2:$A$152)-ROW('POA3'!$A$2)+1/--('POA3'!$A$2:$A$152=$B$65),ROWS($A$71:K72)),13)</f>
        <v>0</v>
      </c>
      <c r="M72" s="31">
        <f>INDEX('POA3'!$A$2:$O$152,_xlfn.AGGREGATE(15,6,ROW('POA3'!$A$2:$A$152)-ROW('POA3'!$A$2)+1/--('POA3'!$A$2:$A$152=$B$65),ROWS($A$71:L72)),14)</f>
        <v>0</v>
      </c>
      <c r="N72" s="37">
        <f t="shared" ref="N72:N99" si="7">+G72+I72+K72+M72</f>
        <v>1</v>
      </c>
      <c r="O72" s="41">
        <f t="shared" ref="O72:O99" si="8">IFERROR(N72/E72,0%)</f>
        <v>1</v>
      </c>
    </row>
    <row r="73" spans="1:16" ht="52.8" x14ac:dyDescent="0.3">
      <c r="A73" s="2" t="str">
        <f>INDEX('POA3'!$A$2:$O$152,_xlfn.AGGREGATE(15,6,ROW('POA3'!$A$2:$A$152)-ROW('POA3'!$A$2)+1/--('POA3'!$A$2:$A$152=$B$65),ROWS($A$71:A73)),3)</f>
        <v>3.4 Extensión y vinculación</v>
      </c>
      <c r="B73" s="2" t="str">
        <f>INDEX('POA3'!$A$2:$O$152,_xlfn.AGGREGATE(15,6,ROW('POA3'!$A$2:$A$152)-ROW('POA3'!$A$2)+1/--('POA3'!$A$2:$A$152=$B$65),ROWS($A$71:B73)),4)</f>
        <v>3.4.2 Consolidar los esquemas de vinculación institucional con los sectores público, privado y social.</v>
      </c>
      <c r="C73" s="2" t="str">
        <f>INDEX('POA3'!$A$2:$O$152,_xlfn.AGGREGATE(15,6,ROW('POA3'!$A$2:$A$152)-ROW('POA3'!$A$2)+1/--('POA3'!$A$2:$A$152=$B$65),ROWS($A$71:C73)),5)</f>
        <v>3.4.2.5 Fortalecer la inserción laboral de los egresados a través de la vinculación de la universidad con su entorno.</v>
      </c>
      <c r="D73" s="2" t="str">
        <f>INDEX('POA3'!$A$2:$O$152,_xlfn.AGGREGATE(15,6,ROW('POA3'!$A$2:$A$152)-ROW('POA3'!$A$2)+1/--('POA3'!$A$2:$A$152=$B$65),ROWS($A$71:D73)),6)</f>
        <v>Promover los servicios de la incubadora de negocios Cimarrones Emprendedores a egresados, a fin de promover el emprendimiento como fuente de empleo.</v>
      </c>
      <c r="E73" s="37">
        <f t="shared" si="6"/>
        <v>2</v>
      </c>
      <c r="F73" s="31">
        <f>INDEX('POA3'!$A$2:$O$152,_xlfn.AGGREGATE(15,6,ROW('POA3'!$A$2:$A$152)-ROW('POA3'!$A$2)+1/--('POA3'!$A$2:$A$152=$B$65),ROWS($A$71:E73)),7)</f>
        <v>2</v>
      </c>
      <c r="G73" s="31">
        <f>INDEX('POA3'!$A$2:$O$152,_xlfn.AGGREGATE(15,6,ROW('POA3'!$A$2:$A$152)-ROW('POA3'!$A$2)+1/--('POA3'!$A$2:$A$152=$B$65),ROWS($A$71:F73)),8)</f>
        <v>0</v>
      </c>
      <c r="H73" s="31">
        <f>INDEX('POA3'!$A$2:$O$152,_xlfn.AGGREGATE(15,6,ROW('POA3'!$A$2:$A$152)-ROW('POA3'!$A$2)+1/--('POA3'!$A$2:$A$152=$B$65),ROWS($A$71:G73)),9)</f>
        <v>0</v>
      </c>
      <c r="I73" s="31">
        <f>INDEX('POA3'!$A$2:$O$152,_xlfn.AGGREGATE(15,6,ROW('POA3'!$A$2:$A$152)-ROW('POA3'!$A$2)+1/--('POA3'!$A$2:$A$152=$B$65),ROWS($A$71:H73)),10)</f>
        <v>0</v>
      </c>
      <c r="J73" s="31">
        <f>INDEX('POA3'!$A$2:$O$152,_xlfn.AGGREGATE(15,6,ROW('POA3'!$A$2:$A$152)-ROW('POA3'!$A$2)+1/--('POA3'!$A$2:$A$152=$B$65),ROWS($A$71:I73)),11)</f>
        <v>0</v>
      </c>
      <c r="K73" s="31">
        <f>INDEX('POA3'!$A$2:$O$152,_xlfn.AGGREGATE(15,6,ROW('POA3'!$A$2:$A$152)-ROW('POA3'!$A$2)+1/--('POA3'!$A$2:$A$152=$B$65),ROWS($A$71:J73)),12)</f>
        <v>0</v>
      </c>
      <c r="L73" s="31">
        <f>INDEX('POA3'!$A$2:$O$152,_xlfn.AGGREGATE(15,6,ROW('POA3'!$A$2:$A$152)-ROW('POA3'!$A$2)+1/--('POA3'!$A$2:$A$152=$B$65),ROWS($A$71:K73)),13)</f>
        <v>0</v>
      </c>
      <c r="M73" s="31">
        <f>INDEX('POA3'!$A$2:$O$152,_xlfn.AGGREGATE(15,6,ROW('POA3'!$A$2:$A$152)-ROW('POA3'!$A$2)+1/--('POA3'!$A$2:$A$152=$B$65),ROWS($A$71:L73)),14)</f>
        <v>0</v>
      </c>
      <c r="N73" s="37">
        <f t="shared" si="7"/>
        <v>0</v>
      </c>
      <c r="O73" s="41">
        <f t="shared" si="8"/>
        <v>0</v>
      </c>
    </row>
    <row r="74" spans="1:16" ht="52.8" x14ac:dyDescent="0.3">
      <c r="A74" s="2" t="str">
        <f>INDEX('POA3'!$A$2:$O$152,_xlfn.AGGREGATE(15,6,ROW('POA3'!$A$2:$A$152)-ROW('POA3'!$A$2)+1/--('POA3'!$A$2:$A$152=$B$65),ROWS($A$71:A74)),3)</f>
        <v>3.4 Extensión y vinculación</v>
      </c>
      <c r="B74" s="2" t="str">
        <f>INDEX('POA3'!$A$2:$O$152,_xlfn.AGGREGATE(15,6,ROW('POA3'!$A$2:$A$152)-ROW('POA3'!$A$2)+1/--('POA3'!$A$2:$A$152=$B$65),ROWS($A$71:B74)),4)</f>
        <v>3.4.2 Consolidar los esquemas de vinculación institucional con los sectores público, privado y social.</v>
      </c>
      <c r="C74" s="2" t="str">
        <f>INDEX('POA3'!$A$2:$O$152,_xlfn.AGGREGATE(15,6,ROW('POA3'!$A$2:$A$152)-ROW('POA3'!$A$2)+1/--('POA3'!$A$2:$A$152=$B$65),ROWS($A$71:C74)),5)</f>
        <v>3.4.2.3 Fortalecer las modalidades de aprendizaje que promueven la vinculación de los alumnos con los sectores público, privado y social.</v>
      </c>
      <c r="D74" s="2" t="str">
        <f>INDEX('POA3'!$A$2:$O$152,_xlfn.AGGREGATE(15,6,ROW('POA3'!$A$2:$A$152)-ROW('POA3'!$A$2)+1/--('POA3'!$A$2:$A$152=$B$65),ROWS($A$71:D74)),6)</f>
        <v>Supervisar que las unidades académicas promuevan la creación de proyectos de vinculación con valor en créditos, con el sector productivo.</v>
      </c>
      <c r="E74" s="37">
        <f t="shared" si="6"/>
        <v>2</v>
      </c>
      <c r="F74" s="31">
        <f>INDEX('POA3'!$A$2:$O$152,_xlfn.AGGREGATE(15,6,ROW('POA3'!$A$2:$A$152)-ROW('POA3'!$A$2)+1/--('POA3'!$A$2:$A$152=$B$65),ROWS($A$71:E74)),7)</f>
        <v>0</v>
      </c>
      <c r="G74" s="31">
        <f>INDEX('POA3'!$A$2:$O$152,_xlfn.AGGREGATE(15,6,ROW('POA3'!$A$2:$A$152)-ROW('POA3'!$A$2)+1/--('POA3'!$A$2:$A$152=$B$65),ROWS($A$71:F74)),8)</f>
        <v>0</v>
      </c>
      <c r="H74" s="31">
        <f>INDEX('POA3'!$A$2:$O$152,_xlfn.AGGREGATE(15,6,ROW('POA3'!$A$2:$A$152)-ROW('POA3'!$A$2)+1/--('POA3'!$A$2:$A$152=$B$65),ROWS($A$71:G74)),9)</f>
        <v>2</v>
      </c>
      <c r="I74" s="31">
        <f>INDEX('POA3'!$A$2:$O$152,_xlfn.AGGREGATE(15,6,ROW('POA3'!$A$2:$A$152)-ROW('POA3'!$A$2)+1/--('POA3'!$A$2:$A$152=$B$65),ROWS($A$71:H74)),10)</f>
        <v>0</v>
      </c>
      <c r="J74" s="31">
        <f>INDEX('POA3'!$A$2:$O$152,_xlfn.AGGREGATE(15,6,ROW('POA3'!$A$2:$A$152)-ROW('POA3'!$A$2)+1/--('POA3'!$A$2:$A$152=$B$65),ROWS($A$71:I74)),11)</f>
        <v>0</v>
      </c>
      <c r="K74" s="31">
        <f>INDEX('POA3'!$A$2:$O$152,_xlfn.AGGREGATE(15,6,ROW('POA3'!$A$2:$A$152)-ROW('POA3'!$A$2)+1/--('POA3'!$A$2:$A$152=$B$65),ROWS($A$71:J74)),12)</f>
        <v>0</v>
      </c>
      <c r="L74" s="31">
        <f>INDEX('POA3'!$A$2:$O$152,_xlfn.AGGREGATE(15,6,ROW('POA3'!$A$2:$A$152)-ROW('POA3'!$A$2)+1/--('POA3'!$A$2:$A$152=$B$65),ROWS($A$71:K74)),13)</f>
        <v>0</v>
      </c>
      <c r="M74" s="31">
        <f>INDEX('POA3'!$A$2:$O$152,_xlfn.AGGREGATE(15,6,ROW('POA3'!$A$2:$A$152)-ROW('POA3'!$A$2)+1/--('POA3'!$A$2:$A$152=$B$65),ROWS($A$71:L74)),14)</f>
        <v>0</v>
      </c>
      <c r="N74" s="37">
        <f t="shared" si="7"/>
        <v>0</v>
      </c>
      <c r="O74" s="41">
        <f t="shared" si="8"/>
        <v>0</v>
      </c>
    </row>
    <row r="75" spans="1:16" ht="66" x14ac:dyDescent="0.3">
      <c r="A75" s="2" t="str">
        <f>INDEX('POA3'!$A$2:$O$152,_xlfn.AGGREGATE(15,6,ROW('POA3'!$A$2:$A$152)-ROW('POA3'!$A$2)+1/--('POA3'!$A$2:$A$152=$B$65),ROWS($A$71:A75)),3)</f>
        <v>3.4 Extensión y vinculación</v>
      </c>
      <c r="B75" s="2" t="str">
        <f>INDEX('POA3'!$A$2:$O$152,_xlfn.AGGREGATE(15,6,ROW('POA3'!$A$2:$A$152)-ROW('POA3'!$A$2)+1/--('POA3'!$A$2:$A$152=$B$65),ROWS($A$71:B75)),4)</f>
        <v>3.4.2 Consolidar los esquemas de vinculación institucional con los sectores público, privado y social.</v>
      </c>
      <c r="C75" s="2" t="str">
        <f>INDEX('POA3'!$A$2:$O$152,_xlfn.AGGREGATE(15,6,ROW('POA3'!$A$2:$A$152)-ROW('POA3'!$A$2)+1/--('POA3'!$A$2:$A$152=$B$65),ROWS($A$71:C75)),5)</f>
        <v>3.4.2.3 Fortalecer las modalidades de aprendizaje que promueven la vinculación de los alumnos con los sectores público, privado y social.</v>
      </c>
      <c r="D75" s="2" t="str">
        <f>INDEX('POA3'!$A$2:$O$152,_xlfn.AGGREGATE(15,6,ROW('POA3'!$A$2:$A$152)-ROW('POA3'!$A$2)+1/--('POA3'!$A$2:$A$152=$B$65),ROWS($A$71:D75)),6)</f>
        <v>Supervisar y dar seguimiento a las unidades académicas, en el incremento de los indicadores, tanto en cantidad como en calidad, de las diferentes modalidades de aprendizaje.</v>
      </c>
      <c r="E75" s="37">
        <f t="shared" si="6"/>
        <v>2</v>
      </c>
      <c r="F75" s="31">
        <f>INDEX('POA3'!$A$2:$O$152,_xlfn.AGGREGATE(15,6,ROW('POA3'!$A$2:$A$152)-ROW('POA3'!$A$2)+1/--('POA3'!$A$2:$A$152=$B$65),ROWS($A$71:E75)),7)</f>
        <v>0</v>
      </c>
      <c r="G75" s="31">
        <f>INDEX('POA3'!$A$2:$O$152,_xlfn.AGGREGATE(15,6,ROW('POA3'!$A$2:$A$152)-ROW('POA3'!$A$2)+1/--('POA3'!$A$2:$A$152=$B$65),ROWS($A$71:F75)),8)</f>
        <v>0</v>
      </c>
      <c r="H75" s="31">
        <f>INDEX('POA3'!$A$2:$O$152,_xlfn.AGGREGATE(15,6,ROW('POA3'!$A$2:$A$152)-ROW('POA3'!$A$2)+1/--('POA3'!$A$2:$A$152=$B$65),ROWS($A$71:G75)),9)</f>
        <v>2</v>
      </c>
      <c r="I75" s="31">
        <f>INDEX('POA3'!$A$2:$O$152,_xlfn.AGGREGATE(15,6,ROW('POA3'!$A$2:$A$152)-ROW('POA3'!$A$2)+1/--('POA3'!$A$2:$A$152=$B$65),ROWS($A$71:H75)),10)</f>
        <v>0</v>
      </c>
      <c r="J75" s="31">
        <f>INDEX('POA3'!$A$2:$O$152,_xlfn.AGGREGATE(15,6,ROW('POA3'!$A$2:$A$152)-ROW('POA3'!$A$2)+1/--('POA3'!$A$2:$A$152=$B$65),ROWS($A$71:I75)),11)</f>
        <v>0</v>
      </c>
      <c r="K75" s="31">
        <f>INDEX('POA3'!$A$2:$O$152,_xlfn.AGGREGATE(15,6,ROW('POA3'!$A$2:$A$152)-ROW('POA3'!$A$2)+1/--('POA3'!$A$2:$A$152=$B$65),ROWS($A$71:J75)),12)</f>
        <v>0</v>
      </c>
      <c r="L75" s="31">
        <f>INDEX('POA3'!$A$2:$O$152,_xlfn.AGGREGATE(15,6,ROW('POA3'!$A$2:$A$152)-ROW('POA3'!$A$2)+1/--('POA3'!$A$2:$A$152=$B$65),ROWS($A$71:K75)),13)</f>
        <v>0</v>
      </c>
      <c r="M75" s="31">
        <f>INDEX('POA3'!$A$2:$O$152,_xlfn.AGGREGATE(15,6,ROW('POA3'!$A$2:$A$152)-ROW('POA3'!$A$2)+1/--('POA3'!$A$2:$A$152=$B$65),ROWS($A$71:L75)),14)</f>
        <v>0</v>
      </c>
      <c r="N75" s="37">
        <f t="shared" si="7"/>
        <v>0</v>
      </c>
      <c r="O75" s="41">
        <f t="shared" si="8"/>
        <v>0</v>
      </c>
    </row>
    <row r="76" spans="1:16" ht="66" x14ac:dyDescent="0.3">
      <c r="A76" s="2" t="str">
        <f>INDEX('POA3'!$A$2:$O$152,_xlfn.AGGREGATE(15,6,ROW('POA3'!$A$2:$A$152)-ROW('POA3'!$A$2)+1/--('POA3'!$A$2:$A$152=$B$65),ROWS($A$71:A76)),3)</f>
        <v>3.4 Extensión y vinculación</v>
      </c>
      <c r="B76" s="2" t="str">
        <f>INDEX('POA3'!$A$2:$O$152,_xlfn.AGGREGATE(15,6,ROW('POA3'!$A$2:$A$152)-ROW('POA3'!$A$2)+1/--('POA3'!$A$2:$A$152=$B$65),ROWS($A$71:B76)),4)</f>
        <v>3.4.2 Consolidar los esquemas de vinculación institucional con los sectores público, privado y social.</v>
      </c>
      <c r="C76" s="2" t="str">
        <f>INDEX('POA3'!$A$2:$O$152,_xlfn.AGGREGATE(15,6,ROW('POA3'!$A$2:$A$152)-ROW('POA3'!$A$2)+1/--('POA3'!$A$2:$A$152=$B$65),ROWS($A$71:C76)),5)</f>
        <v>3.4.2.3 Fortalecer las modalidades de aprendizaje que promueven la vinculación de los alumnos con los sectores público, privado y social.</v>
      </c>
      <c r="D76" s="2" t="str">
        <f>INDEX('POA3'!$A$2:$O$152,_xlfn.AGGREGATE(15,6,ROW('POA3'!$A$2:$A$152)-ROW('POA3'!$A$2)+1/--('POA3'!$A$2:$A$152=$B$65),ROWS($A$71:D76)),6)</f>
        <v>Gestionar, coordinar y supervisar la vinculación entre los diversoso sectores de nuestra sociedad y los estudiantes, con el fin de proveer a estos últimos, experiencias que refuercen sus capacidades.</v>
      </c>
      <c r="E76" s="37">
        <f t="shared" si="6"/>
        <v>2</v>
      </c>
      <c r="F76" s="31">
        <f>INDEX('POA3'!$A$2:$O$152,_xlfn.AGGREGATE(15,6,ROW('POA3'!$A$2:$A$152)-ROW('POA3'!$A$2)+1/--('POA3'!$A$2:$A$152=$B$65),ROWS($A$71:E76)),7)</f>
        <v>0</v>
      </c>
      <c r="G76" s="31">
        <f>INDEX('POA3'!$A$2:$O$152,_xlfn.AGGREGATE(15,6,ROW('POA3'!$A$2:$A$152)-ROW('POA3'!$A$2)+1/--('POA3'!$A$2:$A$152=$B$65),ROWS($A$71:F76)),8)</f>
        <v>0</v>
      </c>
      <c r="H76" s="31">
        <f>INDEX('POA3'!$A$2:$O$152,_xlfn.AGGREGATE(15,6,ROW('POA3'!$A$2:$A$152)-ROW('POA3'!$A$2)+1/--('POA3'!$A$2:$A$152=$B$65),ROWS($A$71:G76)),9)</f>
        <v>2</v>
      </c>
      <c r="I76" s="31">
        <f>INDEX('POA3'!$A$2:$O$152,_xlfn.AGGREGATE(15,6,ROW('POA3'!$A$2:$A$152)-ROW('POA3'!$A$2)+1/--('POA3'!$A$2:$A$152=$B$65),ROWS($A$71:H76)),10)</f>
        <v>0</v>
      </c>
      <c r="J76" s="31">
        <f>INDEX('POA3'!$A$2:$O$152,_xlfn.AGGREGATE(15,6,ROW('POA3'!$A$2:$A$152)-ROW('POA3'!$A$2)+1/--('POA3'!$A$2:$A$152=$B$65),ROWS($A$71:I76)),11)</f>
        <v>0</v>
      </c>
      <c r="K76" s="31">
        <f>INDEX('POA3'!$A$2:$O$152,_xlfn.AGGREGATE(15,6,ROW('POA3'!$A$2:$A$152)-ROW('POA3'!$A$2)+1/--('POA3'!$A$2:$A$152=$B$65),ROWS($A$71:J76)),12)</f>
        <v>0</v>
      </c>
      <c r="L76" s="31">
        <f>INDEX('POA3'!$A$2:$O$152,_xlfn.AGGREGATE(15,6,ROW('POA3'!$A$2:$A$152)-ROW('POA3'!$A$2)+1/--('POA3'!$A$2:$A$152=$B$65),ROWS($A$71:K76)),13)</f>
        <v>0</v>
      </c>
      <c r="M76" s="31">
        <f>INDEX('POA3'!$A$2:$O$152,_xlfn.AGGREGATE(15,6,ROW('POA3'!$A$2:$A$152)-ROW('POA3'!$A$2)+1/--('POA3'!$A$2:$A$152=$B$65),ROWS($A$71:L76)),14)</f>
        <v>0</v>
      </c>
      <c r="N76" s="37">
        <f t="shared" si="7"/>
        <v>0</v>
      </c>
      <c r="O76" s="41">
        <f t="shared" si="8"/>
        <v>0</v>
      </c>
    </row>
    <row r="77" spans="1:16" ht="52.8" x14ac:dyDescent="0.3">
      <c r="A77" s="2" t="str">
        <f>INDEX('POA3'!$A$2:$O$152,_xlfn.AGGREGATE(15,6,ROW('POA3'!$A$2:$A$152)-ROW('POA3'!$A$2)+1/--('POA3'!$A$2:$A$152=$B$65),ROWS($A$71:A77)),3)</f>
        <v>3.4 Extensión y vinculación</v>
      </c>
      <c r="B77" s="2" t="str">
        <f>INDEX('POA3'!$A$2:$O$152,_xlfn.AGGREGATE(15,6,ROW('POA3'!$A$2:$A$152)-ROW('POA3'!$A$2)+1/--('POA3'!$A$2:$A$152=$B$65),ROWS($A$71:B77)),4)</f>
        <v>3.4.2 Consolidar los esquemas de vinculación institucional con los sectores público, privado y social.</v>
      </c>
      <c r="C77" s="2" t="str">
        <f>INDEX('POA3'!$A$2:$O$152,_xlfn.AGGREGATE(15,6,ROW('POA3'!$A$2:$A$152)-ROW('POA3'!$A$2)+1/--('POA3'!$A$2:$A$152=$B$65),ROWS($A$71:C77)),5)</f>
        <v>3.4.2.3 Fortalecer las modalidades de aprendizaje que promueven la vinculación de los alumnos con los sectores público, privado y social.</v>
      </c>
      <c r="D77" s="2" t="str">
        <f>INDEX('POA3'!$A$2:$O$152,_xlfn.AGGREGATE(15,6,ROW('POA3'!$A$2:$A$152)-ROW('POA3'!$A$2)+1/--('POA3'!$A$2:$A$152=$B$65),ROWS($A$71:D77)),6)</f>
        <v>Vincular a las unidades académicas con los sectores público, privado y social, interesados crear proyectos de vinculación con valor en créditos.</v>
      </c>
      <c r="E77" s="37">
        <f t="shared" si="6"/>
        <v>2</v>
      </c>
      <c r="F77" s="31">
        <f>INDEX('POA3'!$A$2:$O$152,_xlfn.AGGREGATE(15,6,ROW('POA3'!$A$2:$A$152)-ROW('POA3'!$A$2)+1/--('POA3'!$A$2:$A$152=$B$65),ROWS($A$71:E77)),7)</f>
        <v>0</v>
      </c>
      <c r="G77" s="31">
        <f>INDEX('POA3'!$A$2:$O$152,_xlfn.AGGREGATE(15,6,ROW('POA3'!$A$2:$A$152)-ROW('POA3'!$A$2)+1/--('POA3'!$A$2:$A$152=$B$65),ROWS($A$71:F77)),8)</f>
        <v>0</v>
      </c>
      <c r="H77" s="31">
        <f>INDEX('POA3'!$A$2:$O$152,_xlfn.AGGREGATE(15,6,ROW('POA3'!$A$2:$A$152)-ROW('POA3'!$A$2)+1/--('POA3'!$A$2:$A$152=$B$65),ROWS($A$71:G77)),9)</f>
        <v>2</v>
      </c>
      <c r="I77" s="31">
        <f>INDEX('POA3'!$A$2:$O$152,_xlfn.AGGREGATE(15,6,ROW('POA3'!$A$2:$A$152)-ROW('POA3'!$A$2)+1/--('POA3'!$A$2:$A$152=$B$65),ROWS($A$71:H77)),10)</f>
        <v>0</v>
      </c>
      <c r="J77" s="31">
        <f>INDEX('POA3'!$A$2:$O$152,_xlfn.AGGREGATE(15,6,ROW('POA3'!$A$2:$A$152)-ROW('POA3'!$A$2)+1/--('POA3'!$A$2:$A$152=$B$65),ROWS($A$71:I77)),11)</f>
        <v>0</v>
      </c>
      <c r="K77" s="31">
        <f>INDEX('POA3'!$A$2:$O$152,_xlfn.AGGREGATE(15,6,ROW('POA3'!$A$2:$A$152)-ROW('POA3'!$A$2)+1/--('POA3'!$A$2:$A$152=$B$65),ROWS($A$71:J77)),12)</f>
        <v>0</v>
      </c>
      <c r="L77" s="31">
        <f>INDEX('POA3'!$A$2:$O$152,_xlfn.AGGREGATE(15,6,ROW('POA3'!$A$2:$A$152)-ROW('POA3'!$A$2)+1/--('POA3'!$A$2:$A$152=$B$65),ROWS($A$71:K77)),13)</f>
        <v>0</v>
      </c>
      <c r="M77" s="31">
        <f>INDEX('POA3'!$A$2:$O$152,_xlfn.AGGREGATE(15,6,ROW('POA3'!$A$2:$A$152)-ROW('POA3'!$A$2)+1/--('POA3'!$A$2:$A$152=$B$65),ROWS($A$71:L77)),14)</f>
        <v>0</v>
      </c>
      <c r="N77" s="37">
        <f t="shared" si="7"/>
        <v>0</v>
      </c>
      <c r="O77" s="41">
        <f t="shared" si="8"/>
        <v>0</v>
      </c>
    </row>
    <row r="78" spans="1:16" ht="52.8" x14ac:dyDescent="0.3">
      <c r="A78" s="2" t="str">
        <f>INDEX('POA3'!$A$2:$O$152,_xlfn.AGGREGATE(15,6,ROW('POA3'!$A$2:$A$152)-ROW('POA3'!$A$2)+1/--('POA3'!$A$2:$A$152=$B$65),ROWS($A$71:A78)),3)</f>
        <v>3.4 Extensión y vinculación</v>
      </c>
      <c r="B78" s="2" t="str">
        <f>INDEX('POA3'!$A$2:$O$152,_xlfn.AGGREGATE(15,6,ROW('POA3'!$A$2:$A$152)-ROW('POA3'!$A$2)+1/--('POA3'!$A$2:$A$152=$B$65),ROWS($A$71:B78)),4)</f>
        <v>3.4.2 Consolidar los esquemas de vinculación institucional con los sectores público, privado y social.</v>
      </c>
      <c r="C78" s="2" t="str">
        <f>INDEX('POA3'!$A$2:$O$152,_xlfn.AGGREGATE(15,6,ROW('POA3'!$A$2:$A$152)-ROW('POA3'!$A$2)+1/--('POA3'!$A$2:$A$152=$B$65),ROWS($A$71:C78)),5)</f>
        <v>3.4.2.3 Fortalecer las modalidades de aprendizaje que promueven la vinculación de los alumnos con los sectores público, privado y social.</v>
      </c>
      <c r="D78" s="2" t="str">
        <f>INDEX('POA3'!$A$2:$O$152,_xlfn.AGGREGATE(15,6,ROW('POA3'!$A$2:$A$152)-ROW('POA3'!$A$2)+1/--('POA3'!$A$2:$A$152=$B$65),ROWS($A$71:D78)),6)</f>
        <v>Propiciar la realización de servicio social y prácticas profesionales, en unidades receptoras vinculadas mediante convenio.</v>
      </c>
      <c r="E78" s="37">
        <f t="shared" si="6"/>
        <v>2</v>
      </c>
      <c r="F78" s="31">
        <f>INDEX('POA3'!$A$2:$O$152,_xlfn.AGGREGATE(15,6,ROW('POA3'!$A$2:$A$152)-ROW('POA3'!$A$2)+1/--('POA3'!$A$2:$A$152=$B$65),ROWS($A$71:E78)),7)</f>
        <v>0</v>
      </c>
      <c r="G78" s="31">
        <f>INDEX('POA3'!$A$2:$O$152,_xlfn.AGGREGATE(15,6,ROW('POA3'!$A$2:$A$152)-ROW('POA3'!$A$2)+1/--('POA3'!$A$2:$A$152=$B$65),ROWS($A$71:F78)),8)</f>
        <v>0</v>
      </c>
      <c r="H78" s="31">
        <f>INDEX('POA3'!$A$2:$O$152,_xlfn.AGGREGATE(15,6,ROW('POA3'!$A$2:$A$152)-ROW('POA3'!$A$2)+1/--('POA3'!$A$2:$A$152=$B$65),ROWS($A$71:G78)),9)</f>
        <v>2</v>
      </c>
      <c r="I78" s="31">
        <f>INDEX('POA3'!$A$2:$O$152,_xlfn.AGGREGATE(15,6,ROW('POA3'!$A$2:$A$152)-ROW('POA3'!$A$2)+1/--('POA3'!$A$2:$A$152=$B$65),ROWS($A$71:H78)),10)</f>
        <v>0</v>
      </c>
      <c r="J78" s="31">
        <f>INDEX('POA3'!$A$2:$O$152,_xlfn.AGGREGATE(15,6,ROW('POA3'!$A$2:$A$152)-ROW('POA3'!$A$2)+1/--('POA3'!$A$2:$A$152=$B$65),ROWS($A$71:I78)),11)</f>
        <v>0</v>
      </c>
      <c r="K78" s="31">
        <f>INDEX('POA3'!$A$2:$O$152,_xlfn.AGGREGATE(15,6,ROW('POA3'!$A$2:$A$152)-ROW('POA3'!$A$2)+1/--('POA3'!$A$2:$A$152=$B$65),ROWS($A$71:J78)),12)</f>
        <v>0</v>
      </c>
      <c r="L78" s="31">
        <f>INDEX('POA3'!$A$2:$O$152,_xlfn.AGGREGATE(15,6,ROW('POA3'!$A$2:$A$152)-ROW('POA3'!$A$2)+1/--('POA3'!$A$2:$A$152=$B$65),ROWS($A$71:K78)),13)</f>
        <v>0</v>
      </c>
      <c r="M78" s="31">
        <f>INDEX('POA3'!$A$2:$O$152,_xlfn.AGGREGATE(15,6,ROW('POA3'!$A$2:$A$152)-ROW('POA3'!$A$2)+1/--('POA3'!$A$2:$A$152=$B$65),ROWS($A$71:L78)),14)</f>
        <v>0</v>
      </c>
      <c r="N78" s="37">
        <f t="shared" si="7"/>
        <v>0</v>
      </c>
      <c r="O78" s="41">
        <f t="shared" si="8"/>
        <v>0</v>
      </c>
    </row>
    <row r="79" spans="1:16" ht="52.8" x14ac:dyDescent="0.3">
      <c r="A79" s="2" t="str">
        <f>INDEX('POA3'!$A$2:$O$152,_xlfn.AGGREGATE(15,6,ROW('POA3'!$A$2:$A$152)-ROW('POA3'!$A$2)+1/--('POA3'!$A$2:$A$152=$B$65),ROWS($A$71:A79)),3)</f>
        <v>3.4 Extensión y vinculación</v>
      </c>
      <c r="B79" s="2" t="str">
        <f>INDEX('POA3'!$A$2:$O$152,_xlfn.AGGREGATE(15,6,ROW('POA3'!$A$2:$A$152)-ROW('POA3'!$A$2)+1/--('POA3'!$A$2:$A$152=$B$65),ROWS($A$71:B79)),4)</f>
        <v>3.4.2 Consolidar los esquemas de vinculación institucional con los sectores público, privado y social.</v>
      </c>
      <c r="C79" s="2" t="str">
        <f>INDEX('POA3'!$A$2:$O$152,_xlfn.AGGREGATE(15,6,ROW('POA3'!$A$2:$A$152)-ROW('POA3'!$A$2)+1/--('POA3'!$A$2:$A$152=$B$65),ROWS($A$71:C79)),5)</f>
        <v>3.4.2.3 Fortalecer las modalidades de aprendizaje que promueven la vinculación de los alumnos con los sectores público, privado y social.</v>
      </c>
      <c r="D79" s="2" t="str">
        <f>INDEX('POA3'!$A$2:$O$152,_xlfn.AGGREGATE(15,6,ROW('POA3'!$A$2:$A$152)-ROW('POA3'!$A$2)+1/--('POA3'!$A$2:$A$152=$B$65),ROWS($A$71:D79)),6)</f>
        <v>Coadyuvar con la Coordinación General de Formación Profesional, en la Convocatoria anual de proyectos de servicio social.</v>
      </c>
      <c r="E79" s="37">
        <f t="shared" si="6"/>
        <v>1</v>
      </c>
      <c r="F79" s="31">
        <f>INDEX('POA3'!$A$2:$O$152,_xlfn.AGGREGATE(15,6,ROW('POA3'!$A$2:$A$152)-ROW('POA3'!$A$2)+1/--('POA3'!$A$2:$A$152=$B$65),ROWS($A$71:E79)),7)</f>
        <v>0</v>
      </c>
      <c r="G79" s="31">
        <f>INDEX('POA3'!$A$2:$O$152,_xlfn.AGGREGATE(15,6,ROW('POA3'!$A$2:$A$152)-ROW('POA3'!$A$2)+1/--('POA3'!$A$2:$A$152=$B$65),ROWS($A$71:F79)),8)</f>
        <v>0</v>
      </c>
      <c r="H79" s="31">
        <f>INDEX('POA3'!$A$2:$O$152,_xlfn.AGGREGATE(15,6,ROW('POA3'!$A$2:$A$152)-ROW('POA3'!$A$2)+1/--('POA3'!$A$2:$A$152=$B$65),ROWS($A$71:G79)),9)</f>
        <v>0</v>
      </c>
      <c r="I79" s="31">
        <f>INDEX('POA3'!$A$2:$O$152,_xlfn.AGGREGATE(15,6,ROW('POA3'!$A$2:$A$152)-ROW('POA3'!$A$2)+1/--('POA3'!$A$2:$A$152=$B$65),ROWS($A$71:H79)),10)</f>
        <v>0</v>
      </c>
      <c r="J79" s="31">
        <f>INDEX('POA3'!$A$2:$O$152,_xlfn.AGGREGATE(15,6,ROW('POA3'!$A$2:$A$152)-ROW('POA3'!$A$2)+1/--('POA3'!$A$2:$A$152=$B$65),ROWS($A$71:I79)),11)</f>
        <v>0</v>
      </c>
      <c r="K79" s="31">
        <f>INDEX('POA3'!$A$2:$O$152,_xlfn.AGGREGATE(15,6,ROW('POA3'!$A$2:$A$152)-ROW('POA3'!$A$2)+1/--('POA3'!$A$2:$A$152=$B$65),ROWS($A$71:J79)),12)</f>
        <v>0</v>
      </c>
      <c r="L79" s="31">
        <f>INDEX('POA3'!$A$2:$O$152,_xlfn.AGGREGATE(15,6,ROW('POA3'!$A$2:$A$152)-ROW('POA3'!$A$2)+1/--('POA3'!$A$2:$A$152=$B$65),ROWS($A$71:K79)),13)</f>
        <v>1</v>
      </c>
      <c r="M79" s="31">
        <f>INDEX('POA3'!$A$2:$O$152,_xlfn.AGGREGATE(15,6,ROW('POA3'!$A$2:$A$152)-ROW('POA3'!$A$2)+1/--('POA3'!$A$2:$A$152=$B$65),ROWS($A$71:L79)),14)</f>
        <v>0</v>
      </c>
      <c r="N79" s="37">
        <f t="shared" si="7"/>
        <v>0</v>
      </c>
      <c r="O79" s="41">
        <f t="shared" si="8"/>
        <v>0</v>
      </c>
    </row>
    <row r="80" spans="1:16" ht="52.8" x14ac:dyDescent="0.3">
      <c r="A80" s="2" t="str">
        <f>INDEX('POA3'!$A$2:$O$152,_xlfn.AGGREGATE(15,6,ROW('POA3'!$A$2:$A$152)-ROW('POA3'!$A$2)+1/--('POA3'!$A$2:$A$152=$B$65),ROWS($A$71:A80)),3)</f>
        <v>3.4 Extensión y vinculación</v>
      </c>
      <c r="B80" s="2" t="str">
        <f>INDEX('POA3'!$A$2:$O$152,_xlfn.AGGREGATE(15,6,ROW('POA3'!$A$2:$A$152)-ROW('POA3'!$A$2)+1/--('POA3'!$A$2:$A$152=$B$65),ROWS($A$71:B80)),4)</f>
        <v>3.4.2 Consolidar los esquemas de vinculación institucional con los sectores público, privado y social.</v>
      </c>
      <c r="C80" s="2" t="str">
        <f>INDEX('POA3'!$A$2:$O$152,_xlfn.AGGREGATE(15,6,ROW('POA3'!$A$2:$A$152)-ROW('POA3'!$A$2)+1/--('POA3'!$A$2:$A$152=$B$65),ROWS($A$71:C80)),5)</f>
        <v>3.4.2.3 Fortalecer las modalidades de aprendizaje que promueven la vinculación de los alumnos con los sectores público, privado y social.</v>
      </c>
      <c r="D80" s="2" t="str">
        <f>INDEX('POA3'!$A$2:$O$152,_xlfn.AGGREGATE(15,6,ROW('POA3'!$A$2:$A$152)-ROW('POA3'!$A$2)+1/--('POA3'!$A$2:$A$152=$B$65),ROWS($A$71:D80)),6)</f>
        <v>Buscar el acercamiento con el sector productivo, a fin de promover los proyectos de vinculación que desarrolle la Coordinación en beneficio de los estudiantes.</v>
      </c>
      <c r="E80" s="37">
        <f t="shared" si="6"/>
        <v>2</v>
      </c>
      <c r="F80" s="31">
        <f>INDEX('POA3'!$A$2:$O$152,_xlfn.AGGREGATE(15,6,ROW('POA3'!$A$2:$A$152)-ROW('POA3'!$A$2)+1/--('POA3'!$A$2:$A$152=$B$65),ROWS($A$71:E80)),7)</f>
        <v>0</v>
      </c>
      <c r="G80" s="31">
        <f>INDEX('POA3'!$A$2:$O$152,_xlfn.AGGREGATE(15,6,ROW('POA3'!$A$2:$A$152)-ROW('POA3'!$A$2)+1/--('POA3'!$A$2:$A$152=$B$65),ROWS($A$71:F80)),8)</f>
        <v>0</v>
      </c>
      <c r="H80" s="31">
        <f>INDEX('POA3'!$A$2:$O$152,_xlfn.AGGREGATE(15,6,ROW('POA3'!$A$2:$A$152)-ROW('POA3'!$A$2)+1/--('POA3'!$A$2:$A$152=$B$65),ROWS($A$71:G80)),9)</f>
        <v>2</v>
      </c>
      <c r="I80" s="31">
        <f>INDEX('POA3'!$A$2:$O$152,_xlfn.AGGREGATE(15,6,ROW('POA3'!$A$2:$A$152)-ROW('POA3'!$A$2)+1/--('POA3'!$A$2:$A$152=$B$65),ROWS($A$71:H80)),10)</f>
        <v>0</v>
      </c>
      <c r="J80" s="31">
        <f>INDEX('POA3'!$A$2:$O$152,_xlfn.AGGREGATE(15,6,ROW('POA3'!$A$2:$A$152)-ROW('POA3'!$A$2)+1/--('POA3'!$A$2:$A$152=$B$65),ROWS($A$71:I80)),11)</f>
        <v>0</v>
      </c>
      <c r="K80" s="31">
        <f>INDEX('POA3'!$A$2:$O$152,_xlfn.AGGREGATE(15,6,ROW('POA3'!$A$2:$A$152)-ROW('POA3'!$A$2)+1/--('POA3'!$A$2:$A$152=$B$65),ROWS($A$71:J80)),12)</f>
        <v>0</v>
      </c>
      <c r="L80" s="31">
        <f>INDEX('POA3'!$A$2:$O$152,_xlfn.AGGREGATE(15,6,ROW('POA3'!$A$2:$A$152)-ROW('POA3'!$A$2)+1/--('POA3'!$A$2:$A$152=$B$65),ROWS($A$71:K80)),13)</f>
        <v>0</v>
      </c>
      <c r="M80" s="31">
        <f>INDEX('POA3'!$A$2:$O$152,_xlfn.AGGREGATE(15,6,ROW('POA3'!$A$2:$A$152)-ROW('POA3'!$A$2)+1/--('POA3'!$A$2:$A$152=$B$65),ROWS($A$71:L80)),14)</f>
        <v>0</v>
      </c>
      <c r="N80" s="37">
        <f t="shared" si="7"/>
        <v>0</v>
      </c>
      <c r="O80" s="41">
        <f t="shared" si="8"/>
        <v>0</v>
      </c>
    </row>
    <row r="81" spans="1:15" ht="52.8" x14ac:dyDescent="0.3">
      <c r="A81" s="2" t="str">
        <f>INDEX('POA3'!$A$2:$O$152,_xlfn.AGGREGATE(15,6,ROW('POA3'!$A$2:$A$152)-ROW('POA3'!$A$2)+1/--('POA3'!$A$2:$A$152=$B$65),ROWS($A$71:A81)),3)</f>
        <v>3.4 Extensión y vinculación</v>
      </c>
      <c r="B81" s="2" t="str">
        <f>INDEX('POA3'!$A$2:$O$152,_xlfn.AGGREGATE(15,6,ROW('POA3'!$A$2:$A$152)-ROW('POA3'!$A$2)+1/--('POA3'!$A$2:$A$152=$B$65),ROWS($A$71:B81)),4)</f>
        <v>3.4.2 Consolidar los esquemas de vinculación institucional con los sectores público, privado y social.</v>
      </c>
      <c r="C81" s="2" t="str">
        <f>INDEX('POA3'!$A$2:$O$152,_xlfn.AGGREGATE(15,6,ROW('POA3'!$A$2:$A$152)-ROW('POA3'!$A$2)+1/--('POA3'!$A$2:$A$152=$B$65),ROWS($A$71:C81)),5)</f>
        <v>3.4.2.4 Promover el desarrollo de esquemas eficaces para el diálogo y la vinculación con agentes y representantes de los diversos sectores de la sociedad.</v>
      </c>
      <c r="D81" s="2" t="str">
        <f>INDEX('POA3'!$A$2:$O$152,_xlfn.AGGREGATE(15,6,ROW('POA3'!$A$2:$A$152)-ROW('POA3'!$A$2)+1/--('POA3'!$A$2:$A$152=$B$65),ROWS($A$71:D81)),6)</f>
        <v>Dar seguimiento a la realización de sesiones de los consejos de vinculación de cada unidad académica.</v>
      </c>
      <c r="E81" s="37">
        <f t="shared" si="6"/>
        <v>2</v>
      </c>
      <c r="F81" s="31">
        <f>INDEX('POA3'!$A$2:$O$152,_xlfn.AGGREGATE(15,6,ROW('POA3'!$A$2:$A$152)-ROW('POA3'!$A$2)+1/--('POA3'!$A$2:$A$152=$B$65),ROWS($A$71:E81)),7)</f>
        <v>0</v>
      </c>
      <c r="G81" s="31">
        <f>INDEX('POA3'!$A$2:$O$152,_xlfn.AGGREGATE(15,6,ROW('POA3'!$A$2:$A$152)-ROW('POA3'!$A$2)+1/--('POA3'!$A$2:$A$152=$B$65),ROWS($A$71:F81)),8)</f>
        <v>0</v>
      </c>
      <c r="H81" s="31">
        <f>INDEX('POA3'!$A$2:$O$152,_xlfn.AGGREGATE(15,6,ROW('POA3'!$A$2:$A$152)-ROW('POA3'!$A$2)+1/--('POA3'!$A$2:$A$152=$B$65),ROWS($A$71:G81)),9)</f>
        <v>2</v>
      </c>
      <c r="I81" s="31">
        <f>INDEX('POA3'!$A$2:$O$152,_xlfn.AGGREGATE(15,6,ROW('POA3'!$A$2:$A$152)-ROW('POA3'!$A$2)+1/--('POA3'!$A$2:$A$152=$B$65),ROWS($A$71:H81)),10)</f>
        <v>0</v>
      </c>
      <c r="J81" s="31">
        <f>INDEX('POA3'!$A$2:$O$152,_xlfn.AGGREGATE(15,6,ROW('POA3'!$A$2:$A$152)-ROW('POA3'!$A$2)+1/--('POA3'!$A$2:$A$152=$B$65),ROWS($A$71:I81)),11)</f>
        <v>0</v>
      </c>
      <c r="K81" s="31">
        <f>INDEX('POA3'!$A$2:$O$152,_xlfn.AGGREGATE(15,6,ROW('POA3'!$A$2:$A$152)-ROW('POA3'!$A$2)+1/--('POA3'!$A$2:$A$152=$B$65),ROWS($A$71:J81)),12)</f>
        <v>0</v>
      </c>
      <c r="L81" s="31">
        <f>INDEX('POA3'!$A$2:$O$152,_xlfn.AGGREGATE(15,6,ROW('POA3'!$A$2:$A$152)-ROW('POA3'!$A$2)+1/--('POA3'!$A$2:$A$152=$B$65),ROWS($A$71:K81)),13)</f>
        <v>0</v>
      </c>
      <c r="M81" s="31">
        <f>INDEX('POA3'!$A$2:$O$152,_xlfn.AGGREGATE(15,6,ROW('POA3'!$A$2:$A$152)-ROW('POA3'!$A$2)+1/--('POA3'!$A$2:$A$152=$B$65),ROWS($A$71:L81)),14)</f>
        <v>0</v>
      </c>
      <c r="N81" s="37">
        <f t="shared" si="7"/>
        <v>0</v>
      </c>
      <c r="O81" s="41">
        <f t="shared" si="8"/>
        <v>0</v>
      </c>
    </row>
    <row r="82" spans="1:15" ht="39.6" x14ac:dyDescent="0.3">
      <c r="A82" s="2" t="str">
        <f>INDEX('POA3'!$A$2:$O$152,_xlfn.AGGREGATE(15,6,ROW('POA3'!$A$2:$A$152)-ROW('POA3'!$A$2)+1/--('POA3'!$A$2:$A$152=$B$65),ROWS($A$71:A82)),3)</f>
        <v>3.4 Extensión y vinculación</v>
      </c>
      <c r="B82" s="2" t="str">
        <f>INDEX('POA3'!$A$2:$O$152,_xlfn.AGGREGATE(15,6,ROW('POA3'!$A$2:$A$152)-ROW('POA3'!$A$2)+1/--('POA3'!$A$2:$A$152=$B$65),ROWS($A$71:B82)),4)</f>
        <v>3.4.2 Consolidar los esquemas de vinculación institucional con los sectores público, privado y social.</v>
      </c>
      <c r="C82" s="2" t="str">
        <f>INDEX('POA3'!$A$2:$O$152,_xlfn.AGGREGATE(15,6,ROW('POA3'!$A$2:$A$152)-ROW('POA3'!$A$2)+1/--('POA3'!$A$2:$A$152=$B$65),ROWS($A$71:C82)),5)</f>
        <v>3.4.2.5 Fortalecer la inserción laboral de los egresados a través de la vinculación de la universidad con su entorno.</v>
      </c>
      <c r="D82" s="2" t="str">
        <f>INDEX('POA3'!$A$2:$O$152,_xlfn.AGGREGATE(15,6,ROW('POA3'!$A$2:$A$152)-ROW('POA3'!$A$2)+1/--('POA3'!$A$2:$A$152=$B$65),ROWS($A$71:D82)),6)</f>
        <v>Ofrecer oportunidades de empleo a alumnos y egresados de la UABC, a través de un sistema único de bolsa de trabajo.</v>
      </c>
      <c r="E82" s="37">
        <f t="shared" si="6"/>
        <v>2</v>
      </c>
      <c r="F82" s="31">
        <f>INDEX('POA3'!$A$2:$O$152,_xlfn.AGGREGATE(15,6,ROW('POA3'!$A$2:$A$152)-ROW('POA3'!$A$2)+1/--('POA3'!$A$2:$A$152=$B$65),ROWS($A$71:E82)),7)</f>
        <v>0</v>
      </c>
      <c r="G82" s="31">
        <f>INDEX('POA3'!$A$2:$O$152,_xlfn.AGGREGATE(15,6,ROW('POA3'!$A$2:$A$152)-ROW('POA3'!$A$2)+1/--('POA3'!$A$2:$A$152=$B$65),ROWS($A$71:F82)),8)</f>
        <v>0</v>
      </c>
      <c r="H82" s="31">
        <f>INDEX('POA3'!$A$2:$O$152,_xlfn.AGGREGATE(15,6,ROW('POA3'!$A$2:$A$152)-ROW('POA3'!$A$2)+1/--('POA3'!$A$2:$A$152=$B$65),ROWS($A$71:G82)),9)</f>
        <v>2</v>
      </c>
      <c r="I82" s="31">
        <f>INDEX('POA3'!$A$2:$O$152,_xlfn.AGGREGATE(15,6,ROW('POA3'!$A$2:$A$152)-ROW('POA3'!$A$2)+1/--('POA3'!$A$2:$A$152=$B$65),ROWS($A$71:H82)),10)</f>
        <v>0</v>
      </c>
      <c r="J82" s="31">
        <f>INDEX('POA3'!$A$2:$O$152,_xlfn.AGGREGATE(15,6,ROW('POA3'!$A$2:$A$152)-ROW('POA3'!$A$2)+1/--('POA3'!$A$2:$A$152=$B$65),ROWS($A$71:I82)),11)</f>
        <v>0</v>
      </c>
      <c r="K82" s="31">
        <f>INDEX('POA3'!$A$2:$O$152,_xlfn.AGGREGATE(15,6,ROW('POA3'!$A$2:$A$152)-ROW('POA3'!$A$2)+1/--('POA3'!$A$2:$A$152=$B$65),ROWS($A$71:J82)),12)</f>
        <v>0</v>
      </c>
      <c r="L82" s="31">
        <f>INDEX('POA3'!$A$2:$O$152,_xlfn.AGGREGATE(15,6,ROW('POA3'!$A$2:$A$152)-ROW('POA3'!$A$2)+1/--('POA3'!$A$2:$A$152=$B$65),ROWS($A$71:K82)),13)</f>
        <v>0</v>
      </c>
      <c r="M82" s="31">
        <f>INDEX('POA3'!$A$2:$O$152,_xlfn.AGGREGATE(15,6,ROW('POA3'!$A$2:$A$152)-ROW('POA3'!$A$2)+1/--('POA3'!$A$2:$A$152=$B$65),ROWS($A$71:L82)),14)</f>
        <v>0</v>
      </c>
      <c r="N82" s="37">
        <f t="shared" si="7"/>
        <v>0</v>
      </c>
      <c r="O82" s="41">
        <f t="shared" si="8"/>
        <v>0</v>
      </c>
    </row>
    <row r="83" spans="1:15" ht="52.8" x14ac:dyDescent="0.3">
      <c r="A83" s="2" t="str">
        <f>INDEX('POA3'!$A$2:$O$152,_xlfn.AGGREGATE(15,6,ROW('POA3'!$A$2:$A$152)-ROW('POA3'!$A$2)+1/--('POA3'!$A$2:$A$152=$B$65),ROWS($A$71:A83)),3)</f>
        <v>3.4 Extensión y vinculación</v>
      </c>
      <c r="B83" s="2" t="str">
        <f>INDEX('POA3'!$A$2:$O$152,_xlfn.AGGREGATE(15,6,ROW('POA3'!$A$2:$A$152)-ROW('POA3'!$A$2)+1/--('POA3'!$A$2:$A$152=$B$65),ROWS($A$71:B83)),4)</f>
        <v>3.4.2 Consolidar los esquemas de vinculación institucional con los sectores público, privado y social.</v>
      </c>
      <c r="C83" s="2" t="str">
        <f>INDEX('POA3'!$A$2:$O$152,_xlfn.AGGREGATE(15,6,ROW('POA3'!$A$2:$A$152)-ROW('POA3'!$A$2)+1/--('POA3'!$A$2:$A$152=$B$65),ROWS($A$71:C83)),5)</f>
        <v>3.4.2.1 Establecer convenios que promuevan la relación con los sectores público, priva- do y social, y supervisar su adecuado funcionamiento.</v>
      </c>
      <c r="D83" s="2" t="str">
        <f>INDEX('POA3'!$A$2:$O$152,_xlfn.AGGREGATE(15,6,ROW('POA3'!$A$2:$A$152)-ROW('POA3'!$A$2)+1/--('POA3'!$A$2:$A$152=$B$65),ROWS($A$71:D83)),6)</f>
        <v>Dar seguimiento al buen funcionamiento de convenios y contratos de vinculación de las empresas con las UABC.</v>
      </c>
      <c r="E83" s="37">
        <f t="shared" si="6"/>
        <v>1</v>
      </c>
      <c r="F83" s="31">
        <f>INDEX('POA3'!$A$2:$O$152,_xlfn.AGGREGATE(15,6,ROW('POA3'!$A$2:$A$152)-ROW('POA3'!$A$2)+1/--('POA3'!$A$2:$A$152=$B$65),ROWS($A$71:E83)),7)</f>
        <v>0</v>
      </c>
      <c r="G83" s="31">
        <f>INDEX('POA3'!$A$2:$O$152,_xlfn.AGGREGATE(15,6,ROW('POA3'!$A$2:$A$152)-ROW('POA3'!$A$2)+1/--('POA3'!$A$2:$A$152=$B$65),ROWS($A$71:F83)),8)</f>
        <v>0</v>
      </c>
      <c r="H83" s="31">
        <f>INDEX('POA3'!$A$2:$O$152,_xlfn.AGGREGATE(15,6,ROW('POA3'!$A$2:$A$152)-ROW('POA3'!$A$2)+1/--('POA3'!$A$2:$A$152=$B$65),ROWS($A$71:G83)),9)</f>
        <v>0</v>
      </c>
      <c r="I83" s="31">
        <f>INDEX('POA3'!$A$2:$O$152,_xlfn.AGGREGATE(15,6,ROW('POA3'!$A$2:$A$152)-ROW('POA3'!$A$2)+1/--('POA3'!$A$2:$A$152=$B$65),ROWS($A$71:H83)),10)</f>
        <v>0</v>
      </c>
      <c r="J83" s="31">
        <f>INDEX('POA3'!$A$2:$O$152,_xlfn.AGGREGATE(15,6,ROW('POA3'!$A$2:$A$152)-ROW('POA3'!$A$2)+1/--('POA3'!$A$2:$A$152=$B$65),ROWS($A$71:I83)),11)</f>
        <v>0</v>
      </c>
      <c r="K83" s="31">
        <f>INDEX('POA3'!$A$2:$O$152,_xlfn.AGGREGATE(15,6,ROW('POA3'!$A$2:$A$152)-ROW('POA3'!$A$2)+1/--('POA3'!$A$2:$A$152=$B$65),ROWS($A$71:J83)),12)</f>
        <v>0</v>
      </c>
      <c r="L83" s="31">
        <f>INDEX('POA3'!$A$2:$O$152,_xlfn.AGGREGATE(15,6,ROW('POA3'!$A$2:$A$152)-ROW('POA3'!$A$2)+1/--('POA3'!$A$2:$A$152=$B$65),ROWS($A$71:K83)),13)</f>
        <v>1</v>
      </c>
      <c r="M83" s="31">
        <f>INDEX('POA3'!$A$2:$O$152,_xlfn.AGGREGATE(15,6,ROW('POA3'!$A$2:$A$152)-ROW('POA3'!$A$2)+1/--('POA3'!$A$2:$A$152=$B$65),ROWS($A$71:L83)),14)</f>
        <v>0</v>
      </c>
      <c r="N83" s="37">
        <f t="shared" si="7"/>
        <v>0</v>
      </c>
      <c r="O83" s="41">
        <f t="shared" si="8"/>
        <v>0</v>
      </c>
    </row>
    <row r="84" spans="1:15" ht="52.8" x14ac:dyDescent="0.3">
      <c r="A84" s="2" t="str">
        <f>INDEX('POA3'!$A$2:$O$152,_xlfn.AGGREGATE(15,6,ROW('POA3'!$A$2:$A$152)-ROW('POA3'!$A$2)+1/--('POA3'!$A$2:$A$152=$B$65),ROWS($A$71:A84)),3)</f>
        <v>3.4 Extensión y vinculación</v>
      </c>
      <c r="B84" s="2" t="str">
        <f>INDEX('POA3'!$A$2:$O$152,_xlfn.AGGREGATE(15,6,ROW('POA3'!$A$2:$A$152)-ROW('POA3'!$A$2)+1/--('POA3'!$A$2:$A$152=$B$65),ROWS($A$71:B84)),4)</f>
        <v>3.4.2 Consolidar los esquemas de vinculación institucional con los sectores público, privado y social.</v>
      </c>
      <c r="C84" s="2" t="str">
        <f>INDEX('POA3'!$A$2:$O$152,_xlfn.AGGREGATE(15,6,ROW('POA3'!$A$2:$A$152)-ROW('POA3'!$A$2)+1/--('POA3'!$A$2:$A$152=$B$65),ROWS($A$71:C84)),5)</f>
        <v>3.4.2.1 Establecer convenios que promuevan la relación con los sectores público, priva- do y social, y supervisar su adecuado funcionamiento.</v>
      </c>
      <c r="D84" s="2" t="str">
        <f>INDEX('POA3'!$A$2:$O$152,_xlfn.AGGREGATE(15,6,ROW('POA3'!$A$2:$A$152)-ROW('POA3'!$A$2)+1/--('POA3'!$A$2:$A$152=$B$65),ROWS($A$71:D84)),6)</f>
        <v>Refrendar los convenios y contratos de vinculación vencidos.</v>
      </c>
      <c r="E84" s="37">
        <f t="shared" si="6"/>
        <v>2</v>
      </c>
      <c r="F84" s="31">
        <f>INDEX('POA3'!$A$2:$O$152,_xlfn.AGGREGATE(15,6,ROW('POA3'!$A$2:$A$152)-ROW('POA3'!$A$2)+1/--('POA3'!$A$2:$A$152=$B$65),ROWS($A$71:E84)),7)</f>
        <v>0</v>
      </c>
      <c r="G84" s="31">
        <f>INDEX('POA3'!$A$2:$O$152,_xlfn.AGGREGATE(15,6,ROW('POA3'!$A$2:$A$152)-ROW('POA3'!$A$2)+1/--('POA3'!$A$2:$A$152=$B$65),ROWS($A$71:F84)),8)</f>
        <v>0</v>
      </c>
      <c r="H84" s="31">
        <f>INDEX('POA3'!$A$2:$O$152,_xlfn.AGGREGATE(15,6,ROW('POA3'!$A$2:$A$152)-ROW('POA3'!$A$2)+1/--('POA3'!$A$2:$A$152=$B$65),ROWS($A$71:G84)),9)</f>
        <v>2</v>
      </c>
      <c r="I84" s="31">
        <f>INDEX('POA3'!$A$2:$O$152,_xlfn.AGGREGATE(15,6,ROW('POA3'!$A$2:$A$152)-ROW('POA3'!$A$2)+1/--('POA3'!$A$2:$A$152=$B$65),ROWS($A$71:H84)),10)</f>
        <v>0</v>
      </c>
      <c r="J84" s="31">
        <f>INDEX('POA3'!$A$2:$O$152,_xlfn.AGGREGATE(15,6,ROW('POA3'!$A$2:$A$152)-ROW('POA3'!$A$2)+1/--('POA3'!$A$2:$A$152=$B$65),ROWS($A$71:I84)),11)</f>
        <v>0</v>
      </c>
      <c r="K84" s="31">
        <f>INDEX('POA3'!$A$2:$O$152,_xlfn.AGGREGATE(15,6,ROW('POA3'!$A$2:$A$152)-ROW('POA3'!$A$2)+1/--('POA3'!$A$2:$A$152=$B$65),ROWS($A$71:J84)),12)</f>
        <v>0</v>
      </c>
      <c r="L84" s="31">
        <f>INDEX('POA3'!$A$2:$O$152,_xlfn.AGGREGATE(15,6,ROW('POA3'!$A$2:$A$152)-ROW('POA3'!$A$2)+1/--('POA3'!$A$2:$A$152=$B$65),ROWS($A$71:K84)),13)</f>
        <v>0</v>
      </c>
      <c r="M84" s="31">
        <f>INDEX('POA3'!$A$2:$O$152,_xlfn.AGGREGATE(15,6,ROW('POA3'!$A$2:$A$152)-ROW('POA3'!$A$2)+1/--('POA3'!$A$2:$A$152=$B$65),ROWS($A$71:L84)),14)</f>
        <v>0</v>
      </c>
      <c r="N84" s="37">
        <f t="shared" si="7"/>
        <v>0</v>
      </c>
      <c r="O84" s="41">
        <f t="shared" si="8"/>
        <v>0</v>
      </c>
    </row>
    <row r="85" spans="1:15" ht="52.8" x14ac:dyDescent="0.3">
      <c r="A85" s="2" t="str">
        <f>INDEX('POA3'!$A$2:$O$152,_xlfn.AGGREGATE(15,6,ROW('POA3'!$A$2:$A$152)-ROW('POA3'!$A$2)+1/--('POA3'!$A$2:$A$152=$B$65),ROWS($A$71:A85)),3)</f>
        <v>3.4 Extensión y vinculación</v>
      </c>
      <c r="B85" s="2" t="str">
        <f>INDEX('POA3'!$A$2:$O$152,_xlfn.AGGREGATE(15,6,ROW('POA3'!$A$2:$A$152)-ROW('POA3'!$A$2)+1/--('POA3'!$A$2:$A$152=$B$65),ROWS($A$71:B85)),4)</f>
        <v>3.4.2 Consolidar los esquemas de vinculación institucional con los sectores público, privado y social.</v>
      </c>
      <c r="C85" s="2" t="str">
        <f>INDEX('POA3'!$A$2:$O$152,_xlfn.AGGREGATE(15,6,ROW('POA3'!$A$2:$A$152)-ROW('POA3'!$A$2)+1/--('POA3'!$A$2:$A$152=$B$65),ROWS($A$71:C85)),5)</f>
        <v>3.4.2.1 Establecer convenios que promuevan la relación con los sectores público, priva- do y social, y supervisar su adecuado funcionamiento.</v>
      </c>
      <c r="D85" s="2" t="str">
        <f>INDEX('POA3'!$A$2:$O$152,_xlfn.AGGREGATE(15,6,ROW('POA3'!$A$2:$A$152)-ROW('POA3'!$A$2)+1/--('POA3'!$A$2:$A$152=$B$65),ROWS($A$71:D85)),6)</f>
        <v>Dar seguimiento a la operación de los convenios de colaboración celebrados entre la universidad y los sectroes, privado, público y social.</v>
      </c>
      <c r="E85" s="37">
        <f t="shared" si="6"/>
        <v>1</v>
      </c>
      <c r="F85" s="31">
        <f>INDEX('POA3'!$A$2:$O$152,_xlfn.AGGREGATE(15,6,ROW('POA3'!$A$2:$A$152)-ROW('POA3'!$A$2)+1/--('POA3'!$A$2:$A$152=$B$65),ROWS($A$71:E85)),7)</f>
        <v>0</v>
      </c>
      <c r="G85" s="31">
        <f>INDEX('POA3'!$A$2:$O$152,_xlfn.AGGREGATE(15,6,ROW('POA3'!$A$2:$A$152)-ROW('POA3'!$A$2)+1/--('POA3'!$A$2:$A$152=$B$65),ROWS($A$71:F85)),8)</f>
        <v>0</v>
      </c>
      <c r="H85" s="31">
        <f>INDEX('POA3'!$A$2:$O$152,_xlfn.AGGREGATE(15,6,ROW('POA3'!$A$2:$A$152)-ROW('POA3'!$A$2)+1/--('POA3'!$A$2:$A$152=$B$65),ROWS($A$71:G85)),9)</f>
        <v>0</v>
      </c>
      <c r="I85" s="31">
        <f>INDEX('POA3'!$A$2:$O$152,_xlfn.AGGREGATE(15,6,ROW('POA3'!$A$2:$A$152)-ROW('POA3'!$A$2)+1/--('POA3'!$A$2:$A$152=$B$65),ROWS($A$71:H85)),10)</f>
        <v>0</v>
      </c>
      <c r="J85" s="31">
        <f>INDEX('POA3'!$A$2:$O$152,_xlfn.AGGREGATE(15,6,ROW('POA3'!$A$2:$A$152)-ROW('POA3'!$A$2)+1/--('POA3'!$A$2:$A$152=$B$65),ROWS($A$71:I85)),11)</f>
        <v>0</v>
      </c>
      <c r="K85" s="31">
        <f>INDEX('POA3'!$A$2:$O$152,_xlfn.AGGREGATE(15,6,ROW('POA3'!$A$2:$A$152)-ROW('POA3'!$A$2)+1/--('POA3'!$A$2:$A$152=$B$65),ROWS($A$71:J85)),12)</f>
        <v>0</v>
      </c>
      <c r="L85" s="31">
        <f>INDEX('POA3'!$A$2:$O$152,_xlfn.AGGREGATE(15,6,ROW('POA3'!$A$2:$A$152)-ROW('POA3'!$A$2)+1/--('POA3'!$A$2:$A$152=$B$65),ROWS($A$71:K85)),13)</f>
        <v>1</v>
      </c>
      <c r="M85" s="31">
        <f>INDEX('POA3'!$A$2:$O$152,_xlfn.AGGREGATE(15,6,ROW('POA3'!$A$2:$A$152)-ROW('POA3'!$A$2)+1/--('POA3'!$A$2:$A$152=$B$65),ROWS($A$71:L85)),14)</f>
        <v>0</v>
      </c>
      <c r="N85" s="37">
        <f t="shared" si="7"/>
        <v>0</v>
      </c>
      <c r="O85" s="41">
        <f t="shared" si="8"/>
        <v>0</v>
      </c>
    </row>
    <row r="86" spans="1:15" ht="66" x14ac:dyDescent="0.3">
      <c r="A86" s="2" t="str">
        <f>INDEX('POA3'!$A$2:$O$152,_xlfn.AGGREGATE(15,6,ROW('POA3'!$A$2:$A$152)-ROW('POA3'!$A$2)+1/--('POA3'!$A$2:$A$152=$B$65),ROWS($A$71:A86)),3)</f>
        <v>3.4 Extensión y vinculación</v>
      </c>
      <c r="B86" s="2" t="str">
        <f>INDEX('POA3'!$A$2:$O$152,_xlfn.AGGREGATE(15,6,ROW('POA3'!$A$2:$A$152)-ROW('POA3'!$A$2)+1/--('POA3'!$A$2:$A$152=$B$65),ROWS($A$71:B86)),4)</f>
        <v>3.4.2 Consolidar los esquemas de vinculación institucional con los sectores público, privado y social.</v>
      </c>
      <c r="C86" s="2" t="str">
        <f>INDEX('POA3'!$A$2:$O$152,_xlfn.AGGREGATE(15,6,ROW('POA3'!$A$2:$A$152)-ROW('POA3'!$A$2)+1/--('POA3'!$A$2:$A$152=$B$65),ROWS($A$71:C86)),5)</f>
        <v>3.4.2.2 Simplificar y mejorar los procesos administrativos para la gestión, seguimiento y evaluación de las actividades de vinculación en sus diversas modalidades.</v>
      </c>
      <c r="D86" s="2" t="str">
        <f>INDEX('POA3'!$A$2:$O$152,_xlfn.AGGREGATE(15,6,ROW('POA3'!$A$2:$A$152)-ROW('POA3'!$A$2)+1/--('POA3'!$A$2:$A$152=$B$65),ROWS($A$71:D86)),6)</f>
        <v xml:space="preserve"> Promover, gestionar y supervisar la actualización, tanto de metodologías como de los sistemas de información que se usan para el registro, seguimiento y evaluación de las diferentes modalidades de aprendizaje.</v>
      </c>
      <c r="E86" s="37">
        <f t="shared" si="6"/>
        <v>1</v>
      </c>
      <c r="F86" s="31">
        <f>INDEX('POA3'!$A$2:$O$152,_xlfn.AGGREGATE(15,6,ROW('POA3'!$A$2:$A$152)-ROW('POA3'!$A$2)+1/--('POA3'!$A$2:$A$152=$B$65),ROWS($A$71:E86)),7)</f>
        <v>0</v>
      </c>
      <c r="G86" s="31">
        <f>INDEX('POA3'!$A$2:$O$152,_xlfn.AGGREGATE(15,6,ROW('POA3'!$A$2:$A$152)-ROW('POA3'!$A$2)+1/--('POA3'!$A$2:$A$152=$B$65),ROWS($A$71:F86)),8)</f>
        <v>0</v>
      </c>
      <c r="H86" s="31">
        <f>INDEX('POA3'!$A$2:$O$152,_xlfn.AGGREGATE(15,6,ROW('POA3'!$A$2:$A$152)-ROW('POA3'!$A$2)+1/--('POA3'!$A$2:$A$152=$B$65),ROWS($A$71:G86)),9)</f>
        <v>0</v>
      </c>
      <c r="I86" s="31">
        <f>INDEX('POA3'!$A$2:$O$152,_xlfn.AGGREGATE(15,6,ROW('POA3'!$A$2:$A$152)-ROW('POA3'!$A$2)+1/--('POA3'!$A$2:$A$152=$B$65),ROWS($A$71:H86)),10)</f>
        <v>0</v>
      </c>
      <c r="J86" s="31">
        <f>INDEX('POA3'!$A$2:$O$152,_xlfn.AGGREGATE(15,6,ROW('POA3'!$A$2:$A$152)-ROW('POA3'!$A$2)+1/--('POA3'!$A$2:$A$152=$B$65),ROWS($A$71:I86)),11)</f>
        <v>0</v>
      </c>
      <c r="K86" s="31">
        <f>INDEX('POA3'!$A$2:$O$152,_xlfn.AGGREGATE(15,6,ROW('POA3'!$A$2:$A$152)-ROW('POA3'!$A$2)+1/--('POA3'!$A$2:$A$152=$B$65),ROWS($A$71:J86)),12)</f>
        <v>0</v>
      </c>
      <c r="L86" s="31">
        <f>INDEX('POA3'!$A$2:$O$152,_xlfn.AGGREGATE(15,6,ROW('POA3'!$A$2:$A$152)-ROW('POA3'!$A$2)+1/--('POA3'!$A$2:$A$152=$B$65),ROWS($A$71:K86)),13)</f>
        <v>1</v>
      </c>
      <c r="M86" s="31">
        <f>INDEX('POA3'!$A$2:$O$152,_xlfn.AGGREGATE(15,6,ROW('POA3'!$A$2:$A$152)-ROW('POA3'!$A$2)+1/--('POA3'!$A$2:$A$152=$B$65),ROWS($A$71:L86)),14)</f>
        <v>0</v>
      </c>
      <c r="N86" s="37">
        <f t="shared" si="7"/>
        <v>0</v>
      </c>
      <c r="O86" s="41">
        <f t="shared" si="8"/>
        <v>0</v>
      </c>
    </row>
    <row r="87" spans="1:15" ht="52.8" x14ac:dyDescent="0.3">
      <c r="A87" s="2" t="str">
        <f>INDEX('POA3'!$A$2:$O$152,_xlfn.AGGREGATE(15,6,ROW('POA3'!$A$2:$A$152)-ROW('POA3'!$A$2)+1/--('POA3'!$A$2:$A$152=$B$65),ROWS($A$71:A87)),3)</f>
        <v>3.4 Extensión y vinculación</v>
      </c>
      <c r="B87" s="2" t="str">
        <f>INDEX('POA3'!$A$2:$O$152,_xlfn.AGGREGATE(15,6,ROW('POA3'!$A$2:$A$152)-ROW('POA3'!$A$2)+1/--('POA3'!$A$2:$A$152=$B$65),ROWS($A$71:B87)),4)</f>
        <v>3.4.2 Consolidar los esquemas de vinculación institucional con los sectores público, privado y social.</v>
      </c>
      <c r="C87" s="2" t="str">
        <f>INDEX('POA3'!$A$2:$O$152,_xlfn.AGGREGATE(15,6,ROW('POA3'!$A$2:$A$152)-ROW('POA3'!$A$2)+1/--('POA3'!$A$2:$A$152=$B$65),ROWS($A$71:C87)),5)</f>
        <v>3.4.2.4 Promover el desarrollo de esquemas eficaces para el diálogo y la vinculación con agentes y representantes de los diversos sectores de la sociedad.</v>
      </c>
      <c r="D87" s="2" t="str">
        <f>INDEX('POA3'!$A$2:$O$152,_xlfn.AGGREGATE(15,6,ROW('POA3'!$A$2:$A$152)-ROW('POA3'!$A$2)+1/--('POA3'!$A$2:$A$152=$B$65),ROWS($A$71:D87)),6)</f>
        <v>Buscar acercamiento con comités, cámaras, colegios y demás organismos públicos, privado y sociales.</v>
      </c>
      <c r="E87" s="37">
        <f t="shared" si="6"/>
        <v>2</v>
      </c>
      <c r="F87" s="31">
        <f>INDEX('POA3'!$A$2:$O$152,_xlfn.AGGREGATE(15,6,ROW('POA3'!$A$2:$A$152)-ROW('POA3'!$A$2)+1/--('POA3'!$A$2:$A$152=$B$65),ROWS($A$71:E87)),7)</f>
        <v>0</v>
      </c>
      <c r="G87" s="31">
        <f>INDEX('POA3'!$A$2:$O$152,_xlfn.AGGREGATE(15,6,ROW('POA3'!$A$2:$A$152)-ROW('POA3'!$A$2)+1/--('POA3'!$A$2:$A$152=$B$65),ROWS($A$71:F87)),8)</f>
        <v>0</v>
      </c>
      <c r="H87" s="31">
        <f>INDEX('POA3'!$A$2:$O$152,_xlfn.AGGREGATE(15,6,ROW('POA3'!$A$2:$A$152)-ROW('POA3'!$A$2)+1/--('POA3'!$A$2:$A$152=$B$65),ROWS($A$71:G87)),9)</f>
        <v>2</v>
      </c>
      <c r="I87" s="31">
        <f>INDEX('POA3'!$A$2:$O$152,_xlfn.AGGREGATE(15,6,ROW('POA3'!$A$2:$A$152)-ROW('POA3'!$A$2)+1/--('POA3'!$A$2:$A$152=$B$65),ROWS($A$71:H87)),10)</f>
        <v>0</v>
      </c>
      <c r="J87" s="31">
        <f>INDEX('POA3'!$A$2:$O$152,_xlfn.AGGREGATE(15,6,ROW('POA3'!$A$2:$A$152)-ROW('POA3'!$A$2)+1/--('POA3'!$A$2:$A$152=$B$65),ROWS($A$71:I87)),11)</f>
        <v>0</v>
      </c>
      <c r="K87" s="31">
        <f>INDEX('POA3'!$A$2:$O$152,_xlfn.AGGREGATE(15,6,ROW('POA3'!$A$2:$A$152)-ROW('POA3'!$A$2)+1/--('POA3'!$A$2:$A$152=$B$65),ROWS($A$71:J87)),12)</f>
        <v>0</v>
      </c>
      <c r="L87" s="31">
        <f>INDEX('POA3'!$A$2:$O$152,_xlfn.AGGREGATE(15,6,ROW('POA3'!$A$2:$A$152)-ROW('POA3'!$A$2)+1/--('POA3'!$A$2:$A$152=$B$65),ROWS($A$71:K87)),13)</f>
        <v>0</v>
      </c>
      <c r="M87" s="31">
        <f>INDEX('POA3'!$A$2:$O$152,_xlfn.AGGREGATE(15,6,ROW('POA3'!$A$2:$A$152)-ROW('POA3'!$A$2)+1/--('POA3'!$A$2:$A$152=$B$65),ROWS($A$71:L87)),14)</f>
        <v>0</v>
      </c>
      <c r="N87" s="37">
        <f t="shared" si="7"/>
        <v>0</v>
      </c>
      <c r="O87" s="41">
        <f t="shared" si="8"/>
        <v>0</v>
      </c>
    </row>
    <row r="88" spans="1:15" ht="52.8" x14ac:dyDescent="0.3">
      <c r="A88" s="2" t="str">
        <f>INDEX('POA3'!$A$2:$O$152,_xlfn.AGGREGATE(15,6,ROW('POA3'!$A$2:$A$152)-ROW('POA3'!$A$2)+1/--('POA3'!$A$2:$A$152=$B$65),ROWS($A$71:A88)),3)</f>
        <v>3.4 Extensión y vinculación</v>
      </c>
      <c r="B88" s="2" t="str">
        <f>INDEX('POA3'!$A$2:$O$152,_xlfn.AGGREGATE(15,6,ROW('POA3'!$A$2:$A$152)-ROW('POA3'!$A$2)+1/--('POA3'!$A$2:$A$152=$B$65),ROWS($A$71:B88)),4)</f>
        <v>3.4.2 Consolidar los esquemas de vinculación institucional con los sectores público, privado y social.</v>
      </c>
      <c r="C88" s="2" t="str">
        <f>INDEX('POA3'!$A$2:$O$152,_xlfn.AGGREGATE(15,6,ROW('POA3'!$A$2:$A$152)-ROW('POA3'!$A$2)+1/--('POA3'!$A$2:$A$152=$B$65),ROWS($A$71:C88)),5)</f>
        <v>3.4.2.1 Establecer convenios que promuevan la relación con los sectores público, priva- do y social, y supervisar su adecuado funcionamiento.</v>
      </c>
      <c r="D88" s="2" t="str">
        <f>INDEX('POA3'!$A$2:$O$152,_xlfn.AGGREGATE(15,6,ROW('POA3'!$A$2:$A$152)-ROW('POA3'!$A$2)+1/--('POA3'!$A$2:$A$152=$B$65),ROWS($A$71:D88)),6)</f>
        <v>Gestionar y coordinar la firma de convenios de colaboración entre la universidad y los sectroes, privado, público y social.</v>
      </c>
      <c r="E88" s="37">
        <f t="shared" si="6"/>
        <v>2</v>
      </c>
      <c r="F88" s="31">
        <f>INDEX('POA3'!$A$2:$O$152,_xlfn.AGGREGATE(15,6,ROW('POA3'!$A$2:$A$152)-ROW('POA3'!$A$2)+1/--('POA3'!$A$2:$A$152=$B$65),ROWS($A$71:E88)),7)</f>
        <v>0</v>
      </c>
      <c r="G88" s="31">
        <f>INDEX('POA3'!$A$2:$O$152,_xlfn.AGGREGATE(15,6,ROW('POA3'!$A$2:$A$152)-ROW('POA3'!$A$2)+1/--('POA3'!$A$2:$A$152=$B$65),ROWS($A$71:F88)),8)</f>
        <v>0</v>
      </c>
      <c r="H88" s="31">
        <f>INDEX('POA3'!$A$2:$O$152,_xlfn.AGGREGATE(15,6,ROW('POA3'!$A$2:$A$152)-ROW('POA3'!$A$2)+1/--('POA3'!$A$2:$A$152=$B$65),ROWS($A$71:G88)),9)</f>
        <v>2</v>
      </c>
      <c r="I88" s="31">
        <f>INDEX('POA3'!$A$2:$O$152,_xlfn.AGGREGATE(15,6,ROW('POA3'!$A$2:$A$152)-ROW('POA3'!$A$2)+1/--('POA3'!$A$2:$A$152=$B$65),ROWS($A$71:H88)),10)</f>
        <v>0</v>
      </c>
      <c r="J88" s="31">
        <f>INDEX('POA3'!$A$2:$O$152,_xlfn.AGGREGATE(15,6,ROW('POA3'!$A$2:$A$152)-ROW('POA3'!$A$2)+1/--('POA3'!$A$2:$A$152=$B$65),ROWS($A$71:I88)),11)</f>
        <v>0</v>
      </c>
      <c r="K88" s="31">
        <f>INDEX('POA3'!$A$2:$O$152,_xlfn.AGGREGATE(15,6,ROW('POA3'!$A$2:$A$152)-ROW('POA3'!$A$2)+1/--('POA3'!$A$2:$A$152=$B$65),ROWS($A$71:J88)),12)</f>
        <v>0</v>
      </c>
      <c r="L88" s="31">
        <f>INDEX('POA3'!$A$2:$O$152,_xlfn.AGGREGATE(15,6,ROW('POA3'!$A$2:$A$152)-ROW('POA3'!$A$2)+1/--('POA3'!$A$2:$A$152=$B$65),ROWS($A$71:K88)),13)</f>
        <v>0</v>
      </c>
      <c r="M88" s="31">
        <f>INDEX('POA3'!$A$2:$O$152,_xlfn.AGGREGATE(15,6,ROW('POA3'!$A$2:$A$152)-ROW('POA3'!$A$2)+1/--('POA3'!$A$2:$A$152=$B$65),ROWS($A$71:L88)),14)</f>
        <v>0</v>
      </c>
      <c r="N88" s="37">
        <f t="shared" si="7"/>
        <v>0</v>
      </c>
      <c r="O88" s="41">
        <f t="shared" si="8"/>
        <v>0</v>
      </c>
    </row>
    <row r="89" spans="1:15" ht="39.6" x14ac:dyDescent="0.3">
      <c r="A89" s="2" t="str">
        <f>INDEX('POA3'!$A$2:$O$152,_xlfn.AGGREGATE(15,6,ROW('POA3'!$A$2:$A$152)-ROW('POA3'!$A$2)+1/--('POA3'!$A$2:$A$152=$B$65),ROWS($A$71:A89)),3)</f>
        <v>3.4 Extensión y vinculación</v>
      </c>
      <c r="B89" s="2" t="str">
        <f>INDEX('POA3'!$A$2:$O$152,_xlfn.AGGREGATE(15,6,ROW('POA3'!$A$2:$A$152)-ROW('POA3'!$A$2)+1/--('POA3'!$A$2:$A$152=$B$65),ROWS($A$71:B89)),4)</f>
        <v>3.4.2 Consolidar los esquemas de vinculación institucional con los sectores público, privado y social.</v>
      </c>
      <c r="C89" s="2" t="str">
        <f>INDEX('POA3'!$A$2:$O$152,_xlfn.AGGREGATE(15,6,ROW('POA3'!$A$2:$A$152)-ROW('POA3'!$A$2)+1/--('POA3'!$A$2:$A$152=$B$65),ROWS($A$71:C89)),5)</f>
        <v>3.4.2.5 Fortalecer la inserción laboral de los egresados a través de la vinculación de la universidad con su entorno.</v>
      </c>
      <c r="D89" s="2" t="str">
        <f>INDEX('POA3'!$A$2:$O$152,_xlfn.AGGREGATE(15,6,ROW('POA3'!$A$2:$A$152)-ROW('POA3'!$A$2)+1/--('POA3'!$A$2:$A$152=$B$65),ROWS($A$71:D89)),6)</f>
        <v>Unificar las bases de datos de egresados para la creación de un mecanismo de acercamiento con los mismos.</v>
      </c>
      <c r="E89" s="37">
        <f t="shared" si="6"/>
        <v>1</v>
      </c>
      <c r="F89" s="31">
        <f>INDEX('POA3'!$A$2:$O$152,_xlfn.AGGREGATE(15,6,ROW('POA3'!$A$2:$A$152)-ROW('POA3'!$A$2)+1/--('POA3'!$A$2:$A$152=$B$65),ROWS($A$71:E89)),7)</f>
        <v>0</v>
      </c>
      <c r="G89" s="31">
        <f>INDEX('POA3'!$A$2:$O$152,_xlfn.AGGREGATE(15,6,ROW('POA3'!$A$2:$A$152)-ROW('POA3'!$A$2)+1/--('POA3'!$A$2:$A$152=$B$65),ROWS($A$71:F89)),8)</f>
        <v>0</v>
      </c>
      <c r="H89" s="31">
        <f>INDEX('POA3'!$A$2:$O$152,_xlfn.AGGREGATE(15,6,ROW('POA3'!$A$2:$A$152)-ROW('POA3'!$A$2)+1/--('POA3'!$A$2:$A$152=$B$65),ROWS($A$71:G89)),9)</f>
        <v>0</v>
      </c>
      <c r="I89" s="31">
        <f>INDEX('POA3'!$A$2:$O$152,_xlfn.AGGREGATE(15,6,ROW('POA3'!$A$2:$A$152)-ROW('POA3'!$A$2)+1/--('POA3'!$A$2:$A$152=$B$65),ROWS($A$71:H89)),10)</f>
        <v>0</v>
      </c>
      <c r="J89" s="31">
        <f>INDEX('POA3'!$A$2:$O$152,_xlfn.AGGREGATE(15,6,ROW('POA3'!$A$2:$A$152)-ROW('POA3'!$A$2)+1/--('POA3'!$A$2:$A$152=$B$65),ROWS($A$71:I89)),11)</f>
        <v>0</v>
      </c>
      <c r="K89" s="31">
        <f>INDEX('POA3'!$A$2:$O$152,_xlfn.AGGREGATE(15,6,ROW('POA3'!$A$2:$A$152)-ROW('POA3'!$A$2)+1/--('POA3'!$A$2:$A$152=$B$65),ROWS($A$71:J89)),12)</f>
        <v>0</v>
      </c>
      <c r="L89" s="31">
        <f>INDEX('POA3'!$A$2:$O$152,_xlfn.AGGREGATE(15,6,ROW('POA3'!$A$2:$A$152)-ROW('POA3'!$A$2)+1/--('POA3'!$A$2:$A$152=$B$65),ROWS($A$71:K89)),13)</f>
        <v>1</v>
      </c>
      <c r="M89" s="31">
        <f>INDEX('POA3'!$A$2:$O$152,_xlfn.AGGREGATE(15,6,ROW('POA3'!$A$2:$A$152)-ROW('POA3'!$A$2)+1/--('POA3'!$A$2:$A$152=$B$65),ROWS($A$71:L89)),14)</f>
        <v>0</v>
      </c>
      <c r="N89" s="37">
        <f t="shared" si="7"/>
        <v>0</v>
      </c>
      <c r="O89" s="41">
        <f t="shared" si="8"/>
        <v>0</v>
      </c>
    </row>
    <row r="90" spans="1:15" ht="66" x14ac:dyDescent="0.3">
      <c r="A90" s="2" t="str">
        <f>INDEX('POA3'!$A$2:$O$152,_xlfn.AGGREGATE(15,6,ROW('POA3'!$A$2:$A$152)-ROW('POA3'!$A$2)+1/--('POA3'!$A$2:$A$152=$B$65),ROWS($A$71:A90)),3)</f>
        <v>3.4 Extensión y vinculación</v>
      </c>
      <c r="B90" s="2" t="str">
        <f>INDEX('POA3'!$A$2:$O$152,_xlfn.AGGREGATE(15,6,ROW('POA3'!$A$2:$A$152)-ROW('POA3'!$A$2)+1/--('POA3'!$A$2:$A$152=$B$65),ROWS($A$71:B90)),4)</f>
        <v>3.4.3 Impulsar mecanismos para la generación de ingresos propios a través de la vinculación con el entorno social y productivo.</v>
      </c>
      <c r="C90" s="2" t="str">
        <f>INDEX('POA3'!$A$2:$O$152,_xlfn.AGGREGATE(15,6,ROW('POA3'!$A$2:$A$152)-ROW('POA3'!$A$2)+1/--('POA3'!$A$2:$A$152=$B$65),ROWS($A$71:C90)),5)</f>
        <v>3.4.3.3 Reformular los esquemas institucionales de educación continua a fin de que representen una fuente significativa de ingresos propios para la universidad.</v>
      </c>
      <c r="D90" s="2" t="str">
        <f>INDEX('POA3'!$A$2:$O$152,_xlfn.AGGREGATE(15,6,ROW('POA3'!$A$2:$A$152)-ROW('POA3'!$A$2)+1/--('POA3'!$A$2:$A$152=$B$65),ROWS($A$71:D90)),6)</f>
        <v>Fomentar la oferta de educación continua en las unidades académicas, a través de la elaboración de un diagnostico de servicios disponibles, que puedan ofertar e integrar a un catalogo de servicios.</v>
      </c>
      <c r="E90" s="37">
        <f t="shared" si="6"/>
        <v>1</v>
      </c>
      <c r="F90" s="31">
        <f>INDEX('POA3'!$A$2:$O$152,_xlfn.AGGREGATE(15,6,ROW('POA3'!$A$2:$A$152)-ROW('POA3'!$A$2)+1/--('POA3'!$A$2:$A$152=$B$65),ROWS($A$71:E90)),7)</f>
        <v>0</v>
      </c>
      <c r="G90" s="31">
        <f>INDEX('POA3'!$A$2:$O$152,_xlfn.AGGREGATE(15,6,ROW('POA3'!$A$2:$A$152)-ROW('POA3'!$A$2)+1/--('POA3'!$A$2:$A$152=$B$65),ROWS($A$71:F90)),8)</f>
        <v>0</v>
      </c>
      <c r="H90" s="31">
        <f>INDEX('POA3'!$A$2:$O$152,_xlfn.AGGREGATE(15,6,ROW('POA3'!$A$2:$A$152)-ROW('POA3'!$A$2)+1/--('POA3'!$A$2:$A$152=$B$65),ROWS($A$71:G90)),9)</f>
        <v>0</v>
      </c>
      <c r="I90" s="31">
        <f>INDEX('POA3'!$A$2:$O$152,_xlfn.AGGREGATE(15,6,ROW('POA3'!$A$2:$A$152)-ROW('POA3'!$A$2)+1/--('POA3'!$A$2:$A$152=$B$65),ROWS($A$71:H90)),10)</f>
        <v>0</v>
      </c>
      <c r="J90" s="31">
        <f>INDEX('POA3'!$A$2:$O$152,_xlfn.AGGREGATE(15,6,ROW('POA3'!$A$2:$A$152)-ROW('POA3'!$A$2)+1/--('POA3'!$A$2:$A$152=$B$65),ROWS($A$71:I90)),11)</f>
        <v>0</v>
      </c>
      <c r="K90" s="31">
        <f>INDEX('POA3'!$A$2:$O$152,_xlfn.AGGREGATE(15,6,ROW('POA3'!$A$2:$A$152)-ROW('POA3'!$A$2)+1/--('POA3'!$A$2:$A$152=$B$65),ROWS($A$71:J90)),12)</f>
        <v>0</v>
      </c>
      <c r="L90" s="31">
        <f>INDEX('POA3'!$A$2:$O$152,_xlfn.AGGREGATE(15,6,ROW('POA3'!$A$2:$A$152)-ROW('POA3'!$A$2)+1/--('POA3'!$A$2:$A$152=$B$65),ROWS($A$71:K90)),13)</f>
        <v>1</v>
      </c>
      <c r="M90" s="31">
        <f>INDEX('POA3'!$A$2:$O$152,_xlfn.AGGREGATE(15,6,ROW('POA3'!$A$2:$A$152)-ROW('POA3'!$A$2)+1/--('POA3'!$A$2:$A$152=$B$65),ROWS($A$71:L90)),14)</f>
        <v>0</v>
      </c>
      <c r="N90" s="37">
        <f t="shared" si="7"/>
        <v>0</v>
      </c>
      <c r="O90" s="41">
        <f t="shared" si="8"/>
        <v>0</v>
      </c>
    </row>
    <row r="91" spans="1:15" ht="66" x14ac:dyDescent="0.3">
      <c r="A91" s="2" t="str">
        <f>INDEX('POA3'!$A$2:$O$152,_xlfn.AGGREGATE(15,6,ROW('POA3'!$A$2:$A$152)-ROW('POA3'!$A$2)+1/--('POA3'!$A$2:$A$152=$B$65),ROWS($A$71:A91)),3)</f>
        <v>3.4 Extensión y vinculación</v>
      </c>
      <c r="B91" s="2" t="str">
        <f>INDEX('POA3'!$A$2:$O$152,_xlfn.AGGREGATE(15,6,ROW('POA3'!$A$2:$A$152)-ROW('POA3'!$A$2)+1/--('POA3'!$A$2:$A$152=$B$65),ROWS($A$71:B91)),4)</f>
        <v>3.4.3 Impulsar mecanismos para la generación de ingresos propios a través de la vinculación con el entorno social y productivo.</v>
      </c>
      <c r="C91" s="2" t="str">
        <f>INDEX('POA3'!$A$2:$O$152,_xlfn.AGGREGATE(15,6,ROW('POA3'!$A$2:$A$152)-ROW('POA3'!$A$2)+1/--('POA3'!$A$2:$A$152=$B$65),ROWS($A$71:C91)),5)</f>
        <v>3.4.3.3 Reformular los esquemas institucionales de educación continua a fin de que representen una fuente significativa de ingresos propios para la universidad.</v>
      </c>
      <c r="D91" s="2" t="str">
        <f>INDEX('POA3'!$A$2:$O$152,_xlfn.AGGREGATE(15,6,ROW('POA3'!$A$2:$A$152)-ROW('POA3'!$A$2)+1/--('POA3'!$A$2:$A$152=$B$65),ROWS($A$71:D91)),6)</f>
        <v>Asesorar a los responsables de educación continua de las unidades académicas, en la elaboración y pertinencia de las propuestas académica y financiera para educación continua.</v>
      </c>
      <c r="E91" s="37">
        <f t="shared" si="6"/>
        <v>2</v>
      </c>
      <c r="F91" s="31">
        <f>INDEX('POA3'!$A$2:$O$152,_xlfn.AGGREGATE(15,6,ROW('POA3'!$A$2:$A$152)-ROW('POA3'!$A$2)+1/--('POA3'!$A$2:$A$152=$B$65),ROWS($A$71:E91)),7)</f>
        <v>0</v>
      </c>
      <c r="G91" s="31">
        <f>INDEX('POA3'!$A$2:$O$152,_xlfn.AGGREGATE(15,6,ROW('POA3'!$A$2:$A$152)-ROW('POA3'!$A$2)+1/--('POA3'!$A$2:$A$152=$B$65),ROWS($A$71:F91)),8)</f>
        <v>0</v>
      </c>
      <c r="H91" s="31">
        <f>INDEX('POA3'!$A$2:$O$152,_xlfn.AGGREGATE(15,6,ROW('POA3'!$A$2:$A$152)-ROW('POA3'!$A$2)+1/--('POA3'!$A$2:$A$152=$B$65),ROWS($A$71:G91)),9)</f>
        <v>2</v>
      </c>
      <c r="I91" s="31">
        <f>INDEX('POA3'!$A$2:$O$152,_xlfn.AGGREGATE(15,6,ROW('POA3'!$A$2:$A$152)-ROW('POA3'!$A$2)+1/--('POA3'!$A$2:$A$152=$B$65),ROWS($A$71:H91)),10)</f>
        <v>0</v>
      </c>
      <c r="J91" s="31">
        <f>INDEX('POA3'!$A$2:$O$152,_xlfn.AGGREGATE(15,6,ROW('POA3'!$A$2:$A$152)-ROW('POA3'!$A$2)+1/--('POA3'!$A$2:$A$152=$B$65),ROWS($A$71:I91)),11)</f>
        <v>0</v>
      </c>
      <c r="K91" s="31">
        <f>INDEX('POA3'!$A$2:$O$152,_xlfn.AGGREGATE(15,6,ROW('POA3'!$A$2:$A$152)-ROW('POA3'!$A$2)+1/--('POA3'!$A$2:$A$152=$B$65),ROWS($A$71:J91)),12)</f>
        <v>0</v>
      </c>
      <c r="L91" s="31">
        <f>INDEX('POA3'!$A$2:$O$152,_xlfn.AGGREGATE(15,6,ROW('POA3'!$A$2:$A$152)-ROW('POA3'!$A$2)+1/--('POA3'!$A$2:$A$152=$B$65),ROWS($A$71:K91)),13)</f>
        <v>0</v>
      </c>
      <c r="M91" s="31">
        <f>INDEX('POA3'!$A$2:$O$152,_xlfn.AGGREGATE(15,6,ROW('POA3'!$A$2:$A$152)-ROW('POA3'!$A$2)+1/--('POA3'!$A$2:$A$152=$B$65),ROWS($A$71:L91)),14)</f>
        <v>0</v>
      </c>
      <c r="N91" s="37">
        <f t="shared" si="7"/>
        <v>0</v>
      </c>
      <c r="O91" s="41">
        <f t="shared" si="8"/>
        <v>0</v>
      </c>
    </row>
    <row r="92" spans="1:15" ht="52.8" x14ac:dyDescent="0.3">
      <c r="A92" s="2" t="str">
        <f>INDEX('POA3'!$A$2:$O$152,_xlfn.AGGREGATE(15,6,ROW('POA3'!$A$2:$A$152)-ROW('POA3'!$A$2)+1/--('POA3'!$A$2:$A$152=$B$65),ROWS($A$71:A92)),3)</f>
        <v>3.4 Extensión y vinculación</v>
      </c>
      <c r="B92" s="2" t="str">
        <f>INDEX('POA3'!$A$2:$O$152,_xlfn.AGGREGATE(15,6,ROW('POA3'!$A$2:$A$152)-ROW('POA3'!$A$2)+1/--('POA3'!$A$2:$A$152=$B$65),ROWS($A$71:B92)),4)</f>
        <v>3.4.3 Impulsar mecanismos para la generación de ingresos propios a través de la vinculación con el entorno social y productivo.</v>
      </c>
      <c r="C92" s="2" t="str">
        <f>INDEX('POA3'!$A$2:$O$152,_xlfn.AGGREGATE(15,6,ROW('POA3'!$A$2:$A$152)-ROW('POA3'!$A$2)+1/--('POA3'!$A$2:$A$152=$B$65),ROWS($A$71:C92)),5)</f>
        <v>3.4.3.3 Reformular los esquemas institucionales de educación continua a fin de que representen una fuente significativa de ingresos propios para la universidad.</v>
      </c>
      <c r="D92" s="2" t="str">
        <f>INDEX('POA3'!$A$2:$O$152,_xlfn.AGGREGATE(15,6,ROW('POA3'!$A$2:$A$152)-ROW('POA3'!$A$2)+1/--('POA3'!$A$2:$A$152=$B$65),ROWS($A$71:D92)),6)</f>
        <v>Analizar, evaluar y rediseñar los lineamientos y procedimientos de educación continua.</v>
      </c>
      <c r="E92" s="37">
        <f t="shared" si="6"/>
        <v>1</v>
      </c>
      <c r="F92" s="31">
        <f>INDEX('POA3'!$A$2:$O$152,_xlfn.AGGREGATE(15,6,ROW('POA3'!$A$2:$A$152)-ROW('POA3'!$A$2)+1/--('POA3'!$A$2:$A$152=$B$65),ROWS($A$71:E92)),7)</f>
        <v>1</v>
      </c>
      <c r="G92" s="31">
        <f>INDEX('POA3'!$A$2:$O$152,_xlfn.AGGREGATE(15,6,ROW('POA3'!$A$2:$A$152)-ROW('POA3'!$A$2)+1/--('POA3'!$A$2:$A$152=$B$65),ROWS($A$71:F92)),8)</f>
        <v>1</v>
      </c>
      <c r="H92" s="31">
        <f>INDEX('POA3'!$A$2:$O$152,_xlfn.AGGREGATE(15,6,ROW('POA3'!$A$2:$A$152)-ROW('POA3'!$A$2)+1/--('POA3'!$A$2:$A$152=$B$65),ROWS($A$71:G92)),9)</f>
        <v>0</v>
      </c>
      <c r="I92" s="31">
        <f>INDEX('POA3'!$A$2:$O$152,_xlfn.AGGREGATE(15,6,ROW('POA3'!$A$2:$A$152)-ROW('POA3'!$A$2)+1/--('POA3'!$A$2:$A$152=$B$65),ROWS($A$71:H92)),10)</f>
        <v>0</v>
      </c>
      <c r="J92" s="31">
        <f>INDEX('POA3'!$A$2:$O$152,_xlfn.AGGREGATE(15,6,ROW('POA3'!$A$2:$A$152)-ROW('POA3'!$A$2)+1/--('POA3'!$A$2:$A$152=$B$65),ROWS($A$71:I92)),11)</f>
        <v>0</v>
      </c>
      <c r="K92" s="31">
        <f>INDEX('POA3'!$A$2:$O$152,_xlfn.AGGREGATE(15,6,ROW('POA3'!$A$2:$A$152)-ROW('POA3'!$A$2)+1/--('POA3'!$A$2:$A$152=$B$65),ROWS($A$71:J92)),12)</f>
        <v>0</v>
      </c>
      <c r="L92" s="31">
        <f>INDEX('POA3'!$A$2:$O$152,_xlfn.AGGREGATE(15,6,ROW('POA3'!$A$2:$A$152)-ROW('POA3'!$A$2)+1/--('POA3'!$A$2:$A$152=$B$65),ROWS($A$71:K92)),13)</f>
        <v>0</v>
      </c>
      <c r="M92" s="31">
        <f>INDEX('POA3'!$A$2:$O$152,_xlfn.AGGREGATE(15,6,ROW('POA3'!$A$2:$A$152)-ROW('POA3'!$A$2)+1/--('POA3'!$A$2:$A$152=$B$65),ROWS($A$71:L92)),14)</f>
        <v>0</v>
      </c>
      <c r="N92" s="37">
        <f t="shared" si="7"/>
        <v>1</v>
      </c>
      <c r="O92" s="41">
        <f t="shared" si="8"/>
        <v>1</v>
      </c>
    </row>
    <row r="93" spans="1:15" ht="52.8" x14ac:dyDescent="0.3">
      <c r="A93" s="2" t="str">
        <f>INDEX('POA3'!$A$2:$O$152,_xlfn.AGGREGATE(15,6,ROW('POA3'!$A$2:$A$152)-ROW('POA3'!$A$2)+1/--('POA3'!$A$2:$A$152=$B$65),ROWS($A$71:A93)),3)</f>
        <v>3.4 Extensión y vinculación</v>
      </c>
      <c r="B93" s="2" t="str">
        <f>INDEX('POA3'!$A$2:$O$152,_xlfn.AGGREGATE(15,6,ROW('POA3'!$A$2:$A$152)-ROW('POA3'!$A$2)+1/--('POA3'!$A$2:$A$152=$B$65),ROWS($A$71:B93)),4)</f>
        <v>3.4.3 Impulsar mecanismos para la generación de ingresos propios a través de la vinculación con el entorno social y productivo.</v>
      </c>
      <c r="C93" s="2" t="str">
        <f>INDEX('POA3'!$A$2:$O$152,_xlfn.AGGREGATE(15,6,ROW('POA3'!$A$2:$A$152)-ROW('POA3'!$A$2)+1/--('POA3'!$A$2:$A$152=$B$65),ROWS($A$71:C93)),5)</f>
        <v>3.4.3.3 Reformular los esquemas institucionales de educación continua a fin de que representen una fuente significativa de ingresos propios para la universidad.</v>
      </c>
      <c r="D93" s="2" t="str">
        <f>INDEX('POA3'!$A$2:$O$152,_xlfn.AGGREGATE(15,6,ROW('POA3'!$A$2:$A$152)-ROW('POA3'!$A$2)+1/--('POA3'!$A$2:$A$152=$B$65),ROWS($A$71:D93)),6)</f>
        <v>Informar y asesorar a los responsables de educación contiunua de las unidades académicas sobre los lineamientos y operación de eduación continua.</v>
      </c>
      <c r="E93" s="37">
        <f t="shared" si="6"/>
        <v>2</v>
      </c>
      <c r="F93" s="31">
        <f>INDEX('POA3'!$A$2:$O$152,_xlfn.AGGREGATE(15,6,ROW('POA3'!$A$2:$A$152)-ROW('POA3'!$A$2)+1/--('POA3'!$A$2:$A$152=$B$65),ROWS($A$71:E93)),7)</f>
        <v>0</v>
      </c>
      <c r="G93" s="31">
        <f>INDEX('POA3'!$A$2:$O$152,_xlfn.AGGREGATE(15,6,ROW('POA3'!$A$2:$A$152)-ROW('POA3'!$A$2)+1/--('POA3'!$A$2:$A$152=$B$65),ROWS($A$71:F93)),8)</f>
        <v>0</v>
      </c>
      <c r="H93" s="31">
        <f>INDEX('POA3'!$A$2:$O$152,_xlfn.AGGREGATE(15,6,ROW('POA3'!$A$2:$A$152)-ROW('POA3'!$A$2)+1/--('POA3'!$A$2:$A$152=$B$65),ROWS($A$71:G93)),9)</f>
        <v>2</v>
      </c>
      <c r="I93" s="31">
        <f>INDEX('POA3'!$A$2:$O$152,_xlfn.AGGREGATE(15,6,ROW('POA3'!$A$2:$A$152)-ROW('POA3'!$A$2)+1/--('POA3'!$A$2:$A$152=$B$65),ROWS($A$71:H93)),10)</f>
        <v>0</v>
      </c>
      <c r="J93" s="31">
        <f>INDEX('POA3'!$A$2:$O$152,_xlfn.AGGREGATE(15,6,ROW('POA3'!$A$2:$A$152)-ROW('POA3'!$A$2)+1/--('POA3'!$A$2:$A$152=$B$65),ROWS($A$71:I93)),11)</f>
        <v>0</v>
      </c>
      <c r="K93" s="31">
        <f>INDEX('POA3'!$A$2:$O$152,_xlfn.AGGREGATE(15,6,ROW('POA3'!$A$2:$A$152)-ROW('POA3'!$A$2)+1/--('POA3'!$A$2:$A$152=$B$65),ROWS($A$71:J93)),12)</f>
        <v>0</v>
      </c>
      <c r="L93" s="31">
        <f>INDEX('POA3'!$A$2:$O$152,_xlfn.AGGREGATE(15,6,ROW('POA3'!$A$2:$A$152)-ROW('POA3'!$A$2)+1/--('POA3'!$A$2:$A$152=$B$65),ROWS($A$71:K93)),13)</f>
        <v>0</v>
      </c>
      <c r="M93" s="31">
        <f>INDEX('POA3'!$A$2:$O$152,_xlfn.AGGREGATE(15,6,ROW('POA3'!$A$2:$A$152)-ROW('POA3'!$A$2)+1/--('POA3'!$A$2:$A$152=$B$65),ROWS($A$71:L93)),14)</f>
        <v>0</v>
      </c>
      <c r="N93" s="37">
        <f t="shared" si="7"/>
        <v>0</v>
      </c>
      <c r="O93" s="41">
        <f t="shared" si="8"/>
        <v>0</v>
      </c>
    </row>
    <row r="94" spans="1:15" ht="39.6" x14ac:dyDescent="0.3">
      <c r="A94" s="2" t="str">
        <f>INDEX('POA3'!$A$2:$O$152,_xlfn.AGGREGATE(15,6,ROW('POA3'!$A$2:$A$152)-ROW('POA3'!$A$2)+1/--('POA3'!$A$2:$A$152=$B$65),ROWS($A$71:A94)),3)</f>
        <v>3.4 Extensión y vinculación</v>
      </c>
      <c r="B94" s="2" t="str">
        <f>INDEX('POA3'!$A$2:$O$152,_xlfn.AGGREGATE(15,6,ROW('POA3'!$A$2:$A$152)-ROW('POA3'!$A$2)+1/--('POA3'!$A$2:$A$152=$B$65),ROWS($A$71:B94)),4)</f>
        <v>3.4.3 Impulsar mecanismos para la generación de ingresos propios a través de la vinculación con el entorno social y productivo.</v>
      </c>
      <c r="C94" s="2" t="str">
        <f>INDEX('POA3'!$A$2:$O$152,_xlfn.AGGREGATE(15,6,ROW('POA3'!$A$2:$A$152)-ROW('POA3'!$A$2)+1/--('POA3'!$A$2:$A$152=$B$65),ROWS($A$71:C94)),5)</f>
        <v>3.4.3.2 Promover la realización de proyectos de investigación vinculada que generen recursos extraordinarios para la institución.</v>
      </c>
      <c r="D94" s="2" t="str">
        <f>INDEX('POA3'!$A$2:$O$152,_xlfn.AGGREGATE(15,6,ROW('POA3'!$A$2:$A$152)-ROW('POA3'!$A$2)+1/--('POA3'!$A$2:$A$152=$B$65),ROWS($A$71:D94)),6)</f>
        <v>Impulsar la investigación vinculada en las unidades académicas.</v>
      </c>
      <c r="E94" s="37">
        <f t="shared" si="6"/>
        <v>1</v>
      </c>
      <c r="F94" s="31">
        <f>INDEX('POA3'!$A$2:$O$152,_xlfn.AGGREGATE(15,6,ROW('POA3'!$A$2:$A$152)-ROW('POA3'!$A$2)+1/--('POA3'!$A$2:$A$152=$B$65),ROWS($A$71:E94)),7)</f>
        <v>0</v>
      </c>
      <c r="G94" s="31">
        <f>INDEX('POA3'!$A$2:$O$152,_xlfn.AGGREGATE(15,6,ROW('POA3'!$A$2:$A$152)-ROW('POA3'!$A$2)+1/--('POA3'!$A$2:$A$152=$B$65),ROWS($A$71:F94)),8)</f>
        <v>0</v>
      </c>
      <c r="H94" s="31">
        <f>INDEX('POA3'!$A$2:$O$152,_xlfn.AGGREGATE(15,6,ROW('POA3'!$A$2:$A$152)-ROW('POA3'!$A$2)+1/--('POA3'!$A$2:$A$152=$B$65),ROWS($A$71:G94)),9)</f>
        <v>1</v>
      </c>
      <c r="I94" s="31">
        <f>INDEX('POA3'!$A$2:$O$152,_xlfn.AGGREGATE(15,6,ROW('POA3'!$A$2:$A$152)-ROW('POA3'!$A$2)+1/--('POA3'!$A$2:$A$152=$B$65),ROWS($A$71:H94)),10)</f>
        <v>0</v>
      </c>
      <c r="J94" s="31">
        <f>INDEX('POA3'!$A$2:$O$152,_xlfn.AGGREGATE(15,6,ROW('POA3'!$A$2:$A$152)-ROW('POA3'!$A$2)+1/--('POA3'!$A$2:$A$152=$B$65),ROWS($A$71:I94)),11)</f>
        <v>0</v>
      </c>
      <c r="K94" s="31">
        <f>INDEX('POA3'!$A$2:$O$152,_xlfn.AGGREGATE(15,6,ROW('POA3'!$A$2:$A$152)-ROW('POA3'!$A$2)+1/--('POA3'!$A$2:$A$152=$B$65),ROWS($A$71:J94)),12)</f>
        <v>0</v>
      </c>
      <c r="L94" s="31">
        <f>INDEX('POA3'!$A$2:$O$152,_xlfn.AGGREGATE(15,6,ROW('POA3'!$A$2:$A$152)-ROW('POA3'!$A$2)+1/--('POA3'!$A$2:$A$152=$B$65),ROWS($A$71:K94)),13)</f>
        <v>0</v>
      </c>
      <c r="M94" s="31">
        <f>INDEX('POA3'!$A$2:$O$152,_xlfn.AGGREGATE(15,6,ROW('POA3'!$A$2:$A$152)-ROW('POA3'!$A$2)+1/--('POA3'!$A$2:$A$152=$B$65),ROWS($A$71:L94)),14)</f>
        <v>0</v>
      </c>
      <c r="N94" s="37">
        <f t="shared" si="7"/>
        <v>0</v>
      </c>
      <c r="O94" s="41">
        <f t="shared" si="8"/>
        <v>0</v>
      </c>
    </row>
    <row r="95" spans="1:15" ht="52.8" x14ac:dyDescent="0.3">
      <c r="A95" s="2" t="str">
        <f>INDEX('POA3'!$A$2:$O$152,_xlfn.AGGREGATE(15,6,ROW('POA3'!$A$2:$A$152)-ROW('POA3'!$A$2)+1/--('POA3'!$A$2:$A$152=$B$65),ROWS($A$71:A95)),3)</f>
        <v>3.4 Extensión y vinculación</v>
      </c>
      <c r="B95" s="2" t="str">
        <f>INDEX('POA3'!$A$2:$O$152,_xlfn.AGGREGATE(15,6,ROW('POA3'!$A$2:$A$152)-ROW('POA3'!$A$2)+1/--('POA3'!$A$2:$A$152=$B$65),ROWS($A$71:B95)),4)</f>
        <v>3.4.3 Impulsar mecanismos para la generación de ingresos propios a través de la vinculación con el entorno social y productivo.</v>
      </c>
      <c r="C95" s="2" t="str">
        <f>INDEX('POA3'!$A$2:$O$152,_xlfn.AGGREGATE(15,6,ROW('POA3'!$A$2:$A$152)-ROW('POA3'!$A$2)+1/--('POA3'!$A$2:$A$152=$B$65),ROWS($A$71:C95)),5)</f>
        <v>3.4.3.2 Promover la realización de proyectos de investigación vinculada que generen recursos extraordinarios para la institución.</v>
      </c>
      <c r="D95" s="2" t="str">
        <f>INDEX('POA3'!$A$2:$O$152,_xlfn.AGGREGATE(15,6,ROW('POA3'!$A$2:$A$152)-ROW('POA3'!$A$2)+1/--('POA3'!$A$2:$A$152=$B$65),ROWS($A$71:D95)),6)</f>
        <v>Fomentar con apoyo de la Coordinación General de Investigación y Posgrado proyectos de investigación vinculada en beneficios de los programas educativos.</v>
      </c>
      <c r="E95" s="37">
        <f t="shared" si="6"/>
        <v>2</v>
      </c>
      <c r="F95" s="31">
        <f>INDEX('POA3'!$A$2:$O$152,_xlfn.AGGREGATE(15,6,ROW('POA3'!$A$2:$A$152)-ROW('POA3'!$A$2)+1/--('POA3'!$A$2:$A$152=$B$65),ROWS($A$71:E95)),7)</f>
        <v>0</v>
      </c>
      <c r="G95" s="31">
        <f>INDEX('POA3'!$A$2:$O$152,_xlfn.AGGREGATE(15,6,ROW('POA3'!$A$2:$A$152)-ROW('POA3'!$A$2)+1/--('POA3'!$A$2:$A$152=$B$65),ROWS($A$71:F95)),8)</f>
        <v>0</v>
      </c>
      <c r="H95" s="31">
        <f>INDEX('POA3'!$A$2:$O$152,_xlfn.AGGREGATE(15,6,ROW('POA3'!$A$2:$A$152)-ROW('POA3'!$A$2)+1/--('POA3'!$A$2:$A$152=$B$65),ROWS($A$71:G95)),9)</f>
        <v>2</v>
      </c>
      <c r="I95" s="31">
        <f>INDEX('POA3'!$A$2:$O$152,_xlfn.AGGREGATE(15,6,ROW('POA3'!$A$2:$A$152)-ROW('POA3'!$A$2)+1/--('POA3'!$A$2:$A$152=$B$65),ROWS($A$71:H95)),10)</f>
        <v>0</v>
      </c>
      <c r="J95" s="31">
        <f>INDEX('POA3'!$A$2:$O$152,_xlfn.AGGREGATE(15,6,ROW('POA3'!$A$2:$A$152)-ROW('POA3'!$A$2)+1/--('POA3'!$A$2:$A$152=$B$65),ROWS($A$71:I95)),11)</f>
        <v>0</v>
      </c>
      <c r="K95" s="31">
        <f>INDEX('POA3'!$A$2:$O$152,_xlfn.AGGREGATE(15,6,ROW('POA3'!$A$2:$A$152)-ROW('POA3'!$A$2)+1/--('POA3'!$A$2:$A$152=$B$65),ROWS($A$71:J95)),12)</f>
        <v>0</v>
      </c>
      <c r="L95" s="31">
        <f>INDEX('POA3'!$A$2:$O$152,_xlfn.AGGREGATE(15,6,ROW('POA3'!$A$2:$A$152)-ROW('POA3'!$A$2)+1/--('POA3'!$A$2:$A$152=$B$65),ROWS($A$71:K95)),13)</f>
        <v>0</v>
      </c>
      <c r="M95" s="31">
        <f>INDEX('POA3'!$A$2:$O$152,_xlfn.AGGREGATE(15,6,ROW('POA3'!$A$2:$A$152)-ROW('POA3'!$A$2)+1/--('POA3'!$A$2:$A$152=$B$65),ROWS($A$71:L95)),14)</f>
        <v>0</v>
      </c>
      <c r="N95" s="37">
        <f t="shared" si="7"/>
        <v>0</v>
      </c>
      <c r="O95" s="41">
        <f t="shared" si="8"/>
        <v>0</v>
      </c>
    </row>
    <row r="96" spans="1:15" ht="66" x14ac:dyDescent="0.3">
      <c r="A96" s="2" t="str">
        <f>INDEX('POA3'!$A$2:$O$152,_xlfn.AGGREGATE(15,6,ROW('POA3'!$A$2:$A$152)-ROW('POA3'!$A$2)+1/--('POA3'!$A$2:$A$152=$B$65),ROWS($A$71:A96)),3)</f>
        <v>3.4 Extensión y vinculación</v>
      </c>
      <c r="B96" s="2" t="str">
        <f>INDEX('POA3'!$A$2:$O$152,_xlfn.AGGREGATE(15,6,ROW('POA3'!$A$2:$A$152)-ROW('POA3'!$A$2)+1/--('POA3'!$A$2:$A$152=$B$65),ROWS($A$71:B96)),4)</f>
        <v>3.4.3 Impulsar mecanismos para la generación de ingresos propios a través de la vinculación con el entorno social y productivo.</v>
      </c>
      <c r="C96" s="2" t="str">
        <f>INDEX('POA3'!$A$2:$O$152,_xlfn.AGGREGATE(15,6,ROW('POA3'!$A$2:$A$152)-ROW('POA3'!$A$2)+1/--('POA3'!$A$2:$A$152=$B$65),ROWS($A$71:C96)),5)</f>
        <v>3.4.3.2 Promover la realización de proyectos de investigación vinculada que generen recursos extraordinarios para la institución.</v>
      </c>
      <c r="D96" s="2" t="str">
        <f>INDEX('POA3'!$A$2:$O$152,_xlfn.AGGREGATE(15,6,ROW('POA3'!$A$2:$A$152)-ROW('POA3'!$A$2)+1/--('POA3'!$A$2:$A$152=$B$65),ROWS($A$71:D96)),6)</f>
        <v>Gestionar la firma de convenios específicos de vinculación dirigidos a la promoción de proyectos de investigación con los diferentes sectores productivos, así como el sector privado, público y social.</v>
      </c>
      <c r="E96" s="37">
        <f t="shared" si="6"/>
        <v>1</v>
      </c>
      <c r="F96" s="31">
        <f>INDEX('POA3'!$A$2:$O$152,_xlfn.AGGREGATE(15,6,ROW('POA3'!$A$2:$A$152)-ROW('POA3'!$A$2)+1/--('POA3'!$A$2:$A$152=$B$65),ROWS($A$71:E96)),7)</f>
        <v>0</v>
      </c>
      <c r="G96" s="31">
        <f>INDEX('POA3'!$A$2:$O$152,_xlfn.AGGREGATE(15,6,ROW('POA3'!$A$2:$A$152)-ROW('POA3'!$A$2)+1/--('POA3'!$A$2:$A$152=$B$65),ROWS($A$71:F96)),8)</f>
        <v>0</v>
      </c>
      <c r="H96" s="31">
        <f>INDEX('POA3'!$A$2:$O$152,_xlfn.AGGREGATE(15,6,ROW('POA3'!$A$2:$A$152)-ROW('POA3'!$A$2)+1/--('POA3'!$A$2:$A$152=$B$65),ROWS($A$71:G96)),9)</f>
        <v>1</v>
      </c>
      <c r="I96" s="31">
        <f>INDEX('POA3'!$A$2:$O$152,_xlfn.AGGREGATE(15,6,ROW('POA3'!$A$2:$A$152)-ROW('POA3'!$A$2)+1/--('POA3'!$A$2:$A$152=$B$65),ROWS($A$71:H96)),10)</f>
        <v>0</v>
      </c>
      <c r="J96" s="31">
        <f>INDEX('POA3'!$A$2:$O$152,_xlfn.AGGREGATE(15,6,ROW('POA3'!$A$2:$A$152)-ROW('POA3'!$A$2)+1/--('POA3'!$A$2:$A$152=$B$65),ROWS($A$71:I96)),11)</f>
        <v>0</v>
      </c>
      <c r="K96" s="31">
        <f>INDEX('POA3'!$A$2:$O$152,_xlfn.AGGREGATE(15,6,ROW('POA3'!$A$2:$A$152)-ROW('POA3'!$A$2)+1/--('POA3'!$A$2:$A$152=$B$65),ROWS($A$71:J96)),12)</f>
        <v>0</v>
      </c>
      <c r="L96" s="31">
        <f>INDEX('POA3'!$A$2:$O$152,_xlfn.AGGREGATE(15,6,ROW('POA3'!$A$2:$A$152)-ROW('POA3'!$A$2)+1/--('POA3'!$A$2:$A$152=$B$65),ROWS($A$71:K96)),13)</f>
        <v>0</v>
      </c>
      <c r="M96" s="31">
        <f>INDEX('POA3'!$A$2:$O$152,_xlfn.AGGREGATE(15,6,ROW('POA3'!$A$2:$A$152)-ROW('POA3'!$A$2)+1/--('POA3'!$A$2:$A$152=$B$65),ROWS($A$71:L96)),14)</f>
        <v>0</v>
      </c>
      <c r="N96" s="37">
        <f t="shared" si="7"/>
        <v>0</v>
      </c>
      <c r="O96" s="41">
        <f t="shared" si="8"/>
        <v>0</v>
      </c>
    </row>
    <row r="97" spans="1:15" ht="66" x14ac:dyDescent="0.3">
      <c r="A97" s="2" t="str">
        <f>INDEX('POA3'!$A$2:$O$152,_xlfn.AGGREGATE(15,6,ROW('POA3'!$A$2:$A$152)-ROW('POA3'!$A$2)+1/--('POA3'!$A$2:$A$152=$B$65),ROWS($A$71:A97)),3)</f>
        <v>3.4 Extensión y vinculación</v>
      </c>
      <c r="B97" s="2" t="str">
        <f>INDEX('POA3'!$A$2:$O$152,_xlfn.AGGREGATE(15,6,ROW('POA3'!$A$2:$A$152)-ROW('POA3'!$A$2)+1/--('POA3'!$A$2:$A$152=$B$65),ROWS($A$71:B97)),4)</f>
        <v>3.4.3 Impulsar mecanismos para la generación de ingresos propios a través de la vinculación con el entorno social y productivo.</v>
      </c>
      <c r="C97" s="2" t="str">
        <f>INDEX('POA3'!$A$2:$O$152,_xlfn.AGGREGATE(15,6,ROW('POA3'!$A$2:$A$152)-ROW('POA3'!$A$2)+1/--('POA3'!$A$2:$A$152=$B$65),ROWS($A$71:C97)),5)</f>
        <v>3.4.3.1 Ampliar y diversificar la oferta de productos y servicios que ofrece la institución hacia los sectores público, social y privado.</v>
      </c>
      <c r="D97" s="2" t="str">
        <f>INDEX('POA3'!$A$2:$O$152,_xlfn.AGGREGATE(15,6,ROW('POA3'!$A$2:$A$152)-ROW('POA3'!$A$2)+1/--('POA3'!$A$2:$A$152=$B$65),ROWS($A$71:D97)),6)</f>
        <v>Fomentar la oferta de educación continua en las unidades académicas, a través de la elaboración de un diagnóstico de servicios disponibles que puedan ofertar e integrar a un catálogo de servicios.</v>
      </c>
      <c r="E97" s="37">
        <f t="shared" si="6"/>
        <v>1</v>
      </c>
      <c r="F97" s="31">
        <f>INDEX('POA3'!$A$2:$O$152,_xlfn.AGGREGATE(15,6,ROW('POA3'!$A$2:$A$152)-ROW('POA3'!$A$2)+1/--('POA3'!$A$2:$A$152=$B$65),ROWS($A$71:E97)),7)</f>
        <v>0</v>
      </c>
      <c r="G97" s="31">
        <f>INDEX('POA3'!$A$2:$O$152,_xlfn.AGGREGATE(15,6,ROW('POA3'!$A$2:$A$152)-ROW('POA3'!$A$2)+1/--('POA3'!$A$2:$A$152=$B$65),ROWS($A$71:F97)),8)</f>
        <v>0</v>
      </c>
      <c r="H97" s="31">
        <f>INDEX('POA3'!$A$2:$O$152,_xlfn.AGGREGATE(15,6,ROW('POA3'!$A$2:$A$152)-ROW('POA3'!$A$2)+1/--('POA3'!$A$2:$A$152=$B$65),ROWS($A$71:G97)),9)</f>
        <v>0</v>
      </c>
      <c r="I97" s="31">
        <f>INDEX('POA3'!$A$2:$O$152,_xlfn.AGGREGATE(15,6,ROW('POA3'!$A$2:$A$152)-ROW('POA3'!$A$2)+1/--('POA3'!$A$2:$A$152=$B$65),ROWS($A$71:H97)),10)</f>
        <v>0</v>
      </c>
      <c r="J97" s="31">
        <f>INDEX('POA3'!$A$2:$O$152,_xlfn.AGGREGATE(15,6,ROW('POA3'!$A$2:$A$152)-ROW('POA3'!$A$2)+1/--('POA3'!$A$2:$A$152=$B$65),ROWS($A$71:I97)),11)</f>
        <v>0</v>
      </c>
      <c r="K97" s="31">
        <f>INDEX('POA3'!$A$2:$O$152,_xlfn.AGGREGATE(15,6,ROW('POA3'!$A$2:$A$152)-ROW('POA3'!$A$2)+1/--('POA3'!$A$2:$A$152=$B$65),ROWS($A$71:J97)),12)</f>
        <v>0</v>
      </c>
      <c r="L97" s="31">
        <f>INDEX('POA3'!$A$2:$O$152,_xlfn.AGGREGATE(15,6,ROW('POA3'!$A$2:$A$152)-ROW('POA3'!$A$2)+1/--('POA3'!$A$2:$A$152=$B$65),ROWS($A$71:K97)),13)</f>
        <v>1</v>
      </c>
      <c r="M97" s="31">
        <f>INDEX('POA3'!$A$2:$O$152,_xlfn.AGGREGATE(15,6,ROW('POA3'!$A$2:$A$152)-ROW('POA3'!$A$2)+1/--('POA3'!$A$2:$A$152=$B$65),ROWS($A$71:L97)),14)</f>
        <v>0</v>
      </c>
      <c r="N97" s="37">
        <f t="shared" si="7"/>
        <v>0</v>
      </c>
      <c r="O97" s="41">
        <f t="shared" si="8"/>
        <v>0</v>
      </c>
    </row>
    <row r="98" spans="1:15" ht="52.8" x14ac:dyDescent="0.3">
      <c r="A98" s="2" t="str">
        <f>INDEX('POA3'!$A$2:$O$152,_xlfn.AGGREGATE(15,6,ROW('POA3'!$A$2:$A$152)-ROW('POA3'!$A$2)+1/--('POA3'!$A$2:$A$152=$B$65),ROWS($A$71:A98)),3)</f>
        <v>3.4 Extensión y vinculación</v>
      </c>
      <c r="B98" s="2" t="str">
        <f>INDEX('POA3'!$A$2:$O$152,_xlfn.AGGREGATE(15,6,ROW('POA3'!$A$2:$A$152)-ROW('POA3'!$A$2)+1/--('POA3'!$A$2:$A$152=$B$65),ROWS($A$71:B98)),4)</f>
        <v>3.4.2 Consolidar los esquemas de vinculación institucional con los sectores público, privado y social.</v>
      </c>
      <c r="C98" s="2" t="str">
        <f>INDEX('POA3'!$A$2:$O$152,_xlfn.AGGREGATE(15,6,ROW('POA3'!$A$2:$A$152)-ROW('POA3'!$A$2)+1/--('POA3'!$A$2:$A$152=$B$65),ROWS($A$71:C98)),5)</f>
        <v>3.4.2.4 Promover el desarrollo de esquemas eficaces para el diálogo y la vinculación con agentes y representantes de los diversos sectores de la sociedad.</v>
      </c>
      <c r="D98" s="2" t="str">
        <f>INDEX('POA3'!$A$2:$O$152,_xlfn.AGGREGATE(15,6,ROW('POA3'!$A$2:$A$152)-ROW('POA3'!$A$2)+1/--('POA3'!$A$2:$A$152=$B$65),ROWS($A$71:D98)),6)</f>
        <v>Supervisar y dar seguimiento a la integración y funcionamiento de los consejos de vinculaciónde las unidades académicas</v>
      </c>
      <c r="E98" s="37">
        <f t="shared" si="6"/>
        <v>1</v>
      </c>
      <c r="F98" s="31">
        <f>INDEX('POA3'!$A$2:$O$152,_xlfn.AGGREGATE(15,6,ROW('POA3'!$A$2:$A$152)-ROW('POA3'!$A$2)+1/--('POA3'!$A$2:$A$152=$B$65),ROWS($A$71:E98)),7)</f>
        <v>0</v>
      </c>
      <c r="G98" s="31">
        <f>INDEX('POA3'!$A$2:$O$152,_xlfn.AGGREGATE(15,6,ROW('POA3'!$A$2:$A$152)-ROW('POA3'!$A$2)+1/--('POA3'!$A$2:$A$152=$B$65),ROWS($A$71:F98)),8)</f>
        <v>0</v>
      </c>
      <c r="H98" s="31">
        <f>INDEX('POA3'!$A$2:$O$152,_xlfn.AGGREGATE(15,6,ROW('POA3'!$A$2:$A$152)-ROW('POA3'!$A$2)+1/--('POA3'!$A$2:$A$152=$B$65),ROWS($A$71:G98)),9)</f>
        <v>1</v>
      </c>
      <c r="I98" s="31">
        <f>INDEX('POA3'!$A$2:$O$152,_xlfn.AGGREGATE(15,6,ROW('POA3'!$A$2:$A$152)-ROW('POA3'!$A$2)+1/--('POA3'!$A$2:$A$152=$B$65),ROWS($A$71:H98)),10)</f>
        <v>0</v>
      </c>
      <c r="J98" s="31">
        <f>INDEX('POA3'!$A$2:$O$152,_xlfn.AGGREGATE(15,6,ROW('POA3'!$A$2:$A$152)-ROW('POA3'!$A$2)+1/--('POA3'!$A$2:$A$152=$B$65),ROWS($A$71:I98)),11)</f>
        <v>0</v>
      </c>
      <c r="K98" s="31">
        <f>INDEX('POA3'!$A$2:$O$152,_xlfn.AGGREGATE(15,6,ROW('POA3'!$A$2:$A$152)-ROW('POA3'!$A$2)+1/--('POA3'!$A$2:$A$152=$B$65),ROWS($A$71:J98)),12)</f>
        <v>0</v>
      </c>
      <c r="L98" s="31">
        <f>INDEX('POA3'!$A$2:$O$152,_xlfn.AGGREGATE(15,6,ROW('POA3'!$A$2:$A$152)-ROW('POA3'!$A$2)+1/--('POA3'!$A$2:$A$152=$B$65),ROWS($A$71:K98)),13)</f>
        <v>0</v>
      </c>
      <c r="M98" s="31">
        <f>INDEX('POA3'!$A$2:$O$152,_xlfn.AGGREGATE(15,6,ROW('POA3'!$A$2:$A$152)-ROW('POA3'!$A$2)+1/--('POA3'!$A$2:$A$152=$B$65),ROWS($A$71:L98)),14)</f>
        <v>0</v>
      </c>
      <c r="N98" s="37">
        <f t="shared" si="7"/>
        <v>0</v>
      </c>
      <c r="O98" s="41">
        <f t="shared" si="8"/>
        <v>0</v>
      </c>
    </row>
    <row r="99" spans="1:15" ht="52.8" x14ac:dyDescent="0.3">
      <c r="A99" s="2" t="str">
        <f>INDEX('POA3'!$A$2:$O$152,_xlfn.AGGREGATE(15,6,ROW('POA3'!$A$2:$A$152)-ROW('POA3'!$A$2)+1/--('POA3'!$A$2:$A$152=$B$65),ROWS($A$71:A99)),3)</f>
        <v>3.4 Extensión y vinculación</v>
      </c>
      <c r="B99" s="2" t="str">
        <f>INDEX('POA3'!$A$2:$O$152,_xlfn.AGGREGATE(15,6,ROW('POA3'!$A$2:$A$152)-ROW('POA3'!$A$2)+1/--('POA3'!$A$2:$A$152=$B$65),ROWS($A$71:B99)),4)</f>
        <v>3.4.2 Consolidar los esquemas de vinculación institucional con los sectores público, privado y social.</v>
      </c>
      <c r="C99" s="2" t="str">
        <f>INDEX('POA3'!$A$2:$O$152,_xlfn.AGGREGATE(15,6,ROW('POA3'!$A$2:$A$152)-ROW('POA3'!$A$2)+1/--('POA3'!$A$2:$A$152=$B$65),ROWS($A$71:C99)),5)</f>
        <v>3.4.2.1 Establecer convenios que promuevan la relación con los sectores público, priva- do y social, y supervisar su adecuado funcionamiento.</v>
      </c>
      <c r="D99" s="2" t="str">
        <f>INDEX('POA3'!$A$2:$O$152,_xlfn.AGGREGATE(15,6,ROW('POA3'!$A$2:$A$152)-ROW('POA3'!$A$2)+1/--('POA3'!$A$2:$A$152=$B$65),ROWS($A$71:D99)),6)</f>
        <v>Gestionar y dar seguimiento a la operación de los convenios de colaboración celebrados entre la Universidad y los sectores privado, público y social</v>
      </c>
      <c r="E99" s="37">
        <f t="shared" si="6"/>
        <v>2</v>
      </c>
      <c r="F99" s="31">
        <f>INDEX('POA3'!$A$2:$O$152,_xlfn.AGGREGATE(15,6,ROW('POA3'!$A$2:$A$152)-ROW('POA3'!$A$2)+1/--('POA3'!$A$2:$A$152=$B$65),ROWS($A$71:E99)),7)</f>
        <v>0</v>
      </c>
      <c r="G99" s="31">
        <f>INDEX('POA3'!$A$2:$O$152,_xlfn.AGGREGATE(15,6,ROW('POA3'!$A$2:$A$152)-ROW('POA3'!$A$2)+1/--('POA3'!$A$2:$A$152=$B$65),ROWS($A$71:F99)),8)</f>
        <v>0</v>
      </c>
      <c r="H99" s="31">
        <f>INDEX('POA3'!$A$2:$O$152,_xlfn.AGGREGATE(15,6,ROW('POA3'!$A$2:$A$152)-ROW('POA3'!$A$2)+1/--('POA3'!$A$2:$A$152=$B$65),ROWS($A$71:G99)),9)</f>
        <v>1</v>
      </c>
      <c r="I99" s="31">
        <f>INDEX('POA3'!$A$2:$O$152,_xlfn.AGGREGATE(15,6,ROW('POA3'!$A$2:$A$152)-ROW('POA3'!$A$2)+1/--('POA3'!$A$2:$A$152=$B$65),ROWS($A$71:H99)),10)</f>
        <v>0</v>
      </c>
      <c r="J99" s="31">
        <f>INDEX('POA3'!$A$2:$O$152,_xlfn.AGGREGATE(15,6,ROW('POA3'!$A$2:$A$152)-ROW('POA3'!$A$2)+1/--('POA3'!$A$2:$A$152=$B$65),ROWS($A$71:I99)),11)</f>
        <v>0</v>
      </c>
      <c r="K99" s="31">
        <f>INDEX('POA3'!$A$2:$O$152,_xlfn.AGGREGATE(15,6,ROW('POA3'!$A$2:$A$152)-ROW('POA3'!$A$2)+1/--('POA3'!$A$2:$A$152=$B$65),ROWS($A$71:J99)),12)</f>
        <v>0</v>
      </c>
      <c r="L99" s="31">
        <f>INDEX('POA3'!$A$2:$O$152,_xlfn.AGGREGATE(15,6,ROW('POA3'!$A$2:$A$152)-ROW('POA3'!$A$2)+1/--('POA3'!$A$2:$A$152=$B$65),ROWS($A$71:K99)),13)</f>
        <v>1</v>
      </c>
      <c r="M99" s="31">
        <f>INDEX('POA3'!$A$2:$O$152,_xlfn.AGGREGATE(15,6,ROW('POA3'!$A$2:$A$152)-ROW('POA3'!$A$2)+1/--('POA3'!$A$2:$A$152=$B$65),ROWS($A$71:L99)),14)</f>
        <v>0</v>
      </c>
      <c r="N99" s="37">
        <f t="shared" si="7"/>
        <v>0</v>
      </c>
      <c r="O99" s="41">
        <f t="shared" si="8"/>
        <v>0</v>
      </c>
    </row>
  </sheetData>
  <mergeCells count="32">
    <mergeCell ref="B61:O61"/>
    <mergeCell ref="B62:O62"/>
    <mergeCell ref="C65:N65"/>
    <mergeCell ref="C66:N66"/>
    <mergeCell ref="A68:A70"/>
    <mergeCell ref="B68:B70"/>
    <mergeCell ref="C68:C70"/>
    <mergeCell ref="D68:D70"/>
    <mergeCell ref="E68:E70"/>
    <mergeCell ref="F68:M68"/>
    <mergeCell ref="N68:N70"/>
    <mergeCell ref="O68:O70"/>
    <mergeCell ref="F69:G69"/>
    <mergeCell ref="H69:I69"/>
    <mergeCell ref="J69:K69"/>
    <mergeCell ref="L69:M69"/>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8" orientation="landscape" r:id="rId1"/>
  <rowBreaks count="1" manualBreakCount="1">
    <brk id="59"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view="pageBreakPreview" topLeftCell="A34"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258</v>
      </c>
      <c r="C5" s="84" t="s">
        <v>1576</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1.2.2 Fortalecer las trayectorias escolares de los alumnos para asegurar la conclusión exitosa de sus estudios.</v>
      </c>
      <c r="C11" s="2" t="str">
        <f>IF(ROWS($A$11:C11)&gt;COUNTIF(POA!$A:$A,$B$5),"",INDEX(POA!$A$2:$O$856,_xlfn.AGGREGATE(15,6,ROW(POA!$A$2:$A$855)-ROW(POA!$A$2)+1/--(POA!$A$2:$A$855=$B$5),ROWS($A$11:C11)),5))</f>
        <v>1.2.2.7 Implementar esquemas de seguimiento y atención a la trayectoria escolar de los estudiantes.</v>
      </c>
      <c r="D11" s="2" t="str">
        <f>IF(ROWS($A$11:D11)&gt;COUNTIF(POA!$A:$A,$B$5),"",INDEX(POA!$A$2:$O$856,_xlfn.AGGREGATE(15,6,ROW(POA!$A$2:$A$855)-ROW(POA!$A$2)+1/--(POA!$A$2:$A$855=$B$5),ROWS($A$11:D11)),6))</f>
        <v>Consolidad el Sistema Institucional de Indicadores</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1.8 Comunicación e identidad universitaria</v>
      </c>
      <c r="B12" s="2" t="str">
        <f>IF(ROWS($A$11:B12)&gt;COUNTIF(POA!$A:$A,$B$5),"",INDEX(POA!$A$2:$O$856,_xlfn.AGGREGATE(15,6,ROW(POA!$A$2:$A$855)-ROW(POA!$A$2)+1/--(POA!$A$2:$A$855=$B$5),ROWS($A$11:B12)),4))</f>
        <v>1.8.1 Informar a la comunidad universitaria y a la sociedad en general sobre las actividades realizadas por la universidad como parte de su quehacer institucional.</v>
      </c>
      <c r="C12" s="2" t="str">
        <f>IF(ROWS($A$11:C12)&gt;COUNTIF(POA!$A:$A,$B$5),"",INDEX(POA!$A$2:$O$856,_xlfn.AGGREGATE(15,6,ROW(POA!$A$2:$A$855)-ROW(POA!$A$2)+1/--(POA!$A$2:$A$855=$B$5),ROWS($A$11:C12)),5))</f>
        <v>1.8.1.3 Rediseñar el portal web a fin de fortalecer la imagen institucional y difundir el acontecer universitario.</v>
      </c>
      <c r="D12" s="2" t="str">
        <f>IF(ROWS($A$11:D12)&gt;COUNTIF(POA!$A:$A,$B$5),"",INDEX(POA!$A$2:$O$856,_xlfn.AGGREGATE(15,6,ROW(POA!$A$2:$A$855)-ROW(POA!$A$2)+1/--(POA!$A$2:$A$855=$B$5),ROWS($A$11:D12)),6))</f>
        <v>Proporcionar soporte técnico, infraestructura y mantenimiento para el funcionamiento del portal web institucional</v>
      </c>
      <c r="E12" s="31">
        <f t="shared" ref="E12:E14"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4" si="1">+G12+I12+K12+M12</f>
        <v>0</v>
      </c>
      <c r="O12" s="41">
        <f t="shared" ref="O12:O14" si="2">IFERROR(N12/E12,0%)</f>
        <v>0</v>
      </c>
    </row>
    <row r="13" spans="1:16" ht="52.8"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1.9.2 Modernizar la infraestructura tecnológica de la universidad acorde con los requerimientos de las funciones sustantivas y de gestión.</v>
      </c>
      <c r="C13" s="2" t="str">
        <f>IF(ROWS($A$11:C13)&gt;COUNTIF(POA!$A:$A,$B$5),"",INDEX(POA!$A$2:$O$856,_xlfn.AGGREGATE(15,6,ROW(POA!$A$2:$A$855)-ROW(POA!$A$2)+1/--(POA!$A$2:$A$855=$B$5),ROWS($A$11:C13)),5))</f>
        <v>1.9.2.2 Disponer de sistemas y servicios informáticos modernos, funcionales e interconectados que atiendan las diversas demandas institucionales.</v>
      </c>
      <c r="D13" s="2" t="str">
        <f>IF(ROWS($A$11:D13)&gt;COUNTIF(POA!$A:$A,$B$5),"",INDEX(POA!$A$2:$O$856,_xlfn.AGGREGATE(15,6,ROW(POA!$A$2:$A$855)-ROW(POA!$A$2)+1/--(POA!$A$2:$A$855=$B$5),ROWS($A$11:D13)),6))</f>
        <v>Desarrollar sistemas informáticos que soporten el desarrollo de estudios y proyectos institucionales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1.8 Comunicación e identidad universitaria</v>
      </c>
      <c r="B14" s="2" t="str">
        <f>IF(ROWS($A$11:B14)&gt;COUNTIF(POA!$A:$A,$B$5),"",INDEX(POA!$A$2:$O$856,_xlfn.AGGREGATE(15,6,ROW(POA!$A$2:$A$855)-ROW(POA!$A$2)+1/--(POA!$A$2:$A$855=$B$5),ROWS($A$11:B14)),4))</f>
        <v>1.8.1 Informar a la comunidad universitaria y a la sociedad en general sobre las actividades realizadas por la universidad como parte de su quehacer institucional.</v>
      </c>
      <c r="C14" s="2" t="str">
        <f>IF(ROWS($A$11:C14)&gt;COUNTIF(POA!$A:$A,$B$5),"",INDEX(POA!$A$2:$O$856,_xlfn.AGGREGATE(15,6,ROW(POA!$A$2:$A$855)-ROW(POA!$A$2)+1/--(POA!$A$2:$A$855=$B$5),ROWS($A$11:C14)),5))</f>
        <v>1.8.1.1 Difundir las actividades universitarias derivadas del cumplimiento de sus funciones sustantivas a través de los medios de comunicación institucionales y de los que dispone la propia entidad.</v>
      </c>
      <c r="D14" s="2" t="str">
        <f>IF(ROWS($A$11:D14)&gt;COUNTIF(POA!$A:$A,$B$5),"",INDEX(POA!$A$2:$O$856,_xlfn.AGGREGATE(15,6,ROW(POA!$A$2:$A$855)-ROW(POA!$A$2)+1/--(POA!$A$2:$A$855=$B$5),ROWS($A$11:D14)),6))</f>
        <v>Difundir entre la comunidad universitaria las políticas institucionales, y todos aquellos lineamientos  y normataividad establecida para el cumplimiento de las funciones sustantivas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9" spans="1:16" ht="15.6" x14ac:dyDescent="0.3">
      <c r="A19" s="4"/>
      <c r="B19" s="82" t="s">
        <v>0</v>
      </c>
      <c r="C19" s="82"/>
      <c r="D19" s="82"/>
      <c r="E19" s="82"/>
      <c r="F19" s="82"/>
      <c r="G19" s="82"/>
      <c r="H19" s="82"/>
      <c r="I19" s="82"/>
      <c r="J19" s="82"/>
      <c r="K19" s="82"/>
      <c r="L19" s="82"/>
      <c r="M19" s="82"/>
      <c r="N19" s="82"/>
      <c r="O19" s="82"/>
    </row>
    <row r="20" spans="1:16" ht="15" x14ac:dyDescent="0.25">
      <c r="A20" s="4"/>
      <c r="B20" s="83" t="s">
        <v>1564</v>
      </c>
      <c r="C20" s="83"/>
      <c r="D20" s="83"/>
      <c r="E20" s="83"/>
      <c r="F20" s="83"/>
      <c r="G20" s="83"/>
      <c r="H20" s="83"/>
      <c r="I20" s="83"/>
      <c r="J20" s="83"/>
      <c r="K20" s="83"/>
      <c r="L20" s="83"/>
      <c r="M20" s="83"/>
      <c r="N20" s="83"/>
      <c r="O20" s="83"/>
    </row>
    <row r="21" spans="1:16" ht="15" x14ac:dyDescent="0.25">
      <c r="A21" s="4"/>
      <c r="B21" s="47"/>
      <c r="C21" s="47"/>
      <c r="D21" s="47"/>
      <c r="E21" s="47"/>
      <c r="F21" s="47"/>
      <c r="G21" s="47"/>
      <c r="H21" s="47"/>
      <c r="I21" s="47"/>
      <c r="J21" s="47"/>
      <c r="K21" s="47"/>
      <c r="L21" s="47"/>
      <c r="M21" s="47"/>
      <c r="N21" s="47"/>
      <c r="O21" s="47"/>
    </row>
    <row r="22" spans="1:16" ht="15.75" x14ac:dyDescent="0.25">
      <c r="A22" s="4"/>
      <c r="B22" s="12"/>
      <c r="C22" s="12"/>
      <c r="D22" s="12"/>
      <c r="E22" s="12"/>
      <c r="F22" s="12"/>
      <c r="G22" s="12"/>
      <c r="H22" s="12"/>
      <c r="I22" s="12"/>
      <c r="J22" s="12"/>
      <c r="K22" s="12"/>
      <c r="L22" s="12"/>
      <c r="M22" s="12"/>
      <c r="N22" s="12"/>
      <c r="O22" s="12"/>
    </row>
    <row r="23" spans="1:16" ht="15.6" x14ac:dyDescent="0.3">
      <c r="A23" s="6" t="s">
        <v>1</v>
      </c>
      <c r="B23" s="33">
        <v>258</v>
      </c>
      <c r="C23" s="84" t="s">
        <v>1577</v>
      </c>
      <c r="D23" s="84"/>
      <c r="E23" s="84"/>
      <c r="F23" s="84"/>
      <c r="G23" s="84"/>
      <c r="H23" s="84"/>
      <c r="I23" s="84"/>
      <c r="J23" s="84"/>
      <c r="K23" s="84"/>
      <c r="L23" s="84"/>
      <c r="M23" s="84"/>
      <c r="N23" s="84"/>
      <c r="O23" s="46"/>
    </row>
    <row r="24" spans="1:16" ht="15" x14ac:dyDescent="0.25">
      <c r="A24" s="6" t="s">
        <v>13</v>
      </c>
      <c r="B24" s="11" t="s">
        <v>4</v>
      </c>
      <c r="C24" s="84" t="s">
        <v>40</v>
      </c>
      <c r="D24" s="84"/>
      <c r="E24" s="84"/>
      <c r="F24" s="84"/>
      <c r="G24" s="84"/>
      <c r="H24" s="84"/>
      <c r="I24" s="84"/>
      <c r="J24" s="84"/>
      <c r="K24" s="84"/>
      <c r="L24" s="84"/>
      <c r="M24" s="84"/>
      <c r="N24" s="84"/>
      <c r="O24" s="8"/>
      <c r="P24" s="4"/>
    </row>
    <row r="25" spans="1:16" ht="15" x14ac:dyDescent="0.25">
      <c r="B25" s="9"/>
      <c r="C25" s="9"/>
      <c r="D25" s="9"/>
      <c r="E25" s="9"/>
      <c r="F25" s="9"/>
      <c r="G25" s="9"/>
      <c r="H25" s="9"/>
      <c r="I25" s="9"/>
      <c r="J25" s="9"/>
      <c r="K25" s="9"/>
      <c r="L25" s="9"/>
      <c r="M25" s="9"/>
      <c r="N25" s="9"/>
    </row>
    <row r="26" spans="1:16" x14ac:dyDescent="0.3">
      <c r="A26" s="85" t="s">
        <v>21</v>
      </c>
      <c r="B26" s="85" t="s">
        <v>22</v>
      </c>
      <c r="C26" s="85" t="s">
        <v>23</v>
      </c>
      <c r="D26" s="85" t="s">
        <v>24</v>
      </c>
      <c r="E26" s="85" t="s">
        <v>5</v>
      </c>
      <c r="F26" s="86" t="s">
        <v>25</v>
      </c>
      <c r="G26" s="86"/>
      <c r="H26" s="86"/>
      <c r="I26" s="86"/>
      <c r="J26" s="86"/>
      <c r="K26" s="86"/>
      <c r="L26" s="86"/>
      <c r="M26" s="86"/>
      <c r="N26" s="87" t="s">
        <v>16</v>
      </c>
      <c r="O26" s="85" t="s">
        <v>17</v>
      </c>
    </row>
    <row r="27" spans="1:16" x14ac:dyDescent="0.3">
      <c r="A27" s="85"/>
      <c r="B27" s="85"/>
      <c r="C27" s="85"/>
      <c r="D27" s="85"/>
      <c r="E27" s="85"/>
      <c r="F27" s="86" t="s">
        <v>6</v>
      </c>
      <c r="G27" s="86"/>
      <c r="H27" s="86" t="s">
        <v>7</v>
      </c>
      <c r="I27" s="86"/>
      <c r="J27" s="86" t="s">
        <v>8</v>
      </c>
      <c r="K27" s="86"/>
      <c r="L27" s="86" t="s">
        <v>9</v>
      </c>
      <c r="M27" s="86"/>
      <c r="N27" s="87"/>
      <c r="O27" s="85"/>
    </row>
    <row r="28" spans="1:16" x14ac:dyDescent="0.3">
      <c r="A28" s="85"/>
      <c r="B28" s="85"/>
      <c r="C28" s="85"/>
      <c r="D28" s="85"/>
      <c r="E28" s="85"/>
      <c r="F28" s="48" t="s">
        <v>10</v>
      </c>
      <c r="G28" s="48" t="s">
        <v>11</v>
      </c>
      <c r="H28" s="48" t="s">
        <v>10</v>
      </c>
      <c r="I28" s="48" t="s">
        <v>11</v>
      </c>
      <c r="J28" s="48" t="s">
        <v>10</v>
      </c>
      <c r="K28" s="48" t="s">
        <v>12</v>
      </c>
      <c r="L28" s="48" t="s">
        <v>10</v>
      </c>
      <c r="M28" s="48" t="s">
        <v>12</v>
      </c>
      <c r="N28" s="87"/>
      <c r="O28" s="85"/>
    </row>
    <row r="29" spans="1:16" ht="52.8" x14ac:dyDescent="0.3">
      <c r="A29" s="2" t="str">
        <f>INDEX('POA4'!$A$2:$O$152,_xlfn.AGGREGATE(15,6,ROW('POA4'!$A$2:$A$152)-ROW('POA4'!$A$2)+1/--('POA4'!$A$2:$A$152=$B$23),ROWS($A$29:A29)),3)</f>
        <v>4.12 Gobernanza universitaria, transparencia y rendición de cuentas</v>
      </c>
      <c r="B29" s="2" t="str">
        <f>INDEX('POA4'!$A$2:$O$152,_xlfn.AGGREGATE(15,6,ROW('POA4'!$A$2:$A$152)-ROW('POA4'!$A$2)+1/--('POA4'!$A$2:$A$152=$B$23),ROWS($A$29:B29)),4)</f>
        <v>4.12.1 Fortalecer  la gobernanza  universitaria  en la conducción  y  funcionamiento  de la institución.</v>
      </c>
      <c r="C29" s="2" t="str">
        <f>INDEX('POA4'!$A$2:$O$152,_xlfn.AGGREGATE(15,6,ROW('POA4'!$A$2:$A$152)-ROW('POA4'!$A$2)+1/--('POA4'!$A$2:$A$152=$B$23),ROWS($A$29:C29)),5)</f>
        <v>4.12.1.5 Estimular una mayor participación de la comunidad universitaria en la toma de decisiones mediante su implicación en los distintos cuerpos colegiados de la institución.</v>
      </c>
      <c r="D29" s="2" t="str">
        <f>INDEX('POA4'!$A$2:$O$152,_xlfn.AGGREGATE(15,6,ROW('POA4'!$A$2:$A$152)-ROW('POA4'!$A$2)+1/--('POA4'!$A$2:$A$152=$B$23),ROWS($A$29:D29)),6)</f>
        <v>Realizar reuniones de trabajo para el seguimiento y evaluación del Plan de Desarrollo Institucional 2019-2023</v>
      </c>
      <c r="E29" s="37">
        <f t="shared" ref="E29" si="3">+F29+H29+J29+L29</f>
        <v>1</v>
      </c>
      <c r="F29" s="31">
        <f>INDEX('POA4'!$A$2:$O$152,_xlfn.AGGREGATE(15,6,ROW('POA4'!$A$2:$A$152)-ROW('POA4'!$A$2)+1/--('POA4'!$A$2:$A$152=$B$23),ROWS($A$29:F29)),7)</f>
        <v>0</v>
      </c>
      <c r="G29" s="31">
        <f>INDEX('POA4'!$A$2:$O$152,_xlfn.AGGREGATE(15,6,ROW('POA4'!$A$2:$A$152)-ROW('POA4'!$A$2)+1/--('POA4'!$A$2:$A$152=$B$23),ROWS($A$29:G29)),8)</f>
        <v>0</v>
      </c>
      <c r="H29" s="31">
        <f>INDEX('POA4'!$A$2:$O$152,_xlfn.AGGREGATE(15,6,ROW('POA4'!$A$2:$A$152)-ROW('POA4'!$A$2)+1/--('POA4'!$A$2:$A$152=$B$23),ROWS($A$29:H29)),9)</f>
        <v>1</v>
      </c>
      <c r="I29" s="31">
        <f>INDEX('POA4'!$A$2:$O$152,_xlfn.AGGREGATE(15,6,ROW('POA4'!$A$2:$A$152)-ROW('POA4'!$A$2)+1/--('POA4'!$A$2:$A$152=$B$23),ROWS($A$29:I29)),10)</f>
        <v>0</v>
      </c>
      <c r="J29" s="31">
        <f>INDEX('POA4'!$A$2:$O$152,_xlfn.AGGREGATE(15,6,ROW('POA4'!$A$2:$A$152)-ROW('POA4'!$A$2)+1/--('POA4'!$A$2:$A$152=$B$23),ROWS($A$29:J29)),11)</f>
        <v>0</v>
      </c>
      <c r="K29" s="31">
        <f>INDEX('POA4'!$A$2:$O$152,_xlfn.AGGREGATE(15,6,ROW('POA4'!$A$2:$A$152)-ROW('POA4'!$A$2)+1/--('POA4'!$A$2:$A$152=$B$23),ROWS($A$29:K29)),12)</f>
        <v>0</v>
      </c>
      <c r="L29" s="31">
        <f>INDEX('POA4'!$A$2:$O$152,_xlfn.AGGREGATE(15,6,ROW('POA4'!$A$2:$A$152)-ROW('POA4'!$A$2)+1/--('POA4'!$A$2:$A$152=$B$23),ROWS($A$29:L29)),13)</f>
        <v>0</v>
      </c>
      <c r="M29" s="31">
        <f>INDEX('POA4'!$A$2:$O$152,_xlfn.AGGREGATE(15,6,ROW('POA4'!$A$2:$A$152)-ROW('POA4'!$A$2)+1/--('POA4'!$A$2:$A$152=$B$23),ROWS($A$29:M29)),14)</f>
        <v>0</v>
      </c>
      <c r="N29" s="37">
        <f t="shared" ref="N29" si="4">+G29+I29+K29+M29</f>
        <v>0</v>
      </c>
      <c r="O29" s="41">
        <f t="shared" ref="O29" si="5">IFERROR(N29/E29,0%)</f>
        <v>0</v>
      </c>
    </row>
    <row r="30" spans="1:16" ht="66" x14ac:dyDescent="0.3">
      <c r="A30" s="2" t="str">
        <f>INDEX('POA4'!$A$2:$O$152,_xlfn.AGGREGATE(15,6,ROW('POA4'!$A$2:$A$152)-ROW('POA4'!$A$2)+1/--('POA4'!$A$2:$A$152=$B$23),ROWS($A$29:A30)),3)</f>
        <v>4.12 Gobernanza universitaria, transparencia y rendición de cuentas</v>
      </c>
      <c r="B30" s="2" t="str">
        <f>INDEX('POA4'!$A$2:$O$152,_xlfn.AGGREGATE(15,6,ROW('POA4'!$A$2:$A$152)-ROW('POA4'!$A$2)+1/--('POA4'!$A$2:$A$152=$B$23),ROWS($A$29:B30)),4)</f>
        <v>4.12.1 Fortalecer  la gobernanza  universitaria  en la conducción  y  funcionamiento  de la institución.</v>
      </c>
      <c r="C30" s="2" t="str">
        <f>INDEX('POA4'!$A$2:$O$152,_xlfn.AGGREGATE(15,6,ROW('POA4'!$A$2:$A$152)-ROW('POA4'!$A$2)+1/--('POA4'!$A$2:$A$152=$B$23),ROWS($A$29:C30)),5)</f>
        <v>4.12.1.3 Fortalecer las relaciones de colaboración con los organismos gubernamentales   y no gubernamentales en el campo de la educación superior, la ciencia y la tecnología.</v>
      </c>
      <c r="D30" s="2" t="str">
        <f>INDEX('POA4'!$A$2:$O$152,_xlfn.AGGREGATE(15,6,ROW('POA4'!$A$2:$A$152)-ROW('POA4'!$A$2)+1/--('POA4'!$A$2:$A$152=$B$23),ROWS($A$29:D30)),6)</f>
        <v>Participar en reuniones locales, regionales y nacionales en materia de planeación y desarrollo institucional</v>
      </c>
      <c r="E30" s="37">
        <f t="shared" ref="E30:E39" si="6">+F30+H30+J30+L30</f>
        <v>1</v>
      </c>
      <c r="F30" s="31">
        <f>INDEX('POA4'!$A$2:$O$152,_xlfn.AGGREGATE(15,6,ROW('POA4'!$A$2:$A$152)-ROW('POA4'!$A$2)+1/--('POA4'!$A$2:$A$152=$B$23),ROWS($A$29:F30)),7)</f>
        <v>0</v>
      </c>
      <c r="G30" s="31">
        <f>INDEX('POA4'!$A$2:$O$152,_xlfn.AGGREGATE(15,6,ROW('POA4'!$A$2:$A$152)-ROW('POA4'!$A$2)+1/--('POA4'!$A$2:$A$152=$B$23),ROWS($A$29:G30)),8)</f>
        <v>0</v>
      </c>
      <c r="H30" s="31">
        <f>INDEX('POA4'!$A$2:$O$152,_xlfn.AGGREGATE(15,6,ROW('POA4'!$A$2:$A$152)-ROW('POA4'!$A$2)+1/--('POA4'!$A$2:$A$152=$B$23),ROWS($A$29:H30)),9)</f>
        <v>0</v>
      </c>
      <c r="I30" s="31">
        <f>INDEX('POA4'!$A$2:$O$152,_xlfn.AGGREGATE(15,6,ROW('POA4'!$A$2:$A$152)-ROW('POA4'!$A$2)+1/--('POA4'!$A$2:$A$152=$B$23),ROWS($A$29:I30)),10)</f>
        <v>0</v>
      </c>
      <c r="J30" s="31">
        <f>INDEX('POA4'!$A$2:$O$152,_xlfn.AGGREGATE(15,6,ROW('POA4'!$A$2:$A$152)-ROW('POA4'!$A$2)+1/--('POA4'!$A$2:$A$152=$B$23),ROWS($A$29:J30)),11)</f>
        <v>0</v>
      </c>
      <c r="K30" s="31">
        <f>INDEX('POA4'!$A$2:$O$152,_xlfn.AGGREGATE(15,6,ROW('POA4'!$A$2:$A$152)-ROW('POA4'!$A$2)+1/--('POA4'!$A$2:$A$152=$B$23),ROWS($A$29:K30)),12)</f>
        <v>0</v>
      </c>
      <c r="L30" s="31">
        <f>INDEX('POA4'!$A$2:$O$152,_xlfn.AGGREGATE(15,6,ROW('POA4'!$A$2:$A$152)-ROW('POA4'!$A$2)+1/--('POA4'!$A$2:$A$152=$B$23),ROWS($A$29:L30)),13)</f>
        <v>1</v>
      </c>
      <c r="M30" s="31">
        <f>INDEX('POA4'!$A$2:$O$152,_xlfn.AGGREGATE(15,6,ROW('POA4'!$A$2:$A$152)-ROW('POA4'!$A$2)+1/--('POA4'!$A$2:$A$152=$B$23),ROWS($A$29:M30)),14)</f>
        <v>0</v>
      </c>
      <c r="N30" s="37">
        <f t="shared" ref="N30:N39" si="7">+G30+I30+K30+M30</f>
        <v>0</v>
      </c>
      <c r="O30" s="41">
        <f t="shared" ref="O30:O39" si="8">IFERROR(N30/E30,0%)</f>
        <v>0</v>
      </c>
    </row>
    <row r="31" spans="1:16" ht="52.8" x14ac:dyDescent="0.3">
      <c r="A31" s="2" t="str">
        <f>INDEX('POA4'!$A$2:$O$152,_xlfn.AGGREGATE(15,6,ROW('POA4'!$A$2:$A$152)-ROW('POA4'!$A$2)+1/--('POA4'!$A$2:$A$152=$B$23),ROWS($A$29:A31)),3)</f>
        <v>4.10 Organización y gestión administrativa</v>
      </c>
      <c r="B31" s="2" t="str">
        <f>INDEX('POA4'!$A$2:$O$152,_xlfn.AGGREGATE(15,6,ROW('POA4'!$A$2:$A$152)-ROW('POA4'!$A$2)+1/--('POA4'!$A$2:$A$152=$B$23),ROWS($A$29:B31)),4)</f>
        <v>4.10.2 Fortalecer los esquemas de capacitación del personal administrativo y de servicios.</v>
      </c>
      <c r="C31" s="2" t="str">
        <f>INDEX('POA4'!$A$2:$O$152,_xlfn.AGGREGATE(15,6,ROW('POA4'!$A$2:$A$152)-ROW('POA4'!$A$2)+1/--('POA4'!$A$2:$A$152=$B$23),ROWS($A$29:C31)),5)</f>
        <v>4.10.2.2 Establecer un programa de capacitación para mandos medios y directivos con temáticas relacionadas con la gestión administrativa, liderazgo y función directiva.</v>
      </c>
      <c r="D31" s="2" t="str">
        <f>INDEX('POA4'!$A$2:$O$152,_xlfn.AGGREGATE(15,6,ROW('POA4'!$A$2:$A$152)-ROW('POA4'!$A$2)+1/--('POA4'!$A$2:$A$152=$B$23),ROWS($A$29:D31)),6)</f>
        <v>Capacitar a funcionarios  y directores de UA en materia de gestión de riesgos</v>
      </c>
      <c r="E31" s="37">
        <f t="shared" si="6"/>
        <v>1</v>
      </c>
      <c r="F31" s="31">
        <f>INDEX('POA4'!$A$2:$O$152,_xlfn.AGGREGATE(15,6,ROW('POA4'!$A$2:$A$152)-ROW('POA4'!$A$2)+1/--('POA4'!$A$2:$A$152=$B$23),ROWS($A$29:F31)),7)</f>
        <v>1</v>
      </c>
      <c r="G31" s="31">
        <f>INDEX('POA4'!$A$2:$O$152,_xlfn.AGGREGATE(15,6,ROW('POA4'!$A$2:$A$152)-ROW('POA4'!$A$2)+1/--('POA4'!$A$2:$A$152=$B$23),ROWS($A$29:G31)),8)</f>
        <v>0</v>
      </c>
      <c r="H31" s="31">
        <f>INDEX('POA4'!$A$2:$O$152,_xlfn.AGGREGATE(15,6,ROW('POA4'!$A$2:$A$152)-ROW('POA4'!$A$2)+1/--('POA4'!$A$2:$A$152=$B$23),ROWS($A$29:H31)),9)</f>
        <v>0</v>
      </c>
      <c r="I31" s="31">
        <f>INDEX('POA4'!$A$2:$O$152,_xlfn.AGGREGATE(15,6,ROW('POA4'!$A$2:$A$152)-ROW('POA4'!$A$2)+1/--('POA4'!$A$2:$A$152=$B$23),ROWS($A$29:I31)),10)</f>
        <v>0</v>
      </c>
      <c r="J31" s="31">
        <f>INDEX('POA4'!$A$2:$O$152,_xlfn.AGGREGATE(15,6,ROW('POA4'!$A$2:$A$152)-ROW('POA4'!$A$2)+1/--('POA4'!$A$2:$A$152=$B$23),ROWS($A$29:J31)),11)</f>
        <v>0</v>
      </c>
      <c r="K31" s="31">
        <f>INDEX('POA4'!$A$2:$O$152,_xlfn.AGGREGATE(15,6,ROW('POA4'!$A$2:$A$152)-ROW('POA4'!$A$2)+1/--('POA4'!$A$2:$A$152=$B$23),ROWS($A$29:K31)),12)</f>
        <v>0</v>
      </c>
      <c r="L31" s="31">
        <f>INDEX('POA4'!$A$2:$O$152,_xlfn.AGGREGATE(15,6,ROW('POA4'!$A$2:$A$152)-ROW('POA4'!$A$2)+1/--('POA4'!$A$2:$A$152=$B$23),ROWS($A$29:L31)),13)</f>
        <v>0</v>
      </c>
      <c r="M31" s="31">
        <f>INDEX('POA4'!$A$2:$O$152,_xlfn.AGGREGATE(15,6,ROW('POA4'!$A$2:$A$152)-ROW('POA4'!$A$2)+1/--('POA4'!$A$2:$A$152=$B$23),ROWS($A$29:M31)),14)</f>
        <v>0</v>
      </c>
      <c r="N31" s="37">
        <f t="shared" si="7"/>
        <v>0</v>
      </c>
      <c r="O31" s="41">
        <f t="shared" si="8"/>
        <v>0</v>
      </c>
    </row>
    <row r="32" spans="1:16" ht="66" x14ac:dyDescent="0.3">
      <c r="A32" s="2" t="str">
        <f>INDEX('POA4'!$A$2:$O$152,_xlfn.AGGREGATE(15,6,ROW('POA4'!$A$2:$A$152)-ROW('POA4'!$A$2)+1/--('POA4'!$A$2:$A$152=$B$23),ROWS($A$29:A32)),3)</f>
        <v>4.12 Gobernanza universitaria, transparencia y rendición de cuentas</v>
      </c>
      <c r="B32" s="2" t="str">
        <f>INDEX('POA4'!$A$2:$O$152,_xlfn.AGGREGATE(15,6,ROW('POA4'!$A$2:$A$152)-ROW('POA4'!$A$2)+1/--('POA4'!$A$2:$A$152=$B$23),ROWS($A$29:B32)),4)</f>
        <v>4.12.2 Reforzar los mecanismos institucionales en materia de transparencia y rendición de cuentas.</v>
      </c>
      <c r="C32" s="2" t="str">
        <f>INDEX('POA4'!$A$2:$O$152,_xlfn.AGGREGATE(15,6,ROW('POA4'!$A$2:$A$152)-ROW('POA4'!$A$2)+1/--('POA4'!$A$2:$A$152=$B$23),ROWS($A$29:C32)),5)</f>
        <v>4.12.2.1 Promover la cultura de la transparencia y la rendición de cuentas en la comunidad universitaria, para incentivar su utilidad social e importancia en la toma de decisiones.</v>
      </c>
      <c r="D32" s="2" t="str">
        <f>INDEX('POA4'!$A$2:$O$152,_xlfn.AGGREGATE(15,6,ROW('POA4'!$A$2:$A$152)-ROW('POA4'!$A$2)+1/--('POA4'!$A$2:$A$152=$B$23),ROWS($A$29:D32)),6)</f>
        <v>Gestionar y dar seguimiento a proyectos apoyados con fondos extraordinarios (PFCE, PROFEXCE, PADESm FAM, Etc)</v>
      </c>
      <c r="E32" s="37">
        <f t="shared" si="6"/>
        <v>3</v>
      </c>
      <c r="F32" s="31">
        <f>INDEX('POA4'!$A$2:$O$152,_xlfn.AGGREGATE(15,6,ROW('POA4'!$A$2:$A$152)-ROW('POA4'!$A$2)+1/--('POA4'!$A$2:$A$152=$B$23),ROWS($A$29:F32)),7)</f>
        <v>0</v>
      </c>
      <c r="G32" s="31">
        <f>INDEX('POA4'!$A$2:$O$152,_xlfn.AGGREGATE(15,6,ROW('POA4'!$A$2:$A$152)-ROW('POA4'!$A$2)+1/--('POA4'!$A$2:$A$152=$B$23),ROWS($A$29:G32)),8)</f>
        <v>0</v>
      </c>
      <c r="H32" s="31">
        <f>INDEX('POA4'!$A$2:$O$152,_xlfn.AGGREGATE(15,6,ROW('POA4'!$A$2:$A$152)-ROW('POA4'!$A$2)+1/--('POA4'!$A$2:$A$152=$B$23),ROWS($A$29:H32)),9)</f>
        <v>1</v>
      </c>
      <c r="I32" s="31">
        <f>INDEX('POA4'!$A$2:$O$152,_xlfn.AGGREGATE(15,6,ROW('POA4'!$A$2:$A$152)-ROW('POA4'!$A$2)+1/--('POA4'!$A$2:$A$152=$B$23),ROWS($A$29:I32)),10)</f>
        <v>0</v>
      </c>
      <c r="J32" s="31">
        <f>INDEX('POA4'!$A$2:$O$152,_xlfn.AGGREGATE(15,6,ROW('POA4'!$A$2:$A$152)-ROW('POA4'!$A$2)+1/--('POA4'!$A$2:$A$152=$B$23),ROWS($A$29:J32)),11)</f>
        <v>1</v>
      </c>
      <c r="K32" s="31">
        <f>INDEX('POA4'!$A$2:$O$152,_xlfn.AGGREGATE(15,6,ROW('POA4'!$A$2:$A$152)-ROW('POA4'!$A$2)+1/--('POA4'!$A$2:$A$152=$B$23),ROWS($A$29:K32)),12)</f>
        <v>0</v>
      </c>
      <c r="L32" s="31">
        <f>INDEX('POA4'!$A$2:$O$152,_xlfn.AGGREGATE(15,6,ROW('POA4'!$A$2:$A$152)-ROW('POA4'!$A$2)+1/--('POA4'!$A$2:$A$152=$B$23),ROWS($A$29:L32)),13)</f>
        <v>1</v>
      </c>
      <c r="M32" s="31">
        <f>INDEX('POA4'!$A$2:$O$152,_xlfn.AGGREGATE(15,6,ROW('POA4'!$A$2:$A$152)-ROW('POA4'!$A$2)+1/--('POA4'!$A$2:$A$152=$B$23),ROWS($A$29:M32)),14)</f>
        <v>0</v>
      </c>
      <c r="N32" s="37">
        <f t="shared" si="7"/>
        <v>0</v>
      </c>
      <c r="O32" s="41">
        <f t="shared" si="8"/>
        <v>0</v>
      </c>
    </row>
    <row r="33" spans="1:15" ht="66" x14ac:dyDescent="0.3">
      <c r="A33" s="2" t="str">
        <f>INDEX('POA4'!$A$2:$O$152,_xlfn.AGGREGATE(15,6,ROW('POA4'!$A$2:$A$152)-ROW('POA4'!$A$2)+1/--('POA4'!$A$2:$A$152=$B$23),ROWS($A$29:A33)),3)</f>
        <v>4.10 Organización y gestión administrativa</v>
      </c>
      <c r="B33" s="2" t="str">
        <f>INDEX('POA4'!$A$2:$O$152,_xlfn.AGGREGATE(15,6,ROW('POA4'!$A$2:$A$152)-ROW('POA4'!$A$2)+1/--('POA4'!$A$2:$A$152=$B$23),ROWS($A$29:B33)),4)</f>
        <v>4.10.1 Mejorar el funcionamiento de la universidad con base en la adecuación de su estructura organizacional.</v>
      </c>
      <c r="C33" s="2" t="str">
        <f>INDEX('POA4'!$A$2:$O$152,_xlfn.AGGREGATE(15,6,ROW('POA4'!$A$2:$A$152)-ROW('POA4'!$A$2)+1/--('POA4'!$A$2:$A$152=$B$23),ROWS($A$29:C33)),5)</f>
        <v>4.10.1.3 Implementar los procesos y procedimientos en congruencia con la estructura organizacional que contribuyan al cumplimiento de las funciones sustantivas de la institución.</v>
      </c>
      <c r="D33" s="2" t="str">
        <f>INDEX('POA4'!$A$2:$O$152,_xlfn.AGGREGATE(15,6,ROW('POA4'!$A$2:$A$152)-ROW('POA4'!$A$2)+1/--('POA4'!$A$2:$A$152=$B$23),ROWS($A$29:D33)),6)</f>
        <v>Revisión y liberación de manuales de organización y de procedimientos en congruencia con la nuetra estructura organizacional</v>
      </c>
      <c r="E33" s="37">
        <f t="shared" si="6"/>
        <v>2</v>
      </c>
      <c r="F33" s="31">
        <f>INDEX('POA4'!$A$2:$O$152,_xlfn.AGGREGATE(15,6,ROW('POA4'!$A$2:$A$152)-ROW('POA4'!$A$2)+1/--('POA4'!$A$2:$A$152=$B$23),ROWS($A$29:F33)),7)</f>
        <v>0</v>
      </c>
      <c r="G33" s="31">
        <f>INDEX('POA4'!$A$2:$O$152,_xlfn.AGGREGATE(15,6,ROW('POA4'!$A$2:$A$152)-ROW('POA4'!$A$2)+1/--('POA4'!$A$2:$A$152=$B$23),ROWS($A$29:G33)),8)</f>
        <v>0</v>
      </c>
      <c r="H33" s="31">
        <f>INDEX('POA4'!$A$2:$O$152,_xlfn.AGGREGATE(15,6,ROW('POA4'!$A$2:$A$152)-ROW('POA4'!$A$2)+1/--('POA4'!$A$2:$A$152=$B$23),ROWS($A$29:H33)),9)</f>
        <v>1</v>
      </c>
      <c r="I33" s="31">
        <f>INDEX('POA4'!$A$2:$O$152,_xlfn.AGGREGATE(15,6,ROW('POA4'!$A$2:$A$152)-ROW('POA4'!$A$2)+1/--('POA4'!$A$2:$A$152=$B$23),ROWS($A$29:I33)),10)</f>
        <v>0</v>
      </c>
      <c r="J33" s="31">
        <f>INDEX('POA4'!$A$2:$O$152,_xlfn.AGGREGATE(15,6,ROW('POA4'!$A$2:$A$152)-ROW('POA4'!$A$2)+1/--('POA4'!$A$2:$A$152=$B$23),ROWS($A$29:J33)),11)</f>
        <v>0</v>
      </c>
      <c r="K33" s="31">
        <f>INDEX('POA4'!$A$2:$O$152,_xlfn.AGGREGATE(15,6,ROW('POA4'!$A$2:$A$152)-ROW('POA4'!$A$2)+1/--('POA4'!$A$2:$A$152=$B$23),ROWS($A$29:K33)),12)</f>
        <v>0</v>
      </c>
      <c r="L33" s="31">
        <f>INDEX('POA4'!$A$2:$O$152,_xlfn.AGGREGATE(15,6,ROW('POA4'!$A$2:$A$152)-ROW('POA4'!$A$2)+1/--('POA4'!$A$2:$A$152=$B$23),ROWS($A$29:L33)),13)</f>
        <v>1</v>
      </c>
      <c r="M33" s="31">
        <f>INDEX('POA4'!$A$2:$O$152,_xlfn.AGGREGATE(15,6,ROW('POA4'!$A$2:$A$152)-ROW('POA4'!$A$2)+1/--('POA4'!$A$2:$A$152=$B$23),ROWS($A$29:M33)),14)</f>
        <v>0</v>
      </c>
      <c r="N33" s="37">
        <f t="shared" si="7"/>
        <v>0</v>
      </c>
      <c r="O33" s="41">
        <f t="shared" si="8"/>
        <v>0</v>
      </c>
    </row>
    <row r="34" spans="1:15" ht="66" x14ac:dyDescent="0.3">
      <c r="A34" s="2" t="str">
        <f>INDEX('POA4'!$A$2:$O$152,_xlfn.AGGREGATE(15,6,ROW('POA4'!$A$2:$A$152)-ROW('POA4'!$A$2)+1/--('POA4'!$A$2:$A$152=$B$23),ROWS($A$29:A34)),3)</f>
        <v>4.12 Gobernanza universitaria, transparencia y rendición de cuentas</v>
      </c>
      <c r="B34" s="2" t="str">
        <f>INDEX('POA4'!$A$2:$O$152,_xlfn.AGGREGATE(15,6,ROW('POA4'!$A$2:$A$152)-ROW('POA4'!$A$2)+1/--('POA4'!$A$2:$A$152=$B$23),ROWS($A$29:B34)),4)</f>
        <v>4.12.2 Reforzar los mecanismos institucionales en materia de transparencia y rendición de cuentas.</v>
      </c>
      <c r="C34" s="2" t="str">
        <f>INDEX('POA4'!$A$2:$O$152,_xlfn.AGGREGATE(15,6,ROW('POA4'!$A$2:$A$152)-ROW('POA4'!$A$2)+1/--('POA4'!$A$2:$A$152=$B$23),ROWS($A$29:C34)),5)</f>
        <v>4.12.2.1 Promover la cultura de la transparencia y la rendición de cuentas en la comunidad universitaria, para incentivar su utilidad social e importancia en la toma de decisiones.</v>
      </c>
      <c r="D34" s="2" t="str">
        <f>INDEX('POA4'!$A$2:$O$152,_xlfn.AGGREGATE(15,6,ROW('POA4'!$A$2:$A$152)-ROW('POA4'!$A$2)+1/--('POA4'!$A$2:$A$152=$B$23),ROWS($A$29:D34)),6)</f>
        <v>Elaborar el informe anual de actividades de la gestión rectoral</v>
      </c>
      <c r="E34" s="37">
        <f t="shared" si="6"/>
        <v>1</v>
      </c>
      <c r="F34" s="31">
        <f>INDEX('POA4'!$A$2:$O$152,_xlfn.AGGREGATE(15,6,ROW('POA4'!$A$2:$A$152)-ROW('POA4'!$A$2)+1/--('POA4'!$A$2:$A$152=$B$23),ROWS($A$29:F34)),7)</f>
        <v>0</v>
      </c>
      <c r="G34" s="31">
        <f>INDEX('POA4'!$A$2:$O$152,_xlfn.AGGREGATE(15,6,ROW('POA4'!$A$2:$A$152)-ROW('POA4'!$A$2)+1/--('POA4'!$A$2:$A$152=$B$23),ROWS($A$29:G34)),8)</f>
        <v>0</v>
      </c>
      <c r="H34" s="31">
        <f>INDEX('POA4'!$A$2:$O$152,_xlfn.AGGREGATE(15,6,ROW('POA4'!$A$2:$A$152)-ROW('POA4'!$A$2)+1/--('POA4'!$A$2:$A$152=$B$23),ROWS($A$29:H34)),9)</f>
        <v>0</v>
      </c>
      <c r="I34" s="31">
        <f>INDEX('POA4'!$A$2:$O$152,_xlfn.AGGREGATE(15,6,ROW('POA4'!$A$2:$A$152)-ROW('POA4'!$A$2)+1/--('POA4'!$A$2:$A$152=$B$23),ROWS($A$29:I34)),10)</f>
        <v>0</v>
      </c>
      <c r="J34" s="31">
        <f>INDEX('POA4'!$A$2:$O$152,_xlfn.AGGREGATE(15,6,ROW('POA4'!$A$2:$A$152)-ROW('POA4'!$A$2)+1/--('POA4'!$A$2:$A$152=$B$23),ROWS($A$29:J34)),11)</f>
        <v>0</v>
      </c>
      <c r="K34" s="31">
        <f>INDEX('POA4'!$A$2:$O$152,_xlfn.AGGREGATE(15,6,ROW('POA4'!$A$2:$A$152)-ROW('POA4'!$A$2)+1/--('POA4'!$A$2:$A$152=$B$23),ROWS($A$29:K34)),12)</f>
        <v>0</v>
      </c>
      <c r="L34" s="31">
        <f>INDEX('POA4'!$A$2:$O$152,_xlfn.AGGREGATE(15,6,ROW('POA4'!$A$2:$A$152)-ROW('POA4'!$A$2)+1/--('POA4'!$A$2:$A$152=$B$23),ROWS($A$29:L34)),13)</f>
        <v>1</v>
      </c>
      <c r="M34" s="31">
        <f>INDEX('POA4'!$A$2:$O$152,_xlfn.AGGREGATE(15,6,ROW('POA4'!$A$2:$A$152)-ROW('POA4'!$A$2)+1/--('POA4'!$A$2:$A$152=$B$23),ROWS($A$29:M34)),14)</f>
        <v>0</v>
      </c>
      <c r="N34" s="37">
        <f t="shared" si="7"/>
        <v>0</v>
      </c>
      <c r="O34" s="41">
        <f t="shared" si="8"/>
        <v>0</v>
      </c>
    </row>
    <row r="35" spans="1:15" ht="52.8" x14ac:dyDescent="0.3">
      <c r="A35" s="2" t="str">
        <f>INDEX('POA4'!$A$2:$O$152,_xlfn.AGGREGATE(15,6,ROW('POA4'!$A$2:$A$152)-ROW('POA4'!$A$2)+1/--('POA4'!$A$2:$A$152=$B$23),ROWS($A$29:A35)),3)</f>
        <v>4.12 Gobernanza universitaria, transparencia y rendición de cuentas</v>
      </c>
      <c r="B35" s="2" t="str">
        <f>INDEX('POA4'!$A$2:$O$152,_xlfn.AGGREGATE(15,6,ROW('POA4'!$A$2:$A$152)-ROW('POA4'!$A$2)+1/--('POA4'!$A$2:$A$152=$B$23),ROWS($A$29:B35)),4)</f>
        <v>4.12.1 Fortalecer  la gobernanza  universitaria  en la conducción  y  funcionamiento  de la institución.</v>
      </c>
      <c r="C35" s="2" t="str">
        <f>INDEX('POA4'!$A$2:$O$152,_xlfn.AGGREGATE(15,6,ROW('POA4'!$A$2:$A$152)-ROW('POA4'!$A$2)+1/--('POA4'!$A$2:$A$152=$B$23),ROWS($A$29:C35)),5)</f>
        <v>4.12.1.6 Crear espacios colegiados donde la comunidad universitaria analice y discuta las tendencias y desafíos de la educación superior y sus posibles impactos en la uabc.</v>
      </c>
      <c r="D35" s="2" t="str">
        <f>INDEX('POA4'!$A$2:$O$152,_xlfn.AGGREGATE(15,6,ROW('POA4'!$A$2:$A$152)-ROW('POA4'!$A$2)+1/--('POA4'!$A$2:$A$152=$B$23),ROWS($A$29:D35)),6)</f>
        <v>Organizar foros y actividades académicas con temas relacionados con las tendencias y desafíos de la educación superior</v>
      </c>
      <c r="E35" s="37">
        <f t="shared" si="6"/>
        <v>1</v>
      </c>
      <c r="F35" s="31">
        <f>INDEX('POA4'!$A$2:$O$152,_xlfn.AGGREGATE(15,6,ROW('POA4'!$A$2:$A$152)-ROW('POA4'!$A$2)+1/--('POA4'!$A$2:$A$152=$B$23),ROWS($A$29:F35)),7)</f>
        <v>1</v>
      </c>
      <c r="G35" s="31">
        <f>INDEX('POA4'!$A$2:$O$152,_xlfn.AGGREGATE(15,6,ROW('POA4'!$A$2:$A$152)-ROW('POA4'!$A$2)+1/--('POA4'!$A$2:$A$152=$B$23),ROWS($A$29:G35)),8)</f>
        <v>0</v>
      </c>
      <c r="H35" s="31">
        <f>INDEX('POA4'!$A$2:$O$152,_xlfn.AGGREGATE(15,6,ROW('POA4'!$A$2:$A$152)-ROW('POA4'!$A$2)+1/--('POA4'!$A$2:$A$152=$B$23),ROWS($A$29:H35)),9)</f>
        <v>0</v>
      </c>
      <c r="I35" s="31">
        <f>INDEX('POA4'!$A$2:$O$152,_xlfn.AGGREGATE(15,6,ROW('POA4'!$A$2:$A$152)-ROW('POA4'!$A$2)+1/--('POA4'!$A$2:$A$152=$B$23),ROWS($A$29:I35)),10)</f>
        <v>0</v>
      </c>
      <c r="J35" s="31">
        <f>INDEX('POA4'!$A$2:$O$152,_xlfn.AGGREGATE(15,6,ROW('POA4'!$A$2:$A$152)-ROW('POA4'!$A$2)+1/--('POA4'!$A$2:$A$152=$B$23),ROWS($A$29:J35)),11)</f>
        <v>0</v>
      </c>
      <c r="K35" s="31">
        <f>INDEX('POA4'!$A$2:$O$152,_xlfn.AGGREGATE(15,6,ROW('POA4'!$A$2:$A$152)-ROW('POA4'!$A$2)+1/--('POA4'!$A$2:$A$152=$B$23),ROWS($A$29:K35)),12)</f>
        <v>0</v>
      </c>
      <c r="L35" s="31">
        <f>INDEX('POA4'!$A$2:$O$152,_xlfn.AGGREGATE(15,6,ROW('POA4'!$A$2:$A$152)-ROW('POA4'!$A$2)+1/--('POA4'!$A$2:$A$152=$B$23),ROWS($A$29:L35)),13)</f>
        <v>0</v>
      </c>
      <c r="M35" s="31">
        <f>INDEX('POA4'!$A$2:$O$152,_xlfn.AGGREGATE(15,6,ROW('POA4'!$A$2:$A$152)-ROW('POA4'!$A$2)+1/--('POA4'!$A$2:$A$152=$B$23),ROWS($A$29:M35)),14)</f>
        <v>0</v>
      </c>
      <c r="N35" s="37">
        <f t="shared" si="7"/>
        <v>0</v>
      </c>
      <c r="O35" s="41">
        <f t="shared" si="8"/>
        <v>0</v>
      </c>
    </row>
    <row r="36" spans="1:15" ht="66" x14ac:dyDescent="0.3">
      <c r="A36" s="2" t="str">
        <f>INDEX('POA4'!$A$2:$O$152,_xlfn.AGGREGATE(15,6,ROW('POA4'!$A$2:$A$152)-ROW('POA4'!$A$2)+1/--('POA4'!$A$2:$A$152=$B$23),ROWS($A$29:A36)),3)</f>
        <v>4.10 Organización y gestión administrativa</v>
      </c>
      <c r="B36" s="2" t="str">
        <f>INDEX('POA4'!$A$2:$O$152,_xlfn.AGGREGATE(15,6,ROW('POA4'!$A$2:$A$152)-ROW('POA4'!$A$2)+1/--('POA4'!$A$2:$A$152=$B$23),ROWS($A$29:B36)),4)</f>
        <v>4.10.1 Mejorar el funcionamiento de la universidad con base en la adecuación de su estructura organizacional.</v>
      </c>
      <c r="C36" s="2" t="str">
        <f>INDEX('POA4'!$A$2:$O$152,_xlfn.AGGREGATE(15,6,ROW('POA4'!$A$2:$A$152)-ROW('POA4'!$A$2)+1/--('POA4'!$A$2:$A$152=$B$23),ROWS($A$29:C36)),5)</f>
        <v>4.10.1.3 Implementar los procesos y procedimientos en congruencia con la estructura organizacional que contribuyan al cumplimiento de las funciones sustantivas de la institución.</v>
      </c>
      <c r="D36" s="2" t="str">
        <f>INDEX('POA4'!$A$2:$O$152,_xlfn.AGGREGATE(15,6,ROW('POA4'!$A$2:$A$152)-ROW('POA4'!$A$2)+1/--('POA4'!$A$2:$A$152=$B$23),ROWS($A$29:D36)),6)</f>
        <v>Gestionar las certificaciones de los procesos de las dependencias administrativas</v>
      </c>
      <c r="E36" s="37">
        <f t="shared" si="6"/>
        <v>1</v>
      </c>
      <c r="F36" s="31">
        <f>INDEX('POA4'!$A$2:$O$152,_xlfn.AGGREGATE(15,6,ROW('POA4'!$A$2:$A$152)-ROW('POA4'!$A$2)+1/--('POA4'!$A$2:$A$152=$B$23),ROWS($A$29:F36)),7)</f>
        <v>0</v>
      </c>
      <c r="G36" s="31">
        <f>INDEX('POA4'!$A$2:$O$152,_xlfn.AGGREGATE(15,6,ROW('POA4'!$A$2:$A$152)-ROW('POA4'!$A$2)+1/--('POA4'!$A$2:$A$152=$B$23),ROWS($A$29:G36)),8)</f>
        <v>0</v>
      </c>
      <c r="H36" s="31">
        <f>INDEX('POA4'!$A$2:$O$152,_xlfn.AGGREGATE(15,6,ROW('POA4'!$A$2:$A$152)-ROW('POA4'!$A$2)+1/--('POA4'!$A$2:$A$152=$B$23),ROWS($A$29:H36)),9)</f>
        <v>0</v>
      </c>
      <c r="I36" s="31">
        <f>INDEX('POA4'!$A$2:$O$152,_xlfn.AGGREGATE(15,6,ROW('POA4'!$A$2:$A$152)-ROW('POA4'!$A$2)+1/--('POA4'!$A$2:$A$152=$B$23),ROWS($A$29:I36)),10)</f>
        <v>0</v>
      </c>
      <c r="J36" s="31">
        <f>INDEX('POA4'!$A$2:$O$152,_xlfn.AGGREGATE(15,6,ROW('POA4'!$A$2:$A$152)-ROW('POA4'!$A$2)+1/--('POA4'!$A$2:$A$152=$B$23),ROWS($A$29:J36)),11)</f>
        <v>0</v>
      </c>
      <c r="K36" s="31">
        <f>INDEX('POA4'!$A$2:$O$152,_xlfn.AGGREGATE(15,6,ROW('POA4'!$A$2:$A$152)-ROW('POA4'!$A$2)+1/--('POA4'!$A$2:$A$152=$B$23),ROWS($A$29:K36)),12)</f>
        <v>0</v>
      </c>
      <c r="L36" s="31">
        <f>INDEX('POA4'!$A$2:$O$152,_xlfn.AGGREGATE(15,6,ROW('POA4'!$A$2:$A$152)-ROW('POA4'!$A$2)+1/--('POA4'!$A$2:$A$152=$B$23),ROWS($A$29:L36)),13)</f>
        <v>1</v>
      </c>
      <c r="M36" s="31">
        <f>INDEX('POA4'!$A$2:$O$152,_xlfn.AGGREGATE(15,6,ROW('POA4'!$A$2:$A$152)-ROW('POA4'!$A$2)+1/--('POA4'!$A$2:$A$152=$B$23),ROWS($A$29:M36)),14)</f>
        <v>0</v>
      </c>
      <c r="N36" s="37">
        <f t="shared" si="7"/>
        <v>0</v>
      </c>
      <c r="O36" s="41">
        <f t="shared" si="8"/>
        <v>0</v>
      </c>
    </row>
    <row r="37" spans="1:15" ht="66" x14ac:dyDescent="0.3">
      <c r="A37" s="2" t="str">
        <f>INDEX('POA4'!$A$2:$O$152,_xlfn.AGGREGATE(15,6,ROW('POA4'!$A$2:$A$152)-ROW('POA4'!$A$2)+1/--('POA4'!$A$2:$A$152=$B$23),ROWS($A$29:A37)),3)</f>
        <v>4.12 Gobernanza universitaria, transparencia y rendición de cuentas</v>
      </c>
      <c r="B37" s="2" t="str">
        <f>INDEX('POA4'!$A$2:$O$152,_xlfn.AGGREGATE(15,6,ROW('POA4'!$A$2:$A$152)-ROW('POA4'!$A$2)+1/--('POA4'!$A$2:$A$152=$B$23),ROWS($A$29:B37)),4)</f>
        <v>4.12.2 Reforzar los mecanismos institucionales en materia de transparencia y rendición de cuentas.</v>
      </c>
      <c r="C37" s="2" t="str">
        <f>INDEX('POA4'!$A$2:$O$152,_xlfn.AGGREGATE(15,6,ROW('POA4'!$A$2:$A$152)-ROW('POA4'!$A$2)+1/--('POA4'!$A$2:$A$152=$B$23),ROWS($A$29:C37)),5)</f>
        <v>4.12.2.1 Promover la cultura de la transparencia y la rendición de cuentas en la comunidad universitaria, para incentivar su utilidad social e importancia en la toma de decisiones.</v>
      </c>
      <c r="D37" s="2" t="str">
        <f>INDEX('POA4'!$A$2:$O$152,_xlfn.AGGREGATE(15,6,ROW('POA4'!$A$2:$A$152)-ROW('POA4'!$A$2)+1/--('POA4'!$A$2:$A$152=$B$23),ROWS($A$29:D37)),6)</f>
        <v>Proporcionar asesoría a las Unidades académicas en la elaboración de sus planes de desarrollo</v>
      </c>
      <c r="E37" s="37">
        <f t="shared" si="6"/>
        <v>2</v>
      </c>
      <c r="F37" s="31">
        <f>INDEX('POA4'!$A$2:$O$152,_xlfn.AGGREGATE(15,6,ROW('POA4'!$A$2:$A$152)-ROW('POA4'!$A$2)+1/--('POA4'!$A$2:$A$152=$B$23),ROWS($A$29:F37)),7)</f>
        <v>0</v>
      </c>
      <c r="G37" s="31">
        <f>INDEX('POA4'!$A$2:$O$152,_xlfn.AGGREGATE(15,6,ROW('POA4'!$A$2:$A$152)-ROW('POA4'!$A$2)+1/--('POA4'!$A$2:$A$152=$B$23),ROWS($A$29:G37)),8)</f>
        <v>0</v>
      </c>
      <c r="H37" s="31">
        <f>INDEX('POA4'!$A$2:$O$152,_xlfn.AGGREGATE(15,6,ROW('POA4'!$A$2:$A$152)-ROW('POA4'!$A$2)+1/--('POA4'!$A$2:$A$152=$B$23),ROWS($A$29:H37)),9)</f>
        <v>1</v>
      </c>
      <c r="I37" s="31">
        <f>INDEX('POA4'!$A$2:$O$152,_xlfn.AGGREGATE(15,6,ROW('POA4'!$A$2:$A$152)-ROW('POA4'!$A$2)+1/--('POA4'!$A$2:$A$152=$B$23),ROWS($A$29:I37)),10)</f>
        <v>0</v>
      </c>
      <c r="J37" s="31">
        <f>INDEX('POA4'!$A$2:$O$152,_xlfn.AGGREGATE(15,6,ROW('POA4'!$A$2:$A$152)-ROW('POA4'!$A$2)+1/--('POA4'!$A$2:$A$152=$B$23),ROWS($A$29:J37)),11)</f>
        <v>0</v>
      </c>
      <c r="K37" s="31">
        <f>INDEX('POA4'!$A$2:$O$152,_xlfn.AGGREGATE(15,6,ROW('POA4'!$A$2:$A$152)-ROW('POA4'!$A$2)+1/--('POA4'!$A$2:$A$152=$B$23),ROWS($A$29:K37)),12)</f>
        <v>0</v>
      </c>
      <c r="L37" s="31">
        <f>INDEX('POA4'!$A$2:$O$152,_xlfn.AGGREGATE(15,6,ROW('POA4'!$A$2:$A$152)-ROW('POA4'!$A$2)+1/--('POA4'!$A$2:$A$152=$B$23),ROWS($A$29:L37)),13)</f>
        <v>1</v>
      </c>
      <c r="M37" s="31">
        <f>INDEX('POA4'!$A$2:$O$152,_xlfn.AGGREGATE(15,6,ROW('POA4'!$A$2:$A$152)-ROW('POA4'!$A$2)+1/--('POA4'!$A$2:$A$152=$B$23),ROWS($A$29:M37)),14)</f>
        <v>0</v>
      </c>
      <c r="N37" s="37">
        <f t="shared" si="7"/>
        <v>0</v>
      </c>
      <c r="O37" s="41">
        <f t="shared" si="8"/>
        <v>0</v>
      </c>
    </row>
    <row r="38" spans="1:15" ht="66" x14ac:dyDescent="0.3">
      <c r="A38" s="2" t="str">
        <f>INDEX('POA4'!$A$2:$O$152,_xlfn.AGGREGATE(15,6,ROW('POA4'!$A$2:$A$152)-ROW('POA4'!$A$2)+1/--('POA4'!$A$2:$A$152=$B$23),ROWS($A$29:A38)),3)</f>
        <v>4.12 Gobernanza universitaria, transparencia y rendición de cuentas</v>
      </c>
      <c r="B38" s="2" t="str">
        <f>INDEX('POA4'!$A$2:$O$152,_xlfn.AGGREGATE(15,6,ROW('POA4'!$A$2:$A$152)-ROW('POA4'!$A$2)+1/--('POA4'!$A$2:$A$152=$B$23),ROWS($A$29:B38)),4)</f>
        <v>4.12.2 Reforzar los mecanismos institucionales en materia de transparencia y rendición de cuentas.</v>
      </c>
      <c r="C38" s="2" t="str">
        <f>INDEX('POA4'!$A$2:$O$152,_xlfn.AGGREGATE(15,6,ROW('POA4'!$A$2:$A$152)-ROW('POA4'!$A$2)+1/--('POA4'!$A$2:$A$152=$B$23),ROWS($A$29:C38)),5)</f>
        <v>4.12.2.1 Promover la cultura de la transparencia y la rendición de cuentas en la comunidad universitaria, para incentivar su utilidad social e importancia en la toma de decisiones.</v>
      </c>
      <c r="D38" s="2" t="str">
        <f>INDEX('POA4'!$A$2:$O$152,_xlfn.AGGREGATE(15,6,ROW('POA4'!$A$2:$A$152)-ROW('POA4'!$A$2)+1/--('POA4'!$A$2:$A$152=$B$23),ROWS($A$29:D38)),6)</f>
        <v>Atender las disposiciones que en materia de evaluación del desempeño se desprendan de la normatividad vigente</v>
      </c>
      <c r="E38" s="37">
        <f t="shared" si="6"/>
        <v>1</v>
      </c>
      <c r="F38" s="31">
        <f>INDEX('POA4'!$A$2:$O$152,_xlfn.AGGREGATE(15,6,ROW('POA4'!$A$2:$A$152)-ROW('POA4'!$A$2)+1/--('POA4'!$A$2:$A$152=$B$23),ROWS($A$29:F38)),7)</f>
        <v>0</v>
      </c>
      <c r="G38" s="31">
        <f>INDEX('POA4'!$A$2:$O$152,_xlfn.AGGREGATE(15,6,ROW('POA4'!$A$2:$A$152)-ROW('POA4'!$A$2)+1/--('POA4'!$A$2:$A$152=$B$23),ROWS($A$29:G38)),8)</f>
        <v>0</v>
      </c>
      <c r="H38" s="31">
        <f>INDEX('POA4'!$A$2:$O$152,_xlfn.AGGREGATE(15,6,ROW('POA4'!$A$2:$A$152)-ROW('POA4'!$A$2)+1/--('POA4'!$A$2:$A$152=$B$23),ROWS($A$29:H38)),9)</f>
        <v>0</v>
      </c>
      <c r="I38" s="31">
        <f>INDEX('POA4'!$A$2:$O$152,_xlfn.AGGREGATE(15,6,ROW('POA4'!$A$2:$A$152)-ROW('POA4'!$A$2)+1/--('POA4'!$A$2:$A$152=$B$23),ROWS($A$29:I38)),10)</f>
        <v>0</v>
      </c>
      <c r="J38" s="31">
        <f>INDEX('POA4'!$A$2:$O$152,_xlfn.AGGREGATE(15,6,ROW('POA4'!$A$2:$A$152)-ROW('POA4'!$A$2)+1/--('POA4'!$A$2:$A$152=$B$23),ROWS($A$29:J38)),11)</f>
        <v>0</v>
      </c>
      <c r="K38" s="31">
        <f>INDEX('POA4'!$A$2:$O$152,_xlfn.AGGREGATE(15,6,ROW('POA4'!$A$2:$A$152)-ROW('POA4'!$A$2)+1/--('POA4'!$A$2:$A$152=$B$23),ROWS($A$29:K38)),12)</f>
        <v>0</v>
      </c>
      <c r="L38" s="31">
        <f>INDEX('POA4'!$A$2:$O$152,_xlfn.AGGREGATE(15,6,ROW('POA4'!$A$2:$A$152)-ROW('POA4'!$A$2)+1/--('POA4'!$A$2:$A$152=$B$23),ROWS($A$29:L38)),13)</f>
        <v>1</v>
      </c>
      <c r="M38" s="31">
        <f>INDEX('POA4'!$A$2:$O$152,_xlfn.AGGREGATE(15,6,ROW('POA4'!$A$2:$A$152)-ROW('POA4'!$A$2)+1/--('POA4'!$A$2:$A$152=$B$23),ROWS($A$29:M38)),14)</f>
        <v>0</v>
      </c>
      <c r="N38" s="37">
        <f t="shared" si="7"/>
        <v>0</v>
      </c>
      <c r="O38" s="41">
        <f t="shared" si="8"/>
        <v>0</v>
      </c>
    </row>
    <row r="39" spans="1:15" ht="66" x14ac:dyDescent="0.3">
      <c r="A39" s="2" t="str">
        <f>INDEX('POA4'!$A$2:$O$152,_xlfn.AGGREGATE(15,6,ROW('POA4'!$A$2:$A$152)-ROW('POA4'!$A$2)+1/--('POA4'!$A$2:$A$152=$B$23),ROWS($A$29:A39)),3)</f>
        <v>4.12 Gobernanza universitaria, transparencia y rendición de cuentas</v>
      </c>
      <c r="B39" s="2" t="str">
        <f>INDEX('POA4'!$A$2:$O$152,_xlfn.AGGREGATE(15,6,ROW('POA4'!$A$2:$A$152)-ROW('POA4'!$A$2)+1/--('POA4'!$A$2:$A$152=$B$23),ROWS($A$29:B39)),4)</f>
        <v>4.12.2 Reforzar los mecanismos institucionales en materia de transparencia y rendición de cuentas.</v>
      </c>
      <c r="C39" s="2" t="str">
        <f>INDEX('POA4'!$A$2:$O$152,_xlfn.AGGREGATE(15,6,ROW('POA4'!$A$2:$A$152)-ROW('POA4'!$A$2)+1/--('POA4'!$A$2:$A$152=$B$23),ROWS($A$29:C39)),5)</f>
        <v>4.12.2.2 Mejorar los mecanismos institucionales de transparencia y rendición de cuentas poniendo en práctica herramientas tecnológicas que permitan la sistematización de la información.</v>
      </c>
      <c r="D39" s="2" t="str">
        <f>INDEX('POA4'!$A$2:$O$152,_xlfn.AGGREGATE(15,6,ROW('POA4'!$A$2:$A$152)-ROW('POA4'!$A$2)+1/--('POA4'!$A$2:$A$152=$B$23),ROWS($A$29:D39)),6)</f>
        <v>Actualizar el Sistema Institucional de Planeación, Programación y Presupuestación (SIPPP)</v>
      </c>
      <c r="E39" s="37">
        <f t="shared" si="6"/>
        <v>1</v>
      </c>
      <c r="F39" s="31">
        <f>INDEX('POA4'!$A$2:$O$152,_xlfn.AGGREGATE(15,6,ROW('POA4'!$A$2:$A$152)-ROW('POA4'!$A$2)+1/--('POA4'!$A$2:$A$152=$B$23),ROWS($A$29:F39)),7)</f>
        <v>0</v>
      </c>
      <c r="G39" s="31">
        <f>INDEX('POA4'!$A$2:$O$152,_xlfn.AGGREGATE(15,6,ROW('POA4'!$A$2:$A$152)-ROW('POA4'!$A$2)+1/--('POA4'!$A$2:$A$152=$B$23),ROWS($A$29:G39)),8)</f>
        <v>0</v>
      </c>
      <c r="H39" s="31">
        <f>INDEX('POA4'!$A$2:$O$152,_xlfn.AGGREGATE(15,6,ROW('POA4'!$A$2:$A$152)-ROW('POA4'!$A$2)+1/--('POA4'!$A$2:$A$152=$B$23),ROWS($A$29:H39)),9)</f>
        <v>0</v>
      </c>
      <c r="I39" s="31">
        <f>INDEX('POA4'!$A$2:$O$152,_xlfn.AGGREGATE(15,6,ROW('POA4'!$A$2:$A$152)-ROW('POA4'!$A$2)+1/--('POA4'!$A$2:$A$152=$B$23),ROWS($A$29:I39)),10)</f>
        <v>0</v>
      </c>
      <c r="J39" s="31">
        <f>INDEX('POA4'!$A$2:$O$152,_xlfn.AGGREGATE(15,6,ROW('POA4'!$A$2:$A$152)-ROW('POA4'!$A$2)+1/--('POA4'!$A$2:$A$152=$B$23),ROWS($A$29:J39)),11)</f>
        <v>0</v>
      </c>
      <c r="K39" s="31">
        <f>INDEX('POA4'!$A$2:$O$152,_xlfn.AGGREGATE(15,6,ROW('POA4'!$A$2:$A$152)-ROW('POA4'!$A$2)+1/--('POA4'!$A$2:$A$152=$B$23),ROWS($A$29:K39)),12)</f>
        <v>0</v>
      </c>
      <c r="L39" s="31">
        <f>INDEX('POA4'!$A$2:$O$152,_xlfn.AGGREGATE(15,6,ROW('POA4'!$A$2:$A$152)-ROW('POA4'!$A$2)+1/--('POA4'!$A$2:$A$152=$B$23),ROWS($A$29:L39)),13)</f>
        <v>1</v>
      </c>
      <c r="M39" s="31">
        <f>INDEX('POA4'!$A$2:$O$152,_xlfn.AGGREGATE(15,6,ROW('POA4'!$A$2:$A$152)-ROW('POA4'!$A$2)+1/--('POA4'!$A$2:$A$152=$B$23),ROWS($A$29:M39)),14)</f>
        <v>0</v>
      </c>
      <c r="N39" s="37">
        <f t="shared" si="7"/>
        <v>0</v>
      </c>
      <c r="O39" s="41">
        <f t="shared" si="8"/>
        <v>0</v>
      </c>
    </row>
  </sheetData>
  <mergeCells count="32">
    <mergeCell ref="B19:O19"/>
    <mergeCell ref="B20:O20"/>
    <mergeCell ref="C23:N23"/>
    <mergeCell ref="C24:N24"/>
    <mergeCell ref="A26:A28"/>
    <mergeCell ref="B26:B28"/>
    <mergeCell ref="C26:C28"/>
    <mergeCell ref="D26:D28"/>
    <mergeCell ref="E26:E28"/>
    <mergeCell ref="F26:M26"/>
    <mergeCell ref="N26:N28"/>
    <mergeCell ref="O26:O28"/>
    <mergeCell ref="F27:G27"/>
    <mergeCell ref="H27:I27"/>
    <mergeCell ref="J27:K27"/>
    <mergeCell ref="L27:M27"/>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view="pageBreakPreview" topLeftCell="A22"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259</v>
      </c>
      <c r="C5" s="84" t="s">
        <v>109</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Seguimiento a las tareas para la creación de programas educativos de posgrado</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2</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Acompañamiento a las tareas relacionadas con la evaluación, seguimiento y acreditación de los programas educativos.</v>
      </c>
      <c r="E12" s="31">
        <f t="shared" ref="E12:E13" si="0">+F12+H12+J12+L12</f>
        <v>10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10</v>
      </c>
      <c r="M12" s="31">
        <f>IF(ROWS($A$11:M12)&gt;COUNTIF(POA!$A:$A,$B$5),"",INDEX(POA!$A$2:$O$856,_xlfn.AGGREGATE(15,6,ROW(POA!$A$2:$A$855)-ROW(POA!$A$2)+1/--(POA!$A$2:$A$855=$B$5),ROWS($A$11:M12)),14))</f>
        <v>0</v>
      </c>
      <c r="N12" s="37">
        <f t="shared" ref="N12:N13" si="1">+G12+I12+K12+M12</f>
        <v>0</v>
      </c>
      <c r="O12" s="41">
        <f t="shared" ref="O12:O13" si="2">IFERROR(N12/E12,0%)</f>
        <v>0</v>
      </c>
    </row>
    <row r="13" spans="1:16" ht="52.8"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1.1.3.1 Modificar y actualizar los planes y programas de estudio de licenciatura y posgrado que respondan a los requerimientos del entorno regional, nacional e internacional.</v>
      </c>
      <c r="D13" s="2" t="str">
        <f>IF(ROWS($A$11:D13)&gt;COUNTIF(POA!$A:$A,$B$5),"",INDEX(POA!$A$2:$O$856,_xlfn.AGGREGATE(15,6,ROW(POA!$A$2:$A$855)-ROW(POA!$A$2)+1/--(POA!$A$2:$A$855=$B$5),ROWS($A$11:D13)),6))</f>
        <v>Seguimiento a las tareas para la actualización y modificación de los programas educativos de posgrado.</v>
      </c>
      <c r="E13" s="31">
        <f t="shared" si="0"/>
        <v>3</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3</v>
      </c>
      <c r="M13" s="31">
        <f>IF(ROWS($A$11:M13)&gt;COUNTIF(POA!$A:$A,$B$5),"",INDEX(POA!$A$2:$O$856,_xlfn.AGGREGATE(15,6,ROW(POA!$A$2:$A$855)-ROW(POA!$A$2)+1/--(POA!$A$2:$A$855=$B$5),ROWS($A$11:M13)),14))</f>
        <v>0</v>
      </c>
      <c r="N13" s="37">
        <f t="shared" si="1"/>
        <v>0</v>
      </c>
      <c r="O13" s="41">
        <f t="shared" si="2"/>
        <v>0</v>
      </c>
    </row>
    <row r="17" spans="1:16" ht="15.6" x14ac:dyDescent="0.3">
      <c r="A17" s="4"/>
      <c r="B17" s="82" t="s">
        <v>0</v>
      </c>
      <c r="C17" s="82"/>
      <c r="D17" s="82"/>
      <c r="E17" s="82"/>
      <c r="F17" s="82"/>
      <c r="G17" s="82"/>
      <c r="H17" s="82"/>
      <c r="I17" s="82"/>
      <c r="J17" s="82"/>
      <c r="K17" s="82"/>
      <c r="L17" s="82"/>
      <c r="M17" s="82"/>
      <c r="N17" s="82"/>
      <c r="O17" s="82"/>
    </row>
    <row r="18" spans="1:16" ht="15" x14ac:dyDescent="0.25">
      <c r="A18" s="4"/>
      <c r="B18" s="83" t="s">
        <v>1564</v>
      </c>
      <c r="C18" s="83"/>
      <c r="D18" s="83"/>
      <c r="E18" s="83"/>
      <c r="F18" s="83"/>
      <c r="G18" s="83"/>
      <c r="H18" s="83"/>
      <c r="I18" s="83"/>
      <c r="J18" s="83"/>
      <c r="K18" s="83"/>
      <c r="L18" s="83"/>
      <c r="M18" s="83"/>
      <c r="N18" s="83"/>
      <c r="O18" s="83"/>
    </row>
    <row r="19" spans="1:16" ht="15" x14ac:dyDescent="0.25">
      <c r="A19" s="4"/>
      <c r="B19" s="47"/>
      <c r="C19" s="47"/>
      <c r="D19" s="47"/>
      <c r="E19" s="47"/>
      <c r="F19" s="47"/>
      <c r="G19" s="47"/>
      <c r="H19" s="47"/>
      <c r="I19" s="47"/>
      <c r="J19" s="47"/>
      <c r="K19" s="47"/>
      <c r="L19" s="47"/>
      <c r="M19" s="47"/>
      <c r="N19" s="47"/>
      <c r="O19" s="47"/>
    </row>
    <row r="20" spans="1:16" ht="15.75" x14ac:dyDescent="0.25">
      <c r="A20" s="4"/>
      <c r="B20" s="12"/>
      <c r="C20" s="12"/>
      <c r="D20" s="12"/>
      <c r="E20" s="12"/>
      <c r="F20" s="12"/>
      <c r="G20" s="12"/>
      <c r="H20" s="12"/>
      <c r="I20" s="12"/>
      <c r="J20" s="12"/>
      <c r="K20" s="12"/>
      <c r="L20" s="12"/>
      <c r="M20" s="12"/>
      <c r="N20" s="12"/>
      <c r="O20" s="12"/>
    </row>
    <row r="21" spans="1:16" ht="15.75" x14ac:dyDescent="0.25">
      <c r="A21" s="6" t="s">
        <v>1</v>
      </c>
      <c r="B21" s="33">
        <v>259</v>
      </c>
      <c r="C21" s="84" t="s">
        <v>109</v>
      </c>
      <c r="D21" s="84"/>
      <c r="E21" s="84"/>
      <c r="F21" s="84"/>
      <c r="G21" s="84"/>
      <c r="H21" s="84"/>
      <c r="I21" s="84"/>
      <c r="J21" s="84"/>
      <c r="K21" s="84"/>
      <c r="L21" s="84"/>
      <c r="M21" s="84"/>
      <c r="N21" s="84"/>
      <c r="O21" s="46"/>
    </row>
    <row r="22" spans="1:16" x14ac:dyDescent="0.3">
      <c r="A22" s="6" t="s">
        <v>13</v>
      </c>
      <c r="B22" s="11" t="s">
        <v>2</v>
      </c>
      <c r="C22" s="84" t="s">
        <v>19</v>
      </c>
      <c r="D22" s="84"/>
      <c r="E22" s="84"/>
      <c r="F22" s="84"/>
      <c r="G22" s="84"/>
      <c r="H22" s="84"/>
      <c r="I22" s="84"/>
      <c r="J22" s="84"/>
      <c r="K22" s="84"/>
      <c r="L22" s="84"/>
      <c r="M22" s="84"/>
      <c r="N22" s="84"/>
      <c r="O22" s="8"/>
      <c r="P22" s="4"/>
    </row>
    <row r="23" spans="1:16" ht="15" x14ac:dyDescent="0.25">
      <c r="B23" s="9"/>
      <c r="C23" s="9"/>
      <c r="D23" s="9"/>
      <c r="E23" s="9"/>
      <c r="F23" s="9"/>
      <c r="G23" s="9"/>
      <c r="H23" s="9"/>
      <c r="I23" s="9"/>
      <c r="J23" s="9"/>
      <c r="K23" s="9"/>
      <c r="L23" s="9"/>
      <c r="M23" s="9"/>
      <c r="N23" s="9"/>
    </row>
    <row r="24" spans="1:16" x14ac:dyDescent="0.3">
      <c r="A24" s="85" t="s">
        <v>21</v>
      </c>
      <c r="B24" s="85" t="s">
        <v>22</v>
      </c>
      <c r="C24" s="85" t="s">
        <v>23</v>
      </c>
      <c r="D24" s="85" t="s">
        <v>24</v>
      </c>
      <c r="E24" s="85" t="s">
        <v>5</v>
      </c>
      <c r="F24" s="86" t="s">
        <v>25</v>
      </c>
      <c r="G24" s="86"/>
      <c r="H24" s="86"/>
      <c r="I24" s="86"/>
      <c r="J24" s="86"/>
      <c r="K24" s="86"/>
      <c r="L24" s="86"/>
      <c r="M24" s="86"/>
      <c r="N24" s="87" t="s">
        <v>16</v>
      </c>
      <c r="O24" s="85" t="s">
        <v>17</v>
      </c>
    </row>
    <row r="25" spans="1:16" x14ac:dyDescent="0.3">
      <c r="A25" s="85"/>
      <c r="B25" s="85"/>
      <c r="C25" s="85"/>
      <c r="D25" s="85"/>
      <c r="E25" s="85"/>
      <c r="F25" s="86" t="s">
        <v>6</v>
      </c>
      <c r="G25" s="86"/>
      <c r="H25" s="86" t="s">
        <v>7</v>
      </c>
      <c r="I25" s="86"/>
      <c r="J25" s="86" t="s">
        <v>8</v>
      </c>
      <c r="K25" s="86"/>
      <c r="L25" s="86" t="s">
        <v>9</v>
      </c>
      <c r="M25" s="86"/>
      <c r="N25" s="87"/>
      <c r="O25" s="85"/>
    </row>
    <row r="26" spans="1:16" x14ac:dyDescent="0.3">
      <c r="A26" s="85"/>
      <c r="B26" s="85"/>
      <c r="C26" s="85"/>
      <c r="D26" s="85"/>
      <c r="E26" s="85"/>
      <c r="F26" s="48" t="s">
        <v>10</v>
      </c>
      <c r="G26" s="48" t="s">
        <v>11</v>
      </c>
      <c r="H26" s="48" t="s">
        <v>10</v>
      </c>
      <c r="I26" s="48" t="s">
        <v>11</v>
      </c>
      <c r="J26" s="48" t="s">
        <v>10</v>
      </c>
      <c r="K26" s="48" t="s">
        <v>12</v>
      </c>
      <c r="L26" s="48" t="s">
        <v>10</v>
      </c>
      <c r="M26" s="48" t="s">
        <v>12</v>
      </c>
      <c r="N26" s="87"/>
      <c r="O26" s="85"/>
    </row>
    <row r="27" spans="1:16" ht="39.6" x14ac:dyDescent="0.3">
      <c r="A27" s="2" t="str">
        <f>INDEX('POA2'!$A$2:$O$152,_xlfn.AGGREGATE(15,6,ROW('POA2'!$A$2:$A$152)-ROW('POA2'!$A$2)+1/--('POA2'!$A$2:$A$152=$B$21),ROWS($A27:A$27)),3)</f>
        <v>2.3 Investigación, desarrollo tecnológico e Innovación</v>
      </c>
      <c r="B27" s="2" t="str">
        <f>INDEX('POA2'!$A$2:$O$152,_xlfn.AGGREGATE(15,6,ROW('POA2'!$A$2:$A$152)-ROW('POA2'!$A$2)+1/--('POA2'!$A$2:$A$152=$B$21),ROWS($A27:B$27)),4)</f>
        <v>2.3.1 Fortalecer la investigación, el desarrollo tecnológico y la innovación para contribuir al desarrollo regional, nacional e internacional.</v>
      </c>
      <c r="C27" s="2" t="str">
        <f>INDEX('POA2'!$A$2:$O$152,_xlfn.AGGREGATE(15,6,ROW('POA2'!$A$2:$A$152)-ROW('POA2'!$A$2)+1/--('POA2'!$A$2:$A$152=$B$21),ROWS($A27:C$27)),5)</f>
        <v>2.3.1.4 Gestionar recursos externos para financiar proyectos de investigación, desarrollo tecnológico e innovación.</v>
      </c>
      <c r="D27" s="2" t="str">
        <f>INDEX('POA2'!$A$2:$O$152,_xlfn.AGGREGATE(15,6,ROW('POA2'!$A$2:$A$152)-ROW('POA2'!$A$2)+1/--('POA2'!$A$2:$A$152=$B$21),ROWS($A27:D$27)),6)</f>
        <v>Talleres o asesorías informativos de las convocatorias externas relacionadas con la investigación, y su seguimiento</v>
      </c>
      <c r="E27" s="37">
        <f t="shared" ref="E27" si="3">+F27+H27+J27+L27</f>
        <v>2</v>
      </c>
      <c r="F27" s="31">
        <f>INDEX('POA2'!$A$2:$O$152,_xlfn.AGGREGATE(15,6,ROW('POA2'!$A$2:$A$152)-ROW('POA2'!$A$2)+1/--('POA2'!$A$2:$A$152=$B$21),ROWS($A27:F$27)),7)</f>
        <v>0</v>
      </c>
      <c r="G27" s="31">
        <f>INDEX('POA2'!$A$2:$O$152,_xlfn.AGGREGATE(15,6,ROW('POA2'!$A$2:$A$152)-ROW('POA2'!$A$2)+1/--('POA2'!$A$2:$A$152=$B$21),ROWS($A27:G$27)),8)</f>
        <v>0</v>
      </c>
      <c r="H27" s="31">
        <f>INDEX('POA2'!$A$2:$O$152,_xlfn.AGGREGATE(15,6,ROW('POA2'!$A$2:$A$152)-ROW('POA2'!$A$2)+1/--('POA2'!$A$2:$A$152=$B$21),ROWS($A27:H$27)),9)</f>
        <v>1</v>
      </c>
      <c r="I27" s="31">
        <f>INDEX('POA2'!$A$2:$O$152,_xlfn.AGGREGATE(15,6,ROW('POA2'!$A$2:$A$152)-ROW('POA2'!$A$2)+1/--('POA2'!$A$2:$A$152=$B$21),ROWS($A27:I$27)),10)</f>
        <v>0</v>
      </c>
      <c r="J27" s="31">
        <f>INDEX('POA2'!$A$2:$O$152,_xlfn.AGGREGATE(15,6,ROW('POA2'!$A$2:$A$152)-ROW('POA2'!$A$2)+1/--('POA2'!$A$2:$A$152=$B$21),ROWS($A27:J$27)),11)</f>
        <v>0</v>
      </c>
      <c r="K27" s="31">
        <f>INDEX('POA2'!$A$2:$O$152,_xlfn.AGGREGATE(15,6,ROW('POA2'!$A$2:$A$152)-ROW('POA2'!$A$2)+1/--('POA2'!$A$2:$A$152=$B$21),ROWS($A27:K$27)),12)</f>
        <v>0</v>
      </c>
      <c r="L27" s="31">
        <f>INDEX('POA2'!$A$2:$O$152,_xlfn.AGGREGATE(15,6,ROW('POA2'!$A$2:$A$152)-ROW('POA2'!$A$2)+1/--('POA2'!$A$2:$A$152=$B$21),ROWS($A27:L$27)),13)</f>
        <v>1</v>
      </c>
      <c r="M27" s="31">
        <f>INDEX('POA2'!$A$2:$O$152,_xlfn.AGGREGATE(15,6,ROW('POA2'!$A$2:$A$152)-ROW('POA2'!$A$2)+1/--('POA2'!$A$2:$A$152=$B$21),ROWS($A27:M$27)),14)</f>
        <v>0</v>
      </c>
      <c r="N27" s="37">
        <f t="shared" ref="N27" si="4">+G27+I27+K27+M27</f>
        <v>0</v>
      </c>
      <c r="O27" s="41">
        <f>IFERROR(N27/E27,0%)</f>
        <v>0</v>
      </c>
    </row>
    <row r="28" spans="1:16" ht="52.8" x14ac:dyDescent="0.3">
      <c r="A28" s="2" t="str">
        <f>INDEX('POA2'!$A$2:$O$152,_xlfn.AGGREGATE(15,6,ROW('POA2'!$A$2:$A$152)-ROW('POA2'!$A$2)+1/--('POA2'!$A$2:$A$152=$B$21),ROWS($A$27:A28)),3)</f>
        <v>2.3 Investigación, desarrollo tecnológico e Innovación</v>
      </c>
      <c r="B28" s="2" t="str">
        <f>INDEX('POA2'!$A$2:$O$152,_xlfn.AGGREGATE(15,6,ROW('POA2'!$A$2:$A$152)-ROW('POA2'!$A$2)+1/--('POA2'!$A$2:$A$152=$B$21),ROWS($A$27:B28)),4)</f>
        <v>2.3.1 Fortalecer la investigación, el desarrollo tecnológico y la innovación para contribuir al desarrollo regional, nacional e internacional.</v>
      </c>
      <c r="C28" s="2" t="str">
        <f>INDEX('POA2'!$A$2:$O$152,_xlfn.AGGREGATE(15,6,ROW('POA2'!$A$2:$A$152)-ROW('POA2'!$A$2)+1/--('POA2'!$A$2:$A$152=$B$21),ROWS($A$27:C28)),5)</f>
        <v>2.3.1.2 Estimular la creación y consolidación de los grupos de investigación en las diversas áreas del conocimiento que cultiva la universidad.</v>
      </c>
      <c r="D28" s="2" t="str">
        <f>INDEX('POA2'!$A$2:$O$152,_xlfn.AGGREGATE(15,6,ROW('POA2'!$A$2:$A$152)-ROW('POA2'!$A$2)+1/--('POA2'!$A$2:$A$152=$B$21),ROWS($A$27:D28)),6)</f>
        <v>Generar, difundir y ejecutar la convocatoria interna de apoyo a la investigación</v>
      </c>
      <c r="E28" s="37">
        <f t="shared" ref="E28:E36" si="5">+F28+H28+J28+L28</f>
        <v>20</v>
      </c>
      <c r="F28" s="31">
        <f>INDEX('POA2'!$A$2:$O$152,_xlfn.AGGREGATE(15,6,ROW('POA2'!$A$2:$A$152)-ROW('POA2'!$A$2)+1/--('POA2'!$A$2:$A$152=$B$21),ROWS($A$27:F28)),7)</f>
        <v>0</v>
      </c>
      <c r="G28" s="31">
        <f>INDEX('POA2'!$A$2:$O$152,_xlfn.AGGREGATE(15,6,ROW('POA2'!$A$2:$A$152)-ROW('POA2'!$A$2)+1/--('POA2'!$A$2:$A$152=$B$21),ROWS($A$27:G28)),8)</f>
        <v>0</v>
      </c>
      <c r="H28" s="31">
        <f>INDEX('POA2'!$A$2:$O$152,_xlfn.AGGREGATE(15,6,ROW('POA2'!$A$2:$A$152)-ROW('POA2'!$A$2)+1/--('POA2'!$A$2:$A$152=$B$21),ROWS($A$27:H28)),9)</f>
        <v>0</v>
      </c>
      <c r="I28" s="31">
        <f>INDEX('POA2'!$A$2:$O$152,_xlfn.AGGREGATE(15,6,ROW('POA2'!$A$2:$A$152)-ROW('POA2'!$A$2)+1/--('POA2'!$A$2:$A$152=$B$21),ROWS($A$27:I28)),10)</f>
        <v>0</v>
      </c>
      <c r="J28" s="31">
        <f>INDEX('POA2'!$A$2:$O$152,_xlfn.AGGREGATE(15,6,ROW('POA2'!$A$2:$A$152)-ROW('POA2'!$A$2)+1/--('POA2'!$A$2:$A$152=$B$21),ROWS($A$27:J28)),11)</f>
        <v>20</v>
      </c>
      <c r="K28" s="31">
        <f>INDEX('POA2'!$A$2:$O$152,_xlfn.AGGREGATE(15,6,ROW('POA2'!$A$2:$A$152)-ROW('POA2'!$A$2)+1/--('POA2'!$A$2:$A$152=$B$21),ROWS($A$27:K28)),12)</f>
        <v>0</v>
      </c>
      <c r="L28" s="31">
        <f>INDEX('POA2'!$A$2:$O$152,_xlfn.AGGREGATE(15,6,ROW('POA2'!$A$2:$A$152)-ROW('POA2'!$A$2)+1/--('POA2'!$A$2:$A$152=$B$21),ROWS($A$27:L28)),13)</f>
        <v>0</v>
      </c>
      <c r="M28" s="31">
        <f>INDEX('POA2'!$A$2:$O$152,_xlfn.AGGREGATE(15,6,ROW('POA2'!$A$2:$A$152)-ROW('POA2'!$A$2)+1/--('POA2'!$A$2:$A$152=$B$21),ROWS($A$27:M28)),14)</f>
        <v>0</v>
      </c>
      <c r="N28" s="37">
        <f t="shared" ref="N28:N36" si="6">+G28+I28+K28+M28</f>
        <v>0</v>
      </c>
      <c r="O28" s="41">
        <f t="shared" ref="O28:O36" si="7">IFERROR(N28/E28,0%)</f>
        <v>0</v>
      </c>
    </row>
    <row r="29" spans="1:16" ht="52.8" x14ac:dyDescent="0.3">
      <c r="A29" s="2" t="str">
        <f>INDEX('POA2'!$A$2:$O$152,_xlfn.AGGREGATE(15,6,ROW('POA2'!$A$2:$A$152)-ROW('POA2'!$A$2)+1/--('POA2'!$A$2:$A$152=$B$21),ROWS($A$27:A29)),3)</f>
        <v>2.3 Investigación, desarrollo tecnológico e Innovación</v>
      </c>
      <c r="B29" s="2" t="str">
        <f>INDEX('POA2'!$A$2:$O$152,_xlfn.AGGREGATE(15,6,ROW('POA2'!$A$2:$A$152)-ROW('POA2'!$A$2)+1/--('POA2'!$A$2:$A$152=$B$21),ROWS($A$27:B29)),4)</f>
        <v>2.3.2 Difundir y divulgar los resultados de la investigación a través de los diferentes formatos y canales que permitan consolidar la capacidad académica de la institución.</v>
      </c>
      <c r="C29" s="2" t="str">
        <f>INDEX('POA2'!$A$2:$O$152,_xlfn.AGGREGATE(15,6,ROW('POA2'!$A$2:$A$152)-ROW('POA2'!$A$2)+1/--('POA2'!$A$2:$A$152=$B$21),ROWS($A$27:C29)),5)</f>
        <v>2.3.2.1 Fortalecer la difusión y divulgación de los resultados de la investigación.</v>
      </c>
      <c r="D29" s="2" t="str">
        <f>INDEX('POA2'!$A$2:$O$152,_xlfn.AGGREGATE(15,6,ROW('POA2'!$A$2:$A$152)-ROW('POA2'!$A$2)+1/--('POA2'!$A$2:$A$152=$B$21),ROWS($A$27:D29)),6)</f>
        <v>Organizar evento de presentación de resultados de investigación por parte de los académicos</v>
      </c>
      <c r="E29" s="37">
        <f t="shared" si="5"/>
        <v>3</v>
      </c>
      <c r="F29" s="31">
        <f>INDEX('POA2'!$A$2:$O$152,_xlfn.AGGREGATE(15,6,ROW('POA2'!$A$2:$A$152)-ROW('POA2'!$A$2)+1/--('POA2'!$A$2:$A$152=$B$21),ROWS($A$27:F29)),7)</f>
        <v>0</v>
      </c>
      <c r="G29" s="31">
        <f>INDEX('POA2'!$A$2:$O$152,_xlfn.AGGREGATE(15,6,ROW('POA2'!$A$2:$A$152)-ROW('POA2'!$A$2)+1/--('POA2'!$A$2:$A$152=$B$21),ROWS($A$27:G29)),8)</f>
        <v>0</v>
      </c>
      <c r="H29" s="31">
        <f>INDEX('POA2'!$A$2:$O$152,_xlfn.AGGREGATE(15,6,ROW('POA2'!$A$2:$A$152)-ROW('POA2'!$A$2)+1/--('POA2'!$A$2:$A$152=$B$21),ROWS($A$27:H29)),9)</f>
        <v>0</v>
      </c>
      <c r="I29" s="31">
        <f>INDEX('POA2'!$A$2:$O$152,_xlfn.AGGREGATE(15,6,ROW('POA2'!$A$2:$A$152)-ROW('POA2'!$A$2)+1/--('POA2'!$A$2:$A$152=$B$21),ROWS($A$27:I29)),10)</f>
        <v>0</v>
      </c>
      <c r="J29" s="31">
        <f>INDEX('POA2'!$A$2:$O$152,_xlfn.AGGREGATE(15,6,ROW('POA2'!$A$2:$A$152)-ROW('POA2'!$A$2)+1/--('POA2'!$A$2:$A$152=$B$21),ROWS($A$27:J29)),11)</f>
        <v>0</v>
      </c>
      <c r="K29" s="31">
        <f>INDEX('POA2'!$A$2:$O$152,_xlfn.AGGREGATE(15,6,ROW('POA2'!$A$2:$A$152)-ROW('POA2'!$A$2)+1/--('POA2'!$A$2:$A$152=$B$21),ROWS($A$27:K29)),12)</f>
        <v>0</v>
      </c>
      <c r="L29" s="31">
        <f>INDEX('POA2'!$A$2:$O$152,_xlfn.AGGREGATE(15,6,ROW('POA2'!$A$2:$A$152)-ROW('POA2'!$A$2)+1/--('POA2'!$A$2:$A$152=$B$21),ROWS($A$27:L29)),13)</f>
        <v>3</v>
      </c>
      <c r="M29" s="31">
        <f>INDEX('POA2'!$A$2:$O$152,_xlfn.AGGREGATE(15,6,ROW('POA2'!$A$2:$A$152)-ROW('POA2'!$A$2)+1/--('POA2'!$A$2:$A$152=$B$21),ROWS($A$27:M29)),14)</f>
        <v>0</v>
      </c>
      <c r="N29" s="37">
        <f t="shared" si="6"/>
        <v>0</v>
      </c>
      <c r="O29" s="41">
        <f t="shared" si="7"/>
        <v>0</v>
      </c>
    </row>
    <row r="30" spans="1:16" ht="66" x14ac:dyDescent="0.3">
      <c r="A30" s="2" t="str">
        <f>INDEX('POA2'!$A$2:$O$152,_xlfn.AGGREGATE(15,6,ROW('POA2'!$A$2:$A$152)-ROW('POA2'!$A$2)+1/--('POA2'!$A$2:$A$152=$B$21),ROWS($A$27:A30)),3)</f>
        <v>2.3 Investigación, desarrollo tecnológico e Innovación</v>
      </c>
      <c r="B30" s="2" t="str">
        <f>INDEX('POA2'!$A$2:$O$152,_xlfn.AGGREGATE(15,6,ROW('POA2'!$A$2:$A$152)-ROW('POA2'!$A$2)+1/--('POA2'!$A$2:$A$152=$B$21),ROWS($A$27:B30)),4)</f>
        <v>2.3.1 Fortalecer la investigación, el desarrollo tecnológico y la innovación para contribuir al desarrollo regional, nacional e internacional.</v>
      </c>
      <c r="C30" s="2" t="str">
        <f>INDEX('POA2'!$A$2:$O$152,_xlfn.AGGREGATE(15,6,ROW('POA2'!$A$2:$A$152)-ROW('POA2'!$A$2)+1/--('POA2'!$A$2:$A$152=$B$21),ROWS($A$27:C30)),5)</f>
        <v>2.3.1.5 Consolidar el vínculo entre la investigación y la docencia mediante estrategias diferenciadas que incidan en las distintas etapas del proceso formativo de los estudiantes.</v>
      </c>
      <c r="D30" s="2" t="str">
        <f>INDEX('POA2'!$A$2:$O$152,_xlfn.AGGREGATE(15,6,ROW('POA2'!$A$2:$A$152)-ROW('POA2'!$A$2)+1/--('POA2'!$A$2:$A$152=$B$21),ROWS($A$27:D30)),6)</f>
        <v>Difusión y seguimiento de estancias interinstitucionales relacionadas con la participación de alumnos en actividades de investigación</v>
      </c>
      <c r="E30" s="37">
        <f t="shared" si="5"/>
        <v>1</v>
      </c>
      <c r="F30" s="31">
        <f>INDEX('POA2'!$A$2:$O$152,_xlfn.AGGREGATE(15,6,ROW('POA2'!$A$2:$A$152)-ROW('POA2'!$A$2)+1/--('POA2'!$A$2:$A$152=$B$21),ROWS($A$27:F30)),7)</f>
        <v>0</v>
      </c>
      <c r="G30" s="31">
        <f>INDEX('POA2'!$A$2:$O$152,_xlfn.AGGREGATE(15,6,ROW('POA2'!$A$2:$A$152)-ROW('POA2'!$A$2)+1/--('POA2'!$A$2:$A$152=$B$21),ROWS($A$27:G30)),8)</f>
        <v>0</v>
      </c>
      <c r="H30" s="31">
        <f>INDEX('POA2'!$A$2:$O$152,_xlfn.AGGREGATE(15,6,ROW('POA2'!$A$2:$A$152)-ROW('POA2'!$A$2)+1/--('POA2'!$A$2:$A$152=$B$21),ROWS($A$27:H30)),9)</f>
        <v>0</v>
      </c>
      <c r="I30" s="31">
        <f>INDEX('POA2'!$A$2:$O$152,_xlfn.AGGREGATE(15,6,ROW('POA2'!$A$2:$A$152)-ROW('POA2'!$A$2)+1/--('POA2'!$A$2:$A$152=$B$21),ROWS($A$27:I30)),10)</f>
        <v>0</v>
      </c>
      <c r="J30" s="31">
        <f>INDEX('POA2'!$A$2:$O$152,_xlfn.AGGREGATE(15,6,ROW('POA2'!$A$2:$A$152)-ROW('POA2'!$A$2)+1/--('POA2'!$A$2:$A$152=$B$21),ROWS($A$27:J30)),11)</f>
        <v>1</v>
      </c>
      <c r="K30" s="31">
        <f>INDEX('POA2'!$A$2:$O$152,_xlfn.AGGREGATE(15,6,ROW('POA2'!$A$2:$A$152)-ROW('POA2'!$A$2)+1/--('POA2'!$A$2:$A$152=$B$21),ROWS($A$27:K30)),12)</f>
        <v>0</v>
      </c>
      <c r="L30" s="31">
        <f>INDEX('POA2'!$A$2:$O$152,_xlfn.AGGREGATE(15,6,ROW('POA2'!$A$2:$A$152)-ROW('POA2'!$A$2)+1/--('POA2'!$A$2:$A$152=$B$21),ROWS($A$27:L30)),13)</f>
        <v>0</v>
      </c>
      <c r="M30" s="31">
        <f>INDEX('POA2'!$A$2:$O$152,_xlfn.AGGREGATE(15,6,ROW('POA2'!$A$2:$A$152)-ROW('POA2'!$A$2)+1/--('POA2'!$A$2:$A$152=$B$21),ROWS($A$27:M30)),14)</f>
        <v>0</v>
      </c>
      <c r="N30" s="37">
        <f t="shared" si="6"/>
        <v>0</v>
      </c>
      <c r="O30" s="41">
        <f t="shared" si="7"/>
        <v>0</v>
      </c>
    </row>
    <row r="31" spans="1:16" ht="66" x14ac:dyDescent="0.3">
      <c r="A31" s="2" t="str">
        <f>INDEX('POA2'!$A$2:$O$152,_xlfn.AGGREGATE(15,6,ROW('POA2'!$A$2:$A$152)-ROW('POA2'!$A$2)+1/--('POA2'!$A$2:$A$152=$B$21),ROWS($A$27:A31)),3)</f>
        <v>2.3 Investigación, desarrollo tecnológico e Innovación</v>
      </c>
      <c r="B31" s="2" t="str">
        <f>INDEX('POA2'!$A$2:$O$152,_xlfn.AGGREGATE(15,6,ROW('POA2'!$A$2:$A$152)-ROW('POA2'!$A$2)+1/--('POA2'!$A$2:$A$152=$B$21),ROWS($A$27:B31)),4)</f>
        <v>2.3.1 Fortalecer la investigación, el desarrollo tecnológico y la innovación para contribuir al desarrollo regional, nacional e internacional.</v>
      </c>
      <c r="C31" s="2" t="str">
        <f>INDEX('POA2'!$A$2:$O$152,_xlfn.AGGREGATE(15,6,ROW('POA2'!$A$2:$A$152)-ROW('POA2'!$A$2)+1/--('POA2'!$A$2:$A$152=$B$21),ROWS($A$27:C31)),5)</f>
        <v>2.3.1.5 Consolidar el vínculo entre la investigación y la docencia mediante estrategias diferenciadas que incidan en las distintas etapas del proceso formativo de los estudiantes.</v>
      </c>
      <c r="D31" s="2" t="str">
        <f>INDEX('POA2'!$A$2:$O$152,_xlfn.AGGREGATE(15,6,ROW('POA2'!$A$2:$A$152)-ROW('POA2'!$A$2)+1/--('POA2'!$A$2:$A$152=$B$21),ROWS($A$27:D31)),6)</f>
        <v>Realizar un encuentro de jóvenes investigadores.</v>
      </c>
      <c r="E31" s="37">
        <f t="shared" si="5"/>
        <v>1</v>
      </c>
      <c r="F31" s="31">
        <f>INDEX('POA2'!$A$2:$O$152,_xlfn.AGGREGATE(15,6,ROW('POA2'!$A$2:$A$152)-ROW('POA2'!$A$2)+1/--('POA2'!$A$2:$A$152=$B$21),ROWS($A$27:F31)),7)</f>
        <v>0</v>
      </c>
      <c r="G31" s="31">
        <f>INDEX('POA2'!$A$2:$O$152,_xlfn.AGGREGATE(15,6,ROW('POA2'!$A$2:$A$152)-ROW('POA2'!$A$2)+1/--('POA2'!$A$2:$A$152=$B$21),ROWS($A$27:G31)),8)</f>
        <v>0</v>
      </c>
      <c r="H31" s="31">
        <f>INDEX('POA2'!$A$2:$O$152,_xlfn.AGGREGATE(15,6,ROW('POA2'!$A$2:$A$152)-ROW('POA2'!$A$2)+1/--('POA2'!$A$2:$A$152=$B$21),ROWS($A$27:H31)),9)</f>
        <v>0</v>
      </c>
      <c r="I31" s="31">
        <f>INDEX('POA2'!$A$2:$O$152,_xlfn.AGGREGATE(15,6,ROW('POA2'!$A$2:$A$152)-ROW('POA2'!$A$2)+1/--('POA2'!$A$2:$A$152=$B$21),ROWS($A$27:I31)),10)</f>
        <v>0</v>
      </c>
      <c r="J31" s="31">
        <f>INDEX('POA2'!$A$2:$O$152,_xlfn.AGGREGATE(15,6,ROW('POA2'!$A$2:$A$152)-ROW('POA2'!$A$2)+1/--('POA2'!$A$2:$A$152=$B$21),ROWS($A$27:J31)),11)</f>
        <v>0</v>
      </c>
      <c r="K31" s="31">
        <f>INDEX('POA2'!$A$2:$O$152,_xlfn.AGGREGATE(15,6,ROW('POA2'!$A$2:$A$152)-ROW('POA2'!$A$2)+1/--('POA2'!$A$2:$A$152=$B$21),ROWS($A$27:K31)),12)</f>
        <v>0</v>
      </c>
      <c r="L31" s="31">
        <f>INDEX('POA2'!$A$2:$O$152,_xlfn.AGGREGATE(15,6,ROW('POA2'!$A$2:$A$152)-ROW('POA2'!$A$2)+1/--('POA2'!$A$2:$A$152=$B$21),ROWS($A$27:L31)),13)</f>
        <v>1</v>
      </c>
      <c r="M31" s="31">
        <f>INDEX('POA2'!$A$2:$O$152,_xlfn.AGGREGATE(15,6,ROW('POA2'!$A$2:$A$152)-ROW('POA2'!$A$2)+1/--('POA2'!$A$2:$A$152=$B$21),ROWS($A$27:M31)),14)</f>
        <v>0</v>
      </c>
      <c r="N31" s="37">
        <f t="shared" si="6"/>
        <v>0</v>
      </c>
      <c r="O31" s="41">
        <f t="shared" si="7"/>
        <v>0</v>
      </c>
    </row>
    <row r="32" spans="1:16" ht="52.8" x14ac:dyDescent="0.3">
      <c r="A32" s="2" t="str">
        <f>INDEX('POA2'!$A$2:$O$152,_xlfn.AGGREGATE(15,6,ROW('POA2'!$A$2:$A$152)-ROW('POA2'!$A$2)+1/--('POA2'!$A$2:$A$152=$B$21),ROWS($A$27:A32)),3)</f>
        <v>2.3 Investigación, desarrollo tecnológico e Innovación</v>
      </c>
      <c r="B32" s="2" t="str">
        <f>INDEX('POA2'!$A$2:$O$152,_xlfn.AGGREGATE(15,6,ROW('POA2'!$A$2:$A$152)-ROW('POA2'!$A$2)+1/--('POA2'!$A$2:$A$152=$B$21),ROWS($A$27:B32)),4)</f>
        <v>2.3.2 Difundir y divulgar los resultados de la investigación a través de los diferentes formatos y canales que permitan consolidar la capacidad académica de la institución.</v>
      </c>
      <c r="C32" s="2" t="str">
        <f>INDEX('POA2'!$A$2:$O$152,_xlfn.AGGREGATE(15,6,ROW('POA2'!$A$2:$A$152)-ROW('POA2'!$A$2)+1/--('POA2'!$A$2:$A$152=$B$21),ROWS($A$27:C32)),5)</f>
        <v>2.3.2.3 Visibilizar el conocimiento científico, humanístico y tecnológico generado en la universidad, mediante diversos mecanismos.</v>
      </c>
      <c r="D32" s="2" t="str">
        <f>INDEX('POA2'!$A$2:$O$152,_xlfn.AGGREGATE(15,6,ROW('POA2'!$A$2:$A$152)-ROW('POA2'!$A$2)+1/--('POA2'!$A$2:$A$152=$B$21),ROWS($A$27:D32)),6)</f>
        <v>Divulgación de la ciencia y tecnología para alumnos de los distintos niveles educativos</v>
      </c>
      <c r="E32" s="37">
        <f t="shared" si="5"/>
        <v>100</v>
      </c>
      <c r="F32" s="31">
        <f>INDEX('POA2'!$A$2:$O$152,_xlfn.AGGREGATE(15,6,ROW('POA2'!$A$2:$A$152)-ROW('POA2'!$A$2)+1/--('POA2'!$A$2:$A$152=$B$21),ROWS($A$27:F32)),7)</f>
        <v>0</v>
      </c>
      <c r="G32" s="31">
        <f>INDEX('POA2'!$A$2:$O$152,_xlfn.AGGREGATE(15,6,ROW('POA2'!$A$2:$A$152)-ROW('POA2'!$A$2)+1/--('POA2'!$A$2:$A$152=$B$21),ROWS($A$27:G32)),8)</f>
        <v>0</v>
      </c>
      <c r="H32" s="31">
        <f>INDEX('POA2'!$A$2:$O$152,_xlfn.AGGREGATE(15,6,ROW('POA2'!$A$2:$A$152)-ROW('POA2'!$A$2)+1/--('POA2'!$A$2:$A$152=$B$21),ROWS($A$27:H32)),9)</f>
        <v>30</v>
      </c>
      <c r="I32" s="31">
        <f>INDEX('POA2'!$A$2:$O$152,_xlfn.AGGREGATE(15,6,ROW('POA2'!$A$2:$A$152)-ROW('POA2'!$A$2)+1/--('POA2'!$A$2:$A$152=$B$21),ROWS($A$27:I32)),10)</f>
        <v>0</v>
      </c>
      <c r="J32" s="31">
        <f>INDEX('POA2'!$A$2:$O$152,_xlfn.AGGREGATE(15,6,ROW('POA2'!$A$2:$A$152)-ROW('POA2'!$A$2)+1/--('POA2'!$A$2:$A$152=$B$21),ROWS($A$27:J32)),11)</f>
        <v>0</v>
      </c>
      <c r="K32" s="31">
        <f>INDEX('POA2'!$A$2:$O$152,_xlfn.AGGREGATE(15,6,ROW('POA2'!$A$2:$A$152)-ROW('POA2'!$A$2)+1/--('POA2'!$A$2:$A$152=$B$21),ROWS($A$27:K32)),12)</f>
        <v>0</v>
      </c>
      <c r="L32" s="31">
        <f>INDEX('POA2'!$A$2:$O$152,_xlfn.AGGREGATE(15,6,ROW('POA2'!$A$2:$A$152)-ROW('POA2'!$A$2)+1/--('POA2'!$A$2:$A$152=$B$21),ROWS($A$27:L32)),13)</f>
        <v>70</v>
      </c>
      <c r="M32" s="31">
        <f>INDEX('POA2'!$A$2:$O$152,_xlfn.AGGREGATE(15,6,ROW('POA2'!$A$2:$A$152)-ROW('POA2'!$A$2)+1/--('POA2'!$A$2:$A$152=$B$21),ROWS($A$27:M32)),14)</f>
        <v>0</v>
      </c>
      <c r="N32" s="37">
        <f t="shared" si="6"/>
        <v>0</v>
      </c>
      <c r="O32" s="41">
        <f t="shared" si="7"/>
        <v>0</v>
      </c>
    </row>
    <row r="33" spans="1:15" ht="39.6" x14ac:dyDescent="0.3">
      <c r="A33" s="2" t="str">
        <f>INDEX('POA2'!$A$2:$O$152,_xlfn.AGGREGATE(15,6,ROW('POA2'!$A$2:$A$152)-ROW('POA2'!$A$2)+1/--('POA2'!$A$2:$A$152=$B$21),ROWS($A$27:A33)),3)</f>
        <v>2.3 Investigación, desarrollo tecnológico e Innovación</v>
      </c>
      <c r="B33" s="2" t="str">
        <f>INDEX('POA2'!$A$2:$O$152,_xlfn.AGGREGATE(15,6,ROW('POA2'!$A$2:$A$152)-ROW('POA2'!$A$2)+1/--('POA2'!$A$2:$A$152=$B$21),ROWS($A$27:B33)),4)</f>
        <v>2.3.3 Impulsar la distribución social del conocimiento en los distintos contextos para su uso y aplicación.</v>
      </c>
      <c r="C33" s="2" t="str">
        <f>INDEX('POA2'!$A$2:$O$152,_xlfn.AGGREGATE(15,6,ROW('POA2'!$A$2:$A$152)-ROW('POA2'!$A$2)+1/--('POA2'!$A$2:$A$152=$B$21),ROWS($A$27:C33)),5)</f>
        <v>2.3.3.1 Fomentar la cultura y la protección de la propiedad intelectual entre la comunidad universitaria.</v>
      </c>
      <c r="D33" s="2" t="str">
        <f>INDEX('POA2'!$A$2:$O$152,_xlfn.AGGREGATE(15,6,ROW('POA2'!$A$2:$A$152)-ROW('POA2'!$A$2)+1/--('POA2'!$A$2:$A$152=$B$21),ROWS($A$27:D33)),6)</f>
        <v>Cursos, talleres, conferencias o asesorías impartidas en materia de cultura y protección intelectual</v>
      </c>
      <c r="E33" s="37">
        <f t="shared" si="5"/>
        <v>120</v>
      </c>
      <c r="F33" s="31">
        <f>INDEX('POA2'!$A$2:$O$152,_xlfn.AGGREGATE(15,6,ROW('POA2'!$A$2:$A$152)-ROW('POA2'!$A$2)+1/--('POA2'!$A$2:$A$152=$B$21),ROWS($A$27:F33)),7)</f>
        <v>30</v>
      </c>
      <c r="G33" s="31">
        <f>INDEX('POA2'!$A$2:$O$152,_xlfn.AGGREGATE(15,6,ROW('POA2'!$A$2:$A$152)-ROW('POA2'!$A$2)+1/--('POA2'!$A$2:$A$152=$B$21),ROWS($A$27:G33)),8)</f>
        <v>33</v>
      </c>
      <c r="H33" s="31">
        <f>INDEX('POA2'!$A$2:$O$152,_xlfn.AGGREGATE(15,6,ROW('POA2'!$A$2:$A$152)-ROW('POA2'!$A$2)+1/--('POA2'!$A$2:$A$152=$B$21),ROWS($A$27:H33)),9)</f>
        <v>30</v>
      </c>
      <c r="I33" s="31">
        <f>INDEX('POA2'!$A$2:$O$152,_xlfn.AGGREGATE(15,6,ROW('POA2'!$A$2:$A$152)-ROW('POA2'!$A$2)+1/--('POA2'!$A$2:$A$152=$B$21),ROWS($A$27:I33)),10)</f>
        <v>0</v>
      </c>
      <c r="J33" s="31">
        <f>INDEX('POA2'!$A$2:$O$152,_xlfn.AGGREGATE(15,6,ROW('POA2'!$A$2:$A$152)-ROW('POA2'!$A$2)+1/--('POA2'!$A$2:$A$152=$B$21),ROWS($A$27:J33)),11)</f>
        <v>30</v>
      </c>
      <c r="K33" s="31">
        <f>INDEX('POA2'!$A$2:$O$152,_xlfn.AGGREGATE(15,6,ROW('POA2'!$A$2:$A$152)-ROW('POA2'!$A$2)+1/--('POA2'!$A$2:$A$152=$B$21),ROWS($A$27:K33)),12)</f>
        <v>0</v>
      </c>
      <c r="L33" s="31">
        <f>INDEX('POA2'!$A$2:$O$152,_xlfn.AGGREGATE(15,6,ROW('POA2'!$A$2:$A$152)-ROW('POA2'!$A$2)+1/--('POA2'!$A$2:$A$152=$B$21),ROWS($A$27:L33)),13)</f>
        <v>30</v>
      </c>
      <c r="M33" s="31">
        <f>INDEX('POA2'!$A$2:$O$152,_xlfn.AGGREGATE(15,6,ROW('POA2'!$A$2:$A$152)-ROW('POA2'!$A$2)+1/--('POA2'!$A$2:$A$152=$B$21),ROWS($A$27:M33)),14)</f>
        <v>0</v>
      </c>
      <c r="N33" s="37">
        <f t="shared" si="6"/>
        <v>33</v>
      </c>
      <c r="O33" s="41">
        <f t="shared" si="7"/>
        <v>0.27500000000000002</v>
      </c>
    </row>
    <row r="34" spans="1:15" ht="52.8" x14ac:dyDescent="0.3">
      <c r="A34" s="2" t="str">
        <f>INDEX('POA2'!$A$2:$O$152,_xlfn.AGGREGATE(15,6,ROW('POA2'!$A$2:$A$152)-ROW('POA2'!$A$2)+1/--('POA2'!$A$2:$A$152=$B$21),ROWS($A$27:A34)),3)</f>
        <v>2.3 Investigación, desarrollo tecnológico e Innovación</v>
      </c>
      <c r="B34" s="2" t="str">
        <f>INDEX('POA2'!$A$2:$O$152,_xlfn.AGGREGATE(15,6,ROW('POA2'!$A$2:$A$152)-ROW('POA2'!$A$2)+1/--('POA2'!$A$2:$A$152=$B$21),ROWS($A$27:B34)),4)</f>
        <v>2.3.3 Impulsar la distribución social del conocimiento en los distintos contextos para su uso y aplicación.</v>
      </c>
      <c r="C34" s="2" t="str">
        <f>INDEX('POA2'!$A$2:$O$152,_xlfn.AGGREGATE(15,6,ROW('POA2'!$A$2:$A$152)-ROW('POA2'!$A$2)+1/--('POA2'!$A$2:$A$152=$B$21),ROWS($A$27:C34)),5)</f>
        <v>2.3.3.2 Fortalecer las condiciones institucionales para proteger, transferir e innovar el conocimiento generado en la universidad.</v>
      </c>
      <c r="D34" s="2" t="str">
        <f>INDEX('POA2'!$A$2:$O$152,_xlfn.AGGREGATE(15,6,ROW('POA2'!$A$2:$A$152)-ROW('POA2'!$A$2)+1/--('POA2'!$A$2:$A$152=$B$21),ROWS($A$27:D34)),6)</f>
        <v>Plan de acción institucional orientado a generar las condiciones institucionales requeridas para la protección y transferencia del conocimiento generado en la universidad</v>
      </c>
      <c r="E34" s="37">
        <f t="shared" si="5"/>
        <v>1</v>
      </c>
      <c r="F34" s="31">
        <f>INDEX('POA2'!$A$2:$O$152,_xlfn.AGGREGATE(15,6,ROW('POA2'!$A$2:$A$152)-ROW('POA2'!$A$2)+1/--('POA2'!$A$2:$A$152=$B$21),ROWS($A$27:F34)),7)</f>
        <v>0</v>
      </c>
      <c r="G34" s="31">
        <f>INDEX('POA2'!$A$2:$O$152,_xlfn.AGGREGATE(15,6,ROW('POA2'!$A$2:$A$152)-ROW('POA2'!$A$2)+1/--('POA2'!$A$2:$A$152=$B$21),ROWS($A$27:G34)),8)</f>
        <v>0</v>
      </c>
      <c r="H34" s="31">
        <f>INDEX('POA2'!$A$2:$O$152,_xlfn.AGGREGATE(15,6,ROW('POA2'!$A$2:$A$152)-ROW('POA2'!$A$2)+1/--('POA2'!$A$2:$A$152=$B$21),ROWS($A$27:H34)),9)</f>
        <v>0</v>
      </c>
      <c r="I34" s="31">
        <f>INDEX('POA2'!$A$2:$O$152,_xlfn.AGGREGATE(15,6,ROW('POA2'!$A$2:$A$152)-ROW('POA2'!$A$2)+1/--('POA2'!$A$2:$A$152=$B$21),ROWS($A$27:I34)),10)</f>
        <v>0</v>
      </c>
      <c r="J34" s="31">
        <f>INDEX('POA2'!$A$2:$O$152,_xlfn.AGGREGATE(15,6,ROW('POA2'!$A$2:$A$152)-ROW('POA2'!$A$2)+1/--('POA2'!$A$2:$A$152=$B$21),ROWS($A$27:J34)),11)</f>
        <v>0</v>
      </c>
      <c r="K34" s="31">
        <f>INDEX('POA2'!$A$2:$O$152,_xlfn.AGGREGATE(15,6,ROW('POA2'!$A$2:$A$152)-ROW('POA2'!$A$2)+1/--('POA2'!$A$2:$A$152=$B$21),ROWS($A$27:K34)),12)</f>
        <v>0</v>
      </c>
      <c r="L34" s="31">
        <f>INDEX('POA2'!$A$2:$O$152,_xlfn.AGGREGATE(15,6,ROW('POA2'!$A$2:$A$152)-ROW('POA2'!$A$2)+1/--('POA2'!$A$2:$A$152=$B$21),ROWS($A$27:L34)),13)</f>
        <v>1</v>
      </c>
      <c r="M34" s="31">
        <f>INDEX('POA2'!$A$2:$O$152,_xlfn.AGGREGATE(15,6,ROW('POA2'!$A$2:$A$152)-ROW('POA2'!$A$2)+1/--('POA2'!$A$2:$A$152=$B$21),ROWS($A$27:M34)),14)</f>
        <v>0</v>
      </c>
      <c r="N34" s="37">
        <f t="shared" si="6"/>
        <v>0</v>
      </c>
      <c r="O34" s="41">
        <f t="shared" si="7"/>
        <v>0</v>
      </c>
    </row>
    <row r="35" spans="1:15" ht="39.6" x14ac:dyDescent="0.3">
      <c r="A35" s="2" t="str">
        <f>INDEX('POA2'!$A$2:$O$152,_xlfn.AGGREGATE(15,6,ROW('POA2'!$A$2:$A$152)-ROW('POA2'!$A$2)+1/--('POA2'!$A$2:$A$152=$B$21),ROWS($A$27:A35)),3)</f>
        <v>2.3 Investigación, desarrollo tecnológico e Innovación</v>
      </c>
      <c r="B35" s="2" t="str">
        <f>INDEX('POA2'!$A$2:$O$152,_xlfn.AGGREGATE(15,6,ROW('POA2'!$A$2:$A$152)-ROW('POA2'!$A$2)+1/--('POA2'!$A$2:$A$152=$B$21),ROWS($A$27:B35)),4)</f>
        <v>2.3.3 Impulsar la distribución social del conocimiento en los distintos contextos para su uso y aplicación.</v>
      </c>
      <c r="C35" s="2" t="str">
        <f>INDEX('POA2'!$A$2:$O$152,_xlfn.AGGREGATE(15,6,ROW('POA2'!$A$2:$A$152)-ROW('POA2'!$A$2)+1/--('POA2'!$A$2:$A$152=$B$21),ROWS($A$27:C35)),5)</f>
        <v>2.3.3.3 Proporcionar el acompañamiento institucional en los procesos para la protección de la propiedad intelectual.</v>
      </c>
      <c r="D35" s="2" t="str">
        <f>INDEX('POA2'!$A$2:$O$152,_xlfn.AGGREGATE(15,6,ROW('POA2'!$A$2:$A$152)-ROW('POA2'!$A$2)+1/--('POA2'!$A$2:$A$152=$B$21),ROWS($A$27:D35)),6)</f>
        <v>Solicitudes de propiedad intelectual realizadas ante las instancias correspondientes</v>
      </c>
      <c r="E35" s="37">
        <f t="shared" si="5"/>
        <v>55</v>
      </c>
      <c r="F35" s="31">
        <f>INDEX('POA2'!$A$2:$O$152,_xlfn.AGGREGATE(15,6,ROW('POA2'!$A$2:$A$152)-ROW('POA2'!$A$2)+1/--('POA2'!$A$2:$A$152=$B$21),ROWS($A$27:F35)),7)</f>
        <v>10</v>
      </c>
      <c r="G35" s="31">
        <f>INDEX('POA2'!$A$2:$O$152,_xlfn.AGGREGATE(15,6,ROW('POA2'!$A$2:$A$152)-ROW('POA2'!$A$2)+1/--('POA2'!$A$2:$A$152=$B$21),ROWS($A$27:G35)),8)</f>
        <v>28</v>
      </c>
      <c r="H35" s="31">
        <f>INDEX('POA2'!$A$2:$O$152,_xlfn.AGGREGATE(15,6,ROW('POA2'!$A$2:$A$152)-ROW('POA2'!$A$2)+1/--('POA2'!$A$2:$A$152=$B$21),ROWS($A$27:H35)),9)</f>
        <v>15</v>
      </c>
      <c r="I35" s="31">
        <f>INDEX('POA2'!$A$2:$O$152,_xlfn.AGGREGATE(15,6,ROW('POA2'!$A$2:$A$152)-ROW('POA2'!$A$2)+1/--('POA2'!$A$2:$A$152=$B$21),ROWS($A$27:I35)),10)</f>
        <v>0</v>
      </c>
      <c r="J35" s="31">
        <f>INDEX('POA2'!$A$2:$O$152,_xlfn.AGGREGATE(15,6,ROW('POA2'!$A$2:$A$152)-ROW('POA2'!$A$2)+1/--('POA2'!$A$2:$A$152=$B$21),ROWS($A$27:J35)),11)</f>
        <v>15</v>
      </c>
      <c r="K35" s="31">
        <f>INDEX('POA2'!$A$2:$O$152,_xlfn.AGGREGATE(15,6,ROW('POA2'!$A$2:$A$152)-ROW('POA2'!$A$2)+1/--('POA2'!$A$2:$A$152=$B$21),ROWS($A$27:K35)),12)</f>
        <v>0</v>
      </c>
      <c r="L35" s="31">
        <f>INDEX('POA2'!$A$2:$O$152,_xlfn.AGGREGATE(15,6,ROW('POA2'!$A$2:$A$152)-ROW('POA2'!$A$2)+1/--('POA2'!$A$2:$A$152=$B$21),ROWS($A$27:L35)),13)</f>
        <v>15</v>
      </c>
      <c r="M35" s="31">
        <f>INDEX('POA2'!$A$2:$O$152,_xlfn.AGGREGATE(15,6,ROW('POA2'!$A$2:$A$152)-ROW('POA2'!$A$2)+1/--('POA2'!$A$2:$A$152=$B$21),ROWS($A$27:M35)),14)</f>
        <v>0</v>
      </c>
      <c r="N35" s="37">
        <f t="shared" si="6"/>
        <v>28</v>
      </c>
      <c r="O35" s="41">
        <f t="shared" si="7"/>
        <v>0.50909090909090904</v>
      </c>
    </row>
    <row r="36" spans="1:15" ht="79.2" x14ac:dyDescent="0.3">
      <c r="A36" s="2" t="str">
        <f>INDEX('POA2'!$A$2:$O$152,_xlfn.AGGREGATE(15,6,ROW('POA2'!$A$2:$A$152)-ROW('POA2'!$A$2)+1/--('POA2'!$A$2:$A$152=$B$21),ROWS($A$27:A36)),3)</f>
        <v>2.3 Investigación, desarrollo tecnológico e Innovación</v>
      </c>
      <c r="B36" s="2" t="str">
        <f>INDEX('POA2'!$A$2:$O$152,_xlfn.AGGREGATE(15,6,ROW('POA2'!$A$2:$A$152)-ROW('POA2'!$A$2)+1/--('POA2'!$A$2:$A$152=$B$21),ROWS($A$27:B36)),4)</f>
        <v>2.3.3 Impulsar la distribución social del conocimiento en los distintos contextos para su uso y aplicación.</v>
      </c>
      <c r="C36" s="2" t="str">
        <f>INDEX('POA2'!$A$2:$O$152,_xlfn.AGGREGATE(15,6,ROW('POA2'!$A$2:$A$152)-ROW('POA2'!$A$2)+1/--('POA2'!$A$2:$A$152=$B$21),ROWS($A$27:C36)),5)</f>
        <v>2.3.3.4 Promover la comercialización de derechos de propiedad industrial como patentes, diseños industriales y modelos de utilidad, derivados de los proyectos de investigación, desarrollo tecnológico e innovación.</v>
      </c>
      <c r="D36" s="2" t="str">
        <f>INDEX('POA2'!$A$2:$O$152,_xlfn.AGGREGATE(15,6,ROW('POA2'!$A$2:$A$152)-ROW('POA2'!$A$2)+1/--('POA2'!$A$2:$A$152=$B$21),ROWS($A$27:D36)),6)</f>
        <v>Plan de acción orientado a la transferencia del conocimiento para la comercialización de patentes, diseños industriales y modelos de utilidad</v>
      </c>
      <c r="E36" s="37">
        <f t="shared" si="5"/>
        <v>1</v>
      </c>
      <c r="F36" s="31">
        <f>INDEX('POA2'!$A$2:$O$152,_xlfn.AGGREGATE(15,6,ROW('POA2'!$A$2:$A$152)-ROW('POA2'!$A$2)+1/--('POA2'!$A$2:$A$152=$B$21),ROWS($A$27:F36)),7)</f>
        <v>0</v>
      </c>
      <c r="G36" s="31">
        <f>INDEX('POA2'!$A$2:$O$152,_xlfn.AGGREGATE(15,6,ROW('POA2'!$A$2:$A$152)-ROW('POA2'!$A$2)+1/--('POA2'!$A$2:$A$152=$B$21),ROWS($A$27:G36)),8)</f>
        <v>0</v>
      </c>
      <c r="H36" s="31">
        <f>INDEX('POA2'!$A$2:$O$152,_xlfn.AGGREGATE(15,6,ROW('POA2'!$A$2:$A$152)-ROW('POA2'!$A$2)+1/--('POA2'!$A$2:$A$152=$B$21),ROWS($A$27:H36)),9)</f>
        <v>0</v>
      </c>
      <c r="I36" s="31">
        <f>INDEX('POA2'!$A$2:$O$152,_xlfn.AGGREGATE(15,6,ROW('POA2'!$A$2:$A$152)-ROW('POA2'!$A$2)+1/--('POA2'!$A$2:$A$152=$B$21),ROWS($A$27:I36)),10)</f>
        <v>0</v>
      </c>
      <c r="J36" s="31">
        <f>INDEX('POA2'!$A$2:$O$152,_xlfn.AGGREGATE(15,6,ROW('POA2'!$A$2:$A$152)-ROW('POA2'!$A$2)+1/--('POA2'!$A$2:$A$152=$B$21),ROWS($A$27:J36)),11)</f>
        <v>0</v>
      </c>
      <c r="K36" s="31">
        <f>INDEX('POA2'!$A$2:$O$152,_xlfn.AGGREGATE(15,6,ROW('POA2'!$A$2:$A$152)-ROW('POA2'!$A$2)+1/--('POA2'!$A$2:$A$152=$B$21),ROWS($A$27:K36)),12)</f>
        <v>0</v>
      </c>
      <c r="L36" s="31">
        <f>INDEX('POA2'!$A$2:$O$152,_xlfn.AGGREGATE(15,6,ROW('POA2'!$A$2:$A$152)-ROW('POA2'!$A$2)+1/--('POA2'!$A$2:$A$152=$B$21),ROWS($A$27:L36)),13)</f>
        <v>1</v>
      </c>
      <c r="M36" s="31">
        <f>INDEX('POA2'!$A$2:$O$152,_xlfn.AGGREGATE(15,6,ROW('POA2'!$A$2:$A$152)-ROW('POA2'!$A$2)+1/--('POA2'!$A$2:$A$152=$B$21),ROWS($A$27:M36)),14)</f>
        <v>0</v>
      </c>
      <c r="N36" s="37">
        <f t="shared" si="6"/>
        <v>0</v>
      </c>
      <c r="O36" s="41">
        <f t="shared" si="7"/>
        <v>0</v>
      </c>
    </row>
  </sheetData>
  <mergeCells count="32">
    <mergeCell ref="B17:O17"/>
    <mergeCell ref="B18:O18"/>
    <mergeCell ref="C21:N21"/>
    <mergeCell ref="C22:N22"/>
    <mergeCell ref="A24:A26"/>
    <mergeCell ref="B24:B26"/>
    <mergeCell ref="C24:C26"/>
    <mergeCell ref="D24:D26"/>
    <mergeCell ref="E24:E26"/>
    <mergeCell ref="F24:M24"/>
    <mergeCell ref="N24:N26"/>
    <mergeCell ref="O24:O26"/>
    <mergeCell ref="F25:G25"/>
    <mergeCell ref="H25:I25"/>
    <mergeCell ref="J25:K25"/>
    <mergeCell ref="L25:M25"/>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view="pageBreakPreview" topLeftCell="A31" zoomScale="60" zoomScaleNormal="70" workbookViewId="0">
      <selection activeCell="B15" sqref="B15:O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260</v>
      </c>
      <c r="C5" s="84" t="s">
        <v>110</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1.9.3 Establecer y aplicar reglamentos, lineamientos y protocolos orientados a preservar la integridad física, psicológica y material de la comunidad universitaria.</v>
      </c>
      <c r="C11" s="2" t="str">
        <f>IF(ROWS($A$11:C11)&gt;COUNTIF(POA!$A:$A,$B$5),"",INDEX(POA!$A$2:$O$856,_xlfn.AGGREGATE(15,6,ROW(POA!$A$2:$A$855)-ROW(POA!$A$2)+1/--(POA!$A$2:$A$855=$B$5),ROWS($A$11:C11)),5))</f>
        <v>1.9.3.1 Promover la emisión de reglamentos y lineamientos en materia de seguridad y establecer protocolos específicos de actuación.</v>
      </c>
      <c r="D11" s="2" t="str">
        <f>IF(ROWS($A$11:D11)&gt;COUNTIF(POA!$A:$A,$B$5),"",INDEX(POA!$A$2:$O$856,_xlfn.AGGREGATE(15,6,ROW(POA!$A$2:$A$855)-ROW(POA!$A$2)+1/--(POA!$A$2:$A$855=$B$5),ROWS($A$11:D11)),6))</f>
        <v>Contratar servicios de seguridad y vigilancia externa para estacionamientos universitarios en edificios y eventos</v>
      </c>
      <c r="E11" s="31">
        <f>+F11+H11+J11+L11</f>
        <v>3</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4" spans="1:16" ht="15.6" x14ac:dyDescent="0.3">
      <c r="A14" s="4"/>
      <c r="B14" s="82" t="s">
        <v>0</v>
      </c>
      <c r="C14" s="82"/>
      <c r="D14" s="82"/>
      <c r="E14" s="82"/>
      <c r="F14" s="82"/>
      <c r="G14" s="82"/>
      <c r="H14" s="82"/>
      <c r="I14" s="82"/>
      <c r="J14" s="82"/>
      <c r="K14" s="82"/>
      <c r="L14" s="82"/>
      <c r="M14" s="82"/>
      <c r="N14" s="82"/>
      <c r="O14" s="82"/>
    </row>
    <row r="15" spans="1:16" ht="15" x14ac:dyDescent="0.25">
      <c r="A15" s="4"/>
      <c r="B15" s="83" t="s">
        <v>1564</v>
      </c>
      <c r="C15" s="83"/>
      <c r="D15" s="83"/>
      <c r="E15" s="83"/>
      <c r="F15" s="83"/>
      <c r="G15" s="83"/>
      <c r="H15" s="83"/>
      <c r="I15" s="83"/>
      <c r="J15" s="83"/>
      <c r="K15" s="83"/>
      <c r="L15" s="83"/>
      <c r="M15" s="83"/>
      <c r="N15" s="83"/>
      <c r="O15" s="83"/>
    </row>
    <row r="16" spans="1:16" ht="15" x14ac:dyDescent="0.25">
      <c r="A16" s="4"/>
      <c r="B16" s="47"/>
      <c r="C16" s="47"/>
      <c r="D16" s="47"/>
      <c r="E16" s="47"/>
      <c r="F16" s="47"/>
      <c r="G16" s="47"/>
      <c r="H16" s="47"/>
      <c r="I16" s="47"/>
      <c r="J16" s="47"/>
      <c r="K16" s="47"/>
      <c r="L16" s="47"/>
      <c r="M16" s="47"/>
      <c r="N16" s="47"/>
      <c r="O16" s="47"/>
    </row>
    <row r="17" spans="1:16" ht="15.75" x14ac:dyDescent="0.25">
      <c r="A17" s="4"/>
      <c r="B17" s="12"/>
      <c r="C17" s="12"/>
      <c r="D17" s="12"/>
      <c r="E17" s="12"/>
      <c r="F17" s="12"/>
      <c r="G17" s="12"/>
      <c r="H17" s="12"/>
      <c r="I17" s="12"/>
      <c r="J17" s="12"/>
      <c r="K17" s="12"/>
      <c r="L17" s="12"/>
      <c r="M17" s="12"/>
      <c r="N17" s="12"/>
      <c r="O17" s="12"/>
    </row>
    <row r="18" spans="1:16" ht="15.6" x14ac:dyDescent="0.3">
      <c r="A18" s="6" t="s">
        <v>1</v>
      </c>
      <c r="B18" s="33">
        <v>260</v>
      </c>
      <c r="C18" s="84" t="s">
        <v>110</v>
      </c>
      <c r="D18" s="84"/>
      <c r="E18" s="84"/>
      <c r="F18" s="84"/>
      <c r="G18" s="84"/>
      <c r="H18" s="84"/>
      <c r="I18" s="84"/>
      <c r="J18" s="84"/>
      <c r="K18" s="84"/>
      <c r="L18" s="84"/>
      <c r="M18" s="84"/>
      <c r="N18" s="84"/>
      <c r="O18" s="46"/>
    </row>
    <row r="19" spans="1:16" ht="15" x14ac:dyDescent="0.25">
      <c r="A19" s="6" t="s">
        <v>13</v>
      </c>
      <c r="B19" s="11" t="s">
        <v>4</v>
      </c>
      <c r="C19" s="84" t="s">
        <v>40</v>
      </c>
      <c r="D19" s="84"/>
      <c r="E19" s="84"/>
      <c r="F19" s="84"/>
      <c r="G19" s="84"/>
      <c r="H19" s="84"/>
      <c r="I19" s="84"/>
      <c r="J19" s="84"/>
      <c r="K19" s="84"/>
      <c r="L19" s="84"/>
      <c r="M19" s="84"/>
      <c r="N19" s="84"/>
      <c r="O19" s="8"/>
      <c r="P19" s="4"/>
    </row>
    <row r="20" spans="1:16" ht="15" x14ac:dyDescent="0.25">
      <c r="B20" s="9"/>
      <c r="C20" s="9"/>
      <c r="D20" s="9"/>
      <c r="E20" s="9"/>
      <c r="F20" s="9"/>
      <c r="G20" s="9"/>
      <c r="H20" s="9"/>
      <c r="I20" s="9"/>
      <c r="J20" s="9"/>
      <c r="K20" s="9"/>
      <c r="L20" s="9"/>
      <c r="M20" s="9"/>
      <c r="N20" s="9"/>
    </row>
    <row r="21" spans="1:16" x14ac:dyDescent="0.3">
      <c r="A21" s="85" t="s">
        <v>21</v>
      </c>
      <c r="B21" s="85" t="s">
        <v>22</v>
      </c>
      <c r="C21" s="85" t="s">
        <v>23</v>
      </c>
      <c r="D21" s="85" t="s">
        <v>24</v>
      </c>
      <c r="E21" s="85" t="s">
        <v>5</v>
      </c>
      <c r="F21" s="86" t="s">
        <v>25</v>
      </c>
      <c r="G21" s="86"/>
      <c r="H21" s="86"/>
      <c r="I21" s="86"/>
      <c r="J21" s="86"/>
      <c r="K21" s="86"/>
      <c r="L21" s="86"/>
      <c r="M21" s="86"/>
      <c r="N21" s="87" t="s">
        <v>16</v>
      </c>
      <c r="O21" s="85" t="s">
        <v>17</v>
      </c>
    </row>
    <row r="22" spans="1:16" x14ac:dyDescent="0.3">
      <c r="A22" s="85"/>
      <c r="B22" s="85"/>
      <c r="C22" s="85"/>
      <c r="D22" s="85"/>
      <c r="E22" s="85"/>
      <c r="F22" s="86" t="s">
        <v>6</v>
      </c>
      <c r="G22" s="86"/>
      <c r="H22" s="86" t="s">
        <v>7</v>
      </c>
      <c r="I22" s="86"/>
      <c r="J22" s="86" t="s">
        <v>8</v>
      </c>
      <c r="K22" s="86"/>
      <c r="L22" s="86" t="s">
        <v>9</v>
      </c>
      <c r="M22" s="86"/>
      <c r="N22" s="87"/>
      <c r="O22" s="85"/>
    </row>
    <row r="23" spans="1:16" x14ac:dyDescent="0.3">
      <c r="A23" s="85"/>
      <c r="B23" s="85"/>
      <c r="C23" s="85"/>
      <c r="D23" s="85"/>
      <c r="E23" s="85"/>
      <c r="F23" s="48" t="s">
        <v>10</v>
      </c>
      <c r="G23" s="48" t="s">
        <v>11</v>
      </c>
      <c r="H23" s="48" t="s">
        <v>10</v>
      </c>
      <c r="I23" s="48" t="s">
        <v>11</v>
      </c>
      <c r="J23" s="48" t="s">
        <v>10</v>
      </c>
      <c r="K23" s="48" t="s">
        <v>12</v>
      </c>
      <c r="L23" s="48" t="s">
        <v>10</v>
      </c>
      <c r="M23" s="48" t="s">
        <v>12</v>
      </c>
      <c r="N23" s="87"/>
      <c r="O23" s="85"/>
    </row>
    <row r="24" spans="1:16" ht="66" x14ac:dyDescent="0.3">
      <c r="A24" s="2" t="str">
        <f>INDEX('POA4'!$A$2:$O$152,_xlfn.AGGREGATE(15,6,ROW('POA4'!$A$2:$A$152)-ROW('POA4'!$A$2)+1/--('POA4'!$A$2:$A$152=$B$18),ROWS($A$24:A24)),3)</f>
        <v>4.10 Organización y gestión administrativa</v>
      </c>
      <c r="B24" s="2" t="str">
        <f>INDEX('POA4'!$A$2:$O$152,_xlfn.AGGREGATE(15,6,ROW('POA4'!$A$2:$A$152)-ROW('POA4'!$A$2)+1/--('POA4'!$A$2:$A$152=$B$18),ROWS($A$24:B24)),4)</f>
        <v>4.10.1 Mejorar el funcionamiento de la universidad con base en la adecuación de su estructura organizacional.</v>
      </c>
      <c r="C24" s="2" t="str">
        <f>INDEX('POA4'!$A$2:$O$152,_xlfn.AGGREGATE(15,6,ROW('POA4'!$A$2:$A$152)-ROW('POA4'!$A$2)+1/--('POA4'!$A$2:$A$152=$B$18),ROWS($A$24:C24)),5)</f>
        <v>4.10.1.3 Implementar los procesos y procedimientos en congruencia con la estructura organizacional que contribuyan al cumplimiento de las funciones sustantivas de la institución.</v>
      </c>
      <c r="D24" s="2" t="str">
        <f>INDEX('POA4'!$A$2:$O$152,_xlfn.AGGREGATE(15,6,ROW('POA4'!$A$2:$A$152)-ROW('POA4'!$A$2)+1/--('POA4'!$A$2:$A$152=$B$18),ROWS($A$24:D24)),6)</f>
        <v>Elaboracion y procesos para el pago de prima vacacional  administrativo</v>
      </c>
      <c r="E24" s="37">
        <f t="shared" ref="E24" si="0">+F24+H24+J24+L24</f>
        <v>0</v>
      </c>
      <c r="F24" s="31">
        <f>INDEX('POA4'!$A$2:$O$152,_xlfn.AGGREGATE(15,6,ROW('POA4'!$A$2:$A$152)-ROW('POA4'!$A$2)+1/--('POA4'!$A$2:$A$152=$B$18),ROWS($A$24:F24)),7)</f>
        <v>0</v>
      </c>
      <c r="G24" s="31">
        <f>INDEX('POA4'!$A$2:$O$152,_xlfn.AGGREGATE(15,6,ROW('POA4'!$A$2:$A$152)-ROW('POA4'!$A$2)+1/--('POA4'!$A$2:$A$152=$B$18),ROWS($A$24:G24)),8)</f>
        <v>0</v>
      </c>
      <c r="H24" s="31">
        <f>INDEX('POA4'!$A$2:$O$152,_xlfn.AGGREGATE(15,6,ROW('POA4'!$A$2:$A$152)-ROW('POA4'!$A$2)+1/--('POA4'!$A$2:$A$152=$B$18),ROWS($A$24:H24)),9)</f>
        <v>0</v>
      </c>
      <c r="I24" s="31">
        <f>INDEX('POA4'!$A$2:$O$152,_xlfn.AGGREGATE(15,6,ROW('POA4'!$A$2:$A$152)-ROW('POA4'!$A$2)+1/--('POA4'!$A$2:$A$152=$B$18),ROWS($A$24:I24)),10)</f>
        <v>0</v>
      </c>
      <c r="J24" s="31">
        <f>INDEX('POA4'!$A$2:$O$152,_xlfn.AGGREGATE(15,6,ROW('POA4'!$A$2:$A$152)-ROW('POA4'!$A$2)+1/--('POA4'!$A$2:$A$152=$B$18),ROWS($A$24:J24)),11)</f>
        <v>0</v>
      </c>
      <c r="K24" s="31">
        <f>INDEX('POA4'!$A$2:$O$152,_xlfn.AGGREGATE(15,6,ROW('POA4'!$A$2:$A$152)-ROW('POA4'!$A$2)+1/--('POA4'!$A$2:$A$152=$B$18),ROWS($A$24:K24)),12)</f>
        <v>0</v>
      </c>
      <c r="L24" s="31">
        <f>INDEX('POA4'!$A$2:$O$152,_xlfn.AGGREGATE(15,6,ROW('POA4'!$A$2:$A$152)-ROW('POA4'!$A$2)+1/--('POA4'!$A$2:$A$152=$B$18),ROWS($A$24:L24)),13)</f>
        <v>0</v>
      </c>
      <c r="M24" s="31">
        <f>INDEX('POA4'!$A$2:$O$152,_xlfn.AGGREGATE(15,6,ROW('POA4'!$A$2:$A$152)-ROW('POA4'!$A$2)+1/--('POA4'!$A$2:$A$152=$B$18),ROWS($A$24:M24)),14)</f>
        <v>0</v>
      </c>
      <c r="N24" s="37">
        <f t="shared" ref="N24" si="1">+G24+I24+K24+M24</f>
        <v>0</v>
      </c>
      <c r="O24" s="41">
        <f t="shared" ref="O24" si="2">IFERROR(N24/E24,0%)</f>
        <v>0</v>
      </c>
    </row>
    <row r="25" spans="1:16" ht="66" x14ac:dyDescent="0.3">
      <c r="A25" s="2" t="str">
        <f>INDEX('POA4'!$A$2:$O$152,_xlfn.AGGREGATE(15,6,ROW('POA4'!$A$2:$A$152)-ROW('POA4'!$A$2)+1/--('POA4'!$A$2:$A$152=$B$18),ROWS($A$24:A25)),3)</f>
        <v>4.10 Organización y gestión administrativa</v>
      </c>
      <c r="B25" s="2" t="str">
        <f>INDEX('POA4'!$A$2:$O$152,_xlfn.AGGREGATE(15,6,ROW('POA4'!$A$2:$A$152)-ROW('POA4'!$A$2)+1/--('POA4'!$A$2:$A$152=$B$18),ROWS($A$24:B25)),4)</f>
        <v>4.10.1 Mejorar el funcionamiento de la universidad con base en la adecuación de su estructura organizacional.</v>
      </c>
      <c r="C25" s="2" t="str">
        <f>INDEX('POA4'!$A$2:$O$152,_xlfn.AGGREGATE(15,6,ROW('POA4'!$A$2:$A$152)-ROW('POA4'!$A$2)+1/--('POA4'!$A$2:$A$152=$B$18),ROWS($A$24:C25)),5)</f>
        <v>4.10.1.3 Implementar los procesos y procedimientos en congruencia con la estructura organizacional que contribuyan al cumplimiento de las funciones sustantivas de la institución.</v>
      </c>
      <c r="D25" s="2" t="str">
        <f>INDEX('POA4'!$A$2:$O$152,_xlfn.AGGREGATE(15,6,ROW('POA4'!$A$2:$A$152)-ROW('POA4'!$A$2)+1/--('POA4'!$A$2:$A$152=$B$18),ROWS($A$24:D25)),6)</f>
        <v>Elaborar movimientos administrativos</v>
      </c>
      <c r="E25" s="37">
        <f t="shared" ref="E25:E34" si="3">+F25+H25+J25+L25</f>
        <v>1</v>
      </c>
      <c r="F25" s="31">
        <f>INDEX('POA4'!$A$2:$O$152,_xlfn.AGGREGATE(15,6,ROW('POA4'!$A$2:$A$152)-ROW('POA4'!$A$2)+1/--('POA4'!$A$2:$A$152=$B$18),ROWS($A$24:F25)),7)</f>
        <v>0</v>
      </c>
      <c r="G25" s="31">
        <f>INDEX('POA4'!$A$2:$O$152,_xlfn.AGGREGATE(15,6,ROW('POA4'!$A$2:$A$152)-ROW('POA4'!$A$2)+1/--('POA4'!$A$2:$A$152=$B$18),ROWS($A$24:G25)),8)</f>
        <v>0</v>
      </c>
      <c r="H25" s="31">
        <f>INDEX('POA4'!$A$2:$O$152,_xlfn.AGGREGATE(15,6,ROW('POA4'!$A$2:$A$152)-ROW('POA4'!$A$2)+1/--('POA4'!$A$2:$A$152=$B$18),ROWS($A$24:H25)),9)</f>
        <v>0</v>
      </c>
      <c r="I25" s="31">
        <f>INDEX('POA4'!$A$2:$O$152,_xlfn.AGGREGATE(15,6,ROW('POA4'!$A$2:$A$152)-ROW('POA4'!$A$2)+1/--('POA4'!$A$2:$A$152=$B$18),ROWS($A$24:I25)),10)</f>
        <v>0</v>
      </c>
      <c r="J25" s="31">
        <f>INDEX('POA4'!$A$2:$O$152,_xlfn.AGGREGATE(15,6,ROW('POA4'!$A$2:$A$152)-ROW('POA4'!$A$2)+1/--('POA4'!$A$2:$A$152=$B$18),ROWS($A$24:J25)),11)</f>
        <v>0</v>
      </c>
      <c r="K25" s="31">
        <f>INDEX('POA4'!$A$2:$O$152,_xlfn.AGGREGATE(15,6,ROW('POA4'!$A$2:$A$152)-ROW('POA4'!$A$2)+1/--('POA4'!$A$2:$A$152=$B$18),ROWS($A$24:K25)),12)</f>
        <v>0</v>
      </c>
      <c r="L25" s="31">
        <f>INDEX('POA4'!$A$2:$O$152,_xlfn.AGGREGATE(15,6,ROW('POA4'!$A$2:$A$152)-ROW('POA4'!$A$2)+1/--('POA4'!$A$2:$A$152=$B$18),ROWS($A$24:L25)),13)</f>
        <v>1</v>
      </c>
      <c r="M25" s="31">
        <f>INDEX('POA4'!$A$2:$O$152,_xlfn.AGGREGATE(15,6,ROW('POA4'!$A$2:$A$152)-ROW('POA4'!$A$2)+1/--('POA4'!$A$2:$A$152=$B$18),ROWS($A$24:M25)),14)</f>
        <v>0</v>
      </c>
      <c r="N25" s="37">
        <f t="shared" ref="N25:N34" si="4">+G25+I25+K25+M25</f>
        <v>0</v>
      </c>
      <c r="O25" s="41">
        <f t="shared" ref="O25:O34" si="5">IFERROR(N25/E25,0%)</f>
        <v>0</v>
      </c>
    </row>
    <row r="26" spans="1:16" ht="66" x14ac:dyDescent="0.3">
      <c r="A26" s="2" t="str">
        <f>INDEX('POA4'!$A$2:$O$152,_xlfn.AGGREGATE(15,6,ROW('POA4'!$A$2:$A$152)-ROW('POA4'!$A$2)+1/--('POA4'!$A$2:$A$152=$B$18),ROWS($A$24:A26)),3)</f>
        <v>4.10 Organización y gestión administrativa</v>
      </c>
      <c r="B26" s="2" t="str">
        <f>INDEX('POA4'!$A$2:$O$152,_xlfn.AGGREGATE(15,6,ROW('POA4'!$A$2:$A$152)-ROW('POA4'!$A$2)+1/--('POA4'!$A$2:$A$152=$B$18),ROWS($A$24:B26)),4)</f>
        <v>4.10.1 Mejorar el funcionamiento de la universidad con base en la adecuación de su estructura organizacional.</v>
      </c>
      <c r="C26" s="2" t="str">
        <f>INDEX('POA4'!$A$2:$O$152,_xlfn.AGGREGATE(15,6,ROW('POA4'!$A$2:$A$152)-ROW('POA4'!$A$2)+1/--('POA4'!$A$2:$A$152=$B$18),ROWS($A$24:C26)),5)</f>
        <v>4.10.1.3 Implementar los procesos y procedimientos en congruencia con la estructura organizacional que contribuyan al cumplimiento de las funciones sustantivas de la institución.</v>
      </c>
      <c r="D26" s="2" t="str">
        <f>INDEX('POA4'!$A$2:$O$152,_xlfn.AGGREGATE(15,6,ROW('POA4'!$A$2:$A$152)-ROW('POA4'!$A$2)+1/--('POA4'!$A$2:$A$152=$B$18),ROWS($A$24:D26)),6)</f>
        <v>Procesamiento de nóminas de sueldos cartorcenales  del personal académico, administrativo y funcionarios</v>
      </c>
      <c r="E26" s="37">
        <f t="shared" si="3"/>
        <v>0</v>
      </c>
      <c r="F26" s="31">
        <f>INDEX('POA4'!$A$2:$O$152,_xlfn.AGGREGATE(15,6,ROW('POA4'!$A$2:$A$152)-ROW('POA4'!$A$2)+1/--('POA4'!$A$2:$A$152=$B$18),ROWS($A$24:F26)),7)</f>
        <v>0</v>
      </c>
      <c r="G26" s="31">
        <f>INDEX('POA4'!$A$2:$O$152,_xlfn.AGGREGATE(15,6,ROW('POA4'!$A$2:$A$152)-ROW('POA4'!$A$2)+1/--('POA4'!$A$2:$A$152=$B$18),ROWS($A$24:G26)),8)</f>
        <v>0</v>
      </c>
      <c r="H26" s="31">
        <f>INDEX('POA4'!$A$2:$O$152,_xlfn.AGGREGATE(15,6,ROW('POA4'!$A$2:$A$152)-ROW('POA4'!$A$2)+1/--('POA4'!$A$2:$A$152=$B$18),ROWS($A$24:H26)),9)</f>
        <v>0</v>
      </c>
      <c r="I26" s="31">
        <f>INDEX('POA4'!$A$2:$O$152,_xlfn.AGGREGATE(15,6,ROW('POA4'!$A$2:$A$152)-ROW('POA4'!$A$2)+1/--('POA4'!$A$2:$A$152=$B$18),ROWS($A$24:I26)),10)</f>
        <v>0</v>
      </c>
      <c r="J26" s="31">
        <f>INDEX('POA4'!$A$2:$O$152,_xlfn.AGGREGATE(15,6,ROW('POA4'!$A$2:$A$152)-ROW('POA4'!$A$2)+1/--('POA4'!$A$2:$A$152=$B$18),ROWS($A$24:J26)),11)</f>
        <v>0</v>
      </c>
      <c r="K26" s="31">
        <f>INDEX('POA4'!$A$2:$O$152,_xlfn.AGGREGATE(15,6,ROW('POA4'!$A$2:$A$152)-ROW('POA4'!$A$2)+1/--('POA4'!$A$2:$A$152=$B$18),ROWS($A$24:K26)),12)</f>
        <v>0</v>
      </c>
      <c r="L26" s="31">
        <f>INDEX('POA4'!$A$2:$O$152,_xlfn.AGGREGATE(15,6,ROW('POA4'!$A$2:$A$152)-ROW('POA4'!$A$2)+1/--('POA4'!$A$2:$A$152=$B$18),ROWS($A$24:L26)),13)</f>
        <v>0</v>
      </c>
      <c r="M26" s="31">
        <f>INDEX('POA4'!$A$2:$O$152,_xlfn.AGGREGATE(15,6,ROW('POA4'!$A$2:$A$152)-ROW('POA4'!$A$2)+1/--('POA4'!$A$2:$A$152=$B$18),ROWS($A$24:M26)),14)</f>
        <v>0</v>
      </c>
      <c r="N26" s="37">
        <f t="shared" si="4"/>
        <v>0</v>
      </c>
      <c r="O26" s="41">
        <f t="shared" si="5"/>
        <v>0</v>
      </c>
    </row>
    <row r="27" spans="1:16" ht="66" x14ac:dyDescent="0.3">
      <c r="A27" s="2" t="str">
        <f>INDEX('POA4'!$A$2:$O$152,_xlfn.AGGREGATE(15,6,ROW('POA4'!$A$2:$A$152)-ROW('POA4'!$A$2)+1/--('POA4'!$A$2:$A$152=$B$18),ROWS($A$24:A27)),3)</f>
        <v>4.10 Organización y gestión administrativa</v>
      </c>
      <c r="B27" s="2" t="str">
        <f>INDEX('POA4'!$A$2:$O$152,_xlfn.AGGREGATE(15,6,ROW('POA4'!$A$2:$A$152)-ROW('POA4'!$A$2)+1/--('POA4'!$A$2:$A$152=$B$18),ROWS($A$24:B27)),4)</f>
        <v>4.10.1 Mejorar el funcionamiento de la universidad con base en la adecuación de su estructura organizacional.</v>
      </c>
      <c r="C27" s="2" t="str">
        <f>INDEX('POA4'!$A$2:$O$152,_xlfn.AGGREGATE(15,6,ROW('POA4'!$A$2:$A$152)-ROW('POA4'!$A$2)+1/--('POA4'!$A$2:$A$152=$B$18),ROWS($A$24:C27)),5)</f>
        <v>4.10.1.3 Implementar los procesos y procedimientos en congruencia con la estructura organizacional que contribuyan al cumplimiento de las funciones sustantivas de la institución.</v>
      </c>
      <c r="D27" s="2" t="str">
        <f>INDEX('POA4'!$A$2:$O$152,_xlfn.AGGREGATE(15,6,ROW('POA4'!$A$2:$A$152)-ROW('POA4'!$A$2)+1/--('POA4'!$A$2:$A$152=$B$18),ROWS($A$24:D27)),6)</f>
        <v>Elaboracón y proceso para el estimulo al desempeño del personal administrativo</v>
      </c>
      <c r="E27" s="37">
        <f t="shared" si="3"/>
        <v>12</v>
      </c>
      <c r="F27" s="31">
        <f>INDEX('POA4'!$A$2:$O$152,_xlfn.AGGREGATE(15,6,ROW('POA4'!$A$2:$A$152)-ROW('POA4'!$A$2)+1/--('POA4'!$A$2:$A$152=$B$18),ROWS($A$24:F27)),7)</f>
        <v>3</v>
      </c>
      <c r="G27" s="31">
        <f>INDEX('POA4'!$A$2:$O$152,_xlfn.AGGREGATE(15,6,ROW('POA4'!$A$2:$A$152)-ROW('POA4'!$A$2)+1/--('POA4'!$A$2:$A$152=$B$18),ROWS($A$24:G27)),8)</f>
        <v>3</v>
      </c>
      <c r="H27" s="31">
        <f>INDEX('POA4'!$A$2:$O$152,_xlfn.AGGREGATE(15,6,ROW('POA4'!$A$2:$A$152)-ROW('POA4'!$A$2)+1/--('POA4'!$A$2:$A$152=$B$18),ROWS($A$24:H27)),9)</f>
        <v>3</v>
      </c>
      <c r="I27" s="31">
        <f>INDEX('POA4'!$A$2:$O$152,_xlfn.AGGREGATE(15,6,ROW('POA4'!$A$2:$A$152)-ROW('POA4'!$A$2)+1/--('POA4'!$A$2:$A$152=$B$18),ROWS($A$24:I27)),10)</f>
        <v>0</v>
      </c>
      <c r="J27" s="31">
        <f>INDEX('POA4'!$A$2:$O$152,_xlfn.AGGREGATE(15,6,ROW('POA4'!$A$2:$A$152)-ROW('POA4'!$A$2)+1/--('POA4'!$A$2:$A$152=$B$18),ROWS($A$24:J27)),11)</f>
        <v>3</v>
      </c>
      <c r="K27" s="31">
        <f>INDEX('POA4'!$A$2:$O$152,_xlfn.AGGREGATE(15,6,ROW('POA4'!$A$2:$A$152)-ROW('POA4'!$A$2)+1/--('POA4'!$A$2:$A$152=$B$18),ROWS($A$24:K27)),12)</f>
        <v>0</v>
      </c>
      <c r="L27" s="31">
        <f>INDEX('POA4'!$A$2:$O$152,_xlfn.AGGREGATE(15,6,ROW('POA4'!$A$2:$A$152)-ROW('POA4'!$A$2)+1/--('POA4'!$A$2:$A$152=$B$18),ROWS($A$24:L27)),13)</f>
        <v>3</v>
      </c>
      <c r="M27" s="31">
        <f>INDEX('POA4'!$A$2:$O$152,_xlfn.AGGREGATE(15,6,ROW('POA4'!$A$2:$A$152)-ROW('POA4'!$A$2)+1/--('POA4'!$A$2:$A$152=$B$18),ROWS($A$24:M27)),14)</f>
        <v>0</v>
      </c>
      <c r="N27" s="37">
        <f t="shared" si="4"/>
        <v>3</v>
      </c>
      <c r="O27" s="41">
        <f t="shared" si="5"/>
        <v>0.25</v>
      </c>
    </row>
    <row r="28" spans="1:16" ht="66" x14ac:dyDescent="0.3">
      <c r="A28" s="2" t="str">
        <f>INDEX('POA4'!$A$2:$O$152,_xlfn.AGGREGATE(15,6,ROW('POA4'!$A$2:$A$152)-ROW('POA4'!$A$2)+1/--('POA4'!$A$2:$A$152=$B$18),ROWS($A$24:A28)),3)</f>
        <v>4.10 Organización y gestión administrativa</v>
      </c>
      <c r="B28" s="2" t="str">
        <f>INDEX('POA4'!$A$2:$O$152,_xlfn.AGGREGATE(15,6,ROW('POA4'!$A$2:$A$152)-ROW('POA4'!$A$2)+1/--('POA4'!$A$2:$A$152=$B$18),ROWS($A$24:B28)),4)</f>
        <v>4.10.1 Mejorar el funcionamiento de la universidad con base en la adecuación de su estructura organizacional.</v>
      </c>
      <c r="C28" s="2" t="str">
        <f>INDEX('POA4'!$A$2:$O$152,_xlfn.AGGREGATE(15,6,ROW('POA4'!$A$2:$A$152)-ROW('POA4'!$A$2)+1/--('POA4'!$A$2:$A$152=$B$18),ROWS($A$24:C28)),5)</f>
        <v>4.10.1.3 Implementar los procesos y procedimientos en congruencia con la estructura organizacional que contribuyan al cumplimiento de las funciones sustantivas de la institución.</v>
      </c>
      <c r="D28" s="2" t="str">
        <f>INDEX('POA4'!$A$2:$O$152,_xlfn.AGGREGATE(15,6,ROW('POA4'!$A$2:$A$152)-ROW('POA4'!$A$2)+1/--('POA4'!$A$2:$A$152=$B$18),ROWS($A$24:D28)),6)</f>
        <v>Procesamiento de las nóminas de vales de despensa catorcenales del personal académico y administrativo</v>
      </c>
      <c r="E28" s="37">
        <f t="shared" si="3"/>
        <v>26</v>
      </c>
      <c r="F28" s="31">
        <f>INDEX('POA4'!$A$2:$O$152,_xlfn.AGGREGATE(15,6,ROW('POA4'!$A$2:$A$152)-ROW('POA4'!$A$2)+1/--('POA4'!$A$2:$A$152=$B$18),ROWS($A$24:F28)),7)</f>
        <v>6</v>
      </c>
      <c r="G28" s="31">
        <f>INDEX('POA4'!$A$2:$O$152,_xlfn.AGGREGATE(15,6,ROW('POA4'!$A$2:$A$152)-ROW('POA4'!$A$2)+1/--('POA4'!$A$2:$A$152=$B$18),ROWS($A$24:G28)),8)</f>
        <v>6</v>
      </c>
      <c r="H28" s="31">
        <f>INDEX('POA4'!$A$2:$O$152,_xlfn.AGGREGATE(15,6,ROW('POA4'!$A$2:$A$152)-ROW('POA4'!$A$2)+1/--('POA4'!$A$2:$A$152=$B$18),ROWS($A$24:H28)),9)</f>
        <v>7</v>
      </c>
      <c r="I28" s="31">
        <f>INDEX('POA4'!$A$2:$O$152,_xlfn.AGGREGATE(15,6,ROW('POA4'!$A$2:$A$152)-ROW('POA4'!$A$2)+1/--('POA4'!$A$2:$A$152=$B$18),ROWS($A$24:I28)),10)</f>
        <v>0</v>
      </c>
      <c r="J28" s="31">
        <f>INDEX('POA4'!$A$2:$O$152,_xlfn.AGGREGATE(15,6,ROW('POA4'!$A$2:$A$152)-ROW('POA4'!$A$2)+1/--('POA4'!$A$2:$A$152=$B$18),ROWS($A$24:J28)),11)</f>
        <v>6</v>
      </c>
      <c r="K28" s="31">
        <f>INDEX('POA4'!$A$2:$O$152,_xlfn.AGGREGATE(15,6,ROW('POA4'!$A$2:$A$152)-ROW('POA4'!$A$2)+1/--('POA4'!$A$2:$A$152=$B$18),ROWS($A$24:K28)),12)</f>
        <v>0</v>
      </c>
      <c r="L28" s="31">
        <f>INDEX('POA4'!$A$2:$O$152,_xlfn.AGGREGATE(15,6,ROW('POA4'!$A$2:$A$152)-ROW('POA4'!$A$2)+1/--('POA4'!$A$2:$A$152=$B$18),ROWS($A$24:L28)),13)</f>
        <v>7</v>
      </c>
      <c r="M28" s="31">
        <f>INDEX('POA4'!$A$2:$O$152,_xlfn.AGGREGATE(15,6,ROW('POA4'!$A$2:$A$152)-ROW('POA4'!$A$2)+1/--('POA4'!$A$2:$A$152=$B$18),ROWS($A$24:M28)),14)</f>
        <v>0</v>
      </c>
      <c r="N28" s="37">
        <f t="shared" si="4"/>
        <v>6</v>
      </c>
      <c r="O28" s="41">
        <f t="shared" si="5"/>
        <v>0.23076923076923078</v>
      </c>
    </row>
    <row r="29" spans="1:16" ht="66" x14ac:dyDescent="0.3">
      <c r="A29" s="2" t="str">
        <f>INDEX('POA4'!$A$2:$O$152,_xlfn.AGGREGATE(15,6,ROW('POA4'!$A$2:$A$152)-ROW('POA4'!$A$2)+1/--('POA4'!$A$2:$A$152=$B$18),ROWS($A$24:A29)),3)</f>
        <v>4.10 Organización y gestión administrativa</v>
      </c>
      <c r="B29" s="2" t="str">
        <f>INDEX('POA4'!$A$2:$O$152,_xlfn.AGGREGATE(15,6,ROW('POA4'!$A$2:$A$152)-ROW('POA4'!$A$2)+1/--('POA4'!$A$2:$A$152=$B$18),ROWS($A$24:B29)),4)</f>
        <v>4.10.1 Mejorar el funcionamiento de la universidad con base en la adecuación de su estructura organizacional.</v>
      </c>
      <c r="C29" s="2" t="str">
        <f>INDEX('POA4'!$A$2:$O$152,_xlfn.AGGREGATE(15,6,ROW('POA4'!$A$2:$A$152)-ROW('POA4'!$A$2)+1/--('POA4'!$A$2:$A$152=$B$18),ROWS($A$24:C29)),5)</f>
        <v>4.10.1.3 Implementar los procesos y procedimientos en congruencia con la estructura organizacional que contribuyan al cumplimiento de las funciones sustantivas de la institución.</v>
      </c>
      <c r="D29" s="2" t="str">
        <f>INDEX('POA4'!$A$2:$O$152,_xlfn.AGGREGATE(15,6,ROW('POA4'!$A$2:$A$152)-ROW('POA4'!$A$2)+1/--('POA4'!$A$2:$A$152=$B$18),ROWS($A$24:D29)),6)</f>
        <v>Elaboación y proceso para el pago de prima vacacional del personal administrativo</v>
      </c>
      <c r="E29" s="37">
        <f t="shared" si="3"/>
        <v>3</v>
      </c>
      <c r="F29" s="31">
        <f>INDEX('POA4'!$A$2:$O$152,_xlfn.AGGREGATE(15,6,ROW('POA4'!$A$2:$A$152)-ROW('POA4'!$A$2)+1/--('POA4'!$A$2:$A$152=$B$18),ROWS($A$24:F29)),7)</f>
        <v>0</v>
      </c>
      <c r="G29" s="31">
        <f>INDEX('POA4'!$A$2:$O$152,_xlfn.AGGREGATE(15,6,ROW('POA4'!$A$2:$A$152)-ROW('POA4'!$A$2)+1/--('POA4'!$A$2:$A$152=$B$18),ROWS($A$24:G29)),8)</f>
        <v>0</v>
      </c>
      <c r="H29" s="31">
        <f>INDEX('POA4'!$A$2:$O$152,_xlfn.AGGREGATE(15,6,ROW('POA4'!$A$2:$A$152)-ROW('POA4'!$A$2)+1/--('POA4'!$A$2:$A$152=$B$18),ROWS($A$24:H29)),9)</f>
        <v>2</v>
      </c>
      <c r="I29" s="31">
        <f>INDEX('POA4'!$A$2:$O$152,_xlfn.AGGREGATE(15,6,ROW('POA4'!$A$2:$A$152)-ROW('POA4'!$A$2)+1/--('POA4'!$A$2:$A$152=$B$18),ROWS($A$24:I29)),10)</f>
        <v>0</v>
      </c>
      <c r="J29" s="31">
        <f>INDEX('POA4'!$A$2:$O$152,_xlfn.AGGREGATE(15,6,ROW('POA4'!$A$2:$A$152)-ROW('POA4'!$A$2)+1/--('POA4'!$A$2:$A$152=$B$18),ROWS($A$24:J29)),11)</f>
        <v>0</v>
      </c>
      <c r="K29" s="31">
        <f>INDEX('POA4'!$A$2:$O$152,_xlfn.AGGREGATE(15,6,ROW('POA4'!$A$2:$A$152)-ROW('POA4'!$A$2)+1/--('POA4'!$A$2:$A$152=$B$18),ROWS($A$24:K29)),12)</f>
        <v>0</v>
      </c>
      <c r="L29" s="31">
        <f>INDEX('POA4'!$A$2:$O$152,_xlfn.AGGREGATE(15,6,ROW('POA4'!$A$2:$A$152)-ROW('POA4'!$A$2)+1/--('POA4'!$A$2:$A$152=$B$18),ROWS($A$24:L29)),13)</f>
        <v>1</v>
      </c>
      <c r="M29" s="31">
        <f>INDEX('POA4'!$A$2:$O$152,_xlfn.AGGREGATE(15,6,ROW('POA4'!$A$2:$A$152)-ROW('POA4'!$A$2)+1/--('POA4'!$A$2:$A$152=$B$18),ROWS($A$24:M29)),14)</f>
        <v>0</v>
      </c>
      <c r="N29" s="37">
        <f t="shared" si="4"/>
        <v>0</v>
      </c>
      <c r="O29" s="41">
        <f t="shared" si="5"/>
        <v>0</v>
      </c>
    </row>
    <row r="30" spans="1:16" ht="66" x14ac:dyDescent="0.3">
      <c r="A30" s="2" t="str">
        <f>INDEX('POA4'!$A$2:$O$152,_xlfn.AGGREGATE(15,6,ROW('POA4'!$A$2:$A$152)-ROW('POA4'!$A$2)+1/--('POA4'!$A$2:$A$152=$B$18),ROWS($A$24:A30)),3)</f>
        <v>4.10 Organización y gestión administrativa</v>
      </c>
      <c r="B30" s="2" t="str">
        <f>INDEX('POA4'!$A$2:$O$152,_xlfn.AGGREGATE(15,6,ROW('POA4'!$A$2:$A$152)-ROW('POA4'!$A$2)+1/--('POA4'!$A$2:$A$152=$B$18),ROWS($A$24:B30)),4)</f>
        <v>4.10.1 Mejorar el funcionamiento de la universidad con base en la adecuación de su estructura organizacional.</v>
      </c>
      <c r="C30" s="2" t="str">
        <f>INDEX('POA4'!$A$2:$O$152,_xlfn.AGGREGATE(15,6,ROW('POA4'!$A$2:$A$152)-ROW('POA4'!$A$2)+1/--('POA4'!$A$2:$A$152=$B$18),ROWS($A$24:C30)),5)</f>
        <v>4.10.1.3 Implementar los procesos y procedimientos en congruencia con la estructura organizacional que contribuyan al cumplimiento de las funciones sustantivas de la institución.</v>
      </c>
      <c r="D30" s="2" t="str">
        <f>INDEX('POA4'!$A$2:$O$152,_xlfn.AGGREGATE(15,6,ROW('POA4'!$A$2:$A$152)-ROW('POA4'!$A$2)+1/--('POA4'!$A$2:$A$152=$B$18),ROWS($A$24:D30)),6)</f>
        <v>Otorgar al personal universitario las prestaciones que le correspondan</v>
      </c>
      <c r="E30" s="37">
        <f t="shared" si="3"/>
        <v>2</v>
      </c>
      <c r="F30" s="31">
        <f>INDEX('POA4'!$A$2:$O$152,_xlfn.AGGREGATE(15,6,ROW('POA4'!$A$2:$A$152)-ROW('POA4'!$A$2)+1/--('POA4'!$A$2:$A$152=$B$18),ROWS($A$24:F30)),7)</f>
        <v>0</v>
      </c>
      <c r="G30" s="31">
        <f>INDEX('POA4'!$A$2:$O$152,_xlfn.AGGREGATE(15,6,ROW('POA4'!$A$2:$A$152)-ROW('POA4'!$A$2)+1/--('POA4'!$A$2:$A$152=$B$18),ROWS($A$24:G30)),8)</f>
        <v>0</v>
      </c>
      <c r="H30" s="31">
        <f>INDEX('POA4'!$A$2:$O$152,_xlfn.AGGREGATE(15,6,ROW('POA4'!$A$2:$A$152)-ROW('POA4'!$A$2)+1/--('POA4'!$A$2:$A$152=$B$18),ROWS($A$24:H30)),9)</f>
        <v>1</v>
      </c>
      <c r="I30" s="31">
        <f>INDEX('POA4'!$A$2:$O$152,_xlfn.AGGREGATE(15,6,ROW('POA4'!$A$2:$A$152)-ROW('POA4'!$A$2)+1/--('POA4'!$A$2:$A$152=$B$18),ROWS($A$24:I30)),10)</f>
        <v>0</v>
      </c>
      <c r="J30" s="31">
        <f>INDEX('POA4'!$A$2:$O$152,_xlfn.AGGREGATE(15,6,ROW('POA4'!$A$2:$A$152)-ROW('POA4'!$A$2)+1/--('POA4'!$A$2:$A$152=$B$18),ROWS($A$24:J30)),11)</f>
        <v>0</v>
      </c>
      <c r="K30" s="31">
        <f>INDEX('POA4'!$A$2:$O$152,_xlfn.AGGREGATE(15,6,ROW('POA4'!$A$2:$A$152)-ROW('POA4'!$A$2)+1/--('POA4'!$A$2:$A$152=$B$18),ROWS($A$24:K30)),12)</f>
        <v>0</v>
      </c>
      <c r="L30" s="31">
        <f>INDEX('POA4'!$A$2:$O$152,_xlfn.AGGREGATE(15,6,ROW('POA4'!$A$2:$A$152)-ROW('POA4'!$A$2)+1/--('POA4'!$A$2:$A$152=$B$18),ROWS($A$24:L30)),13)</f>
        <v>1</v>
      </c>
      <c r="M30" s="31">
        <f>INDEX('POA4'!$A$2:$O$152,_xlfn.AGGREGATE(15,6,ROW('POA4'!$A$2:$A$152)-ROW('POA4'!$A$2)+1/--('POA4'!$A$2:$A$152=$B$18),ROWS($A$24:M30)),14)</f>
        <v>0</v>
      </c>
      <c r="N30" s="37">
        <f t="shared" si="4"/>
        <v>0</v>
      </c>
      <c r="O30" s="41">
        <f t="shared" si="5"/>
        <v>0</v>
      </c>
    </row>
    <row r="31" spans="1:16" ht="66" x14ac:dyDescent="0.3">
      <c r="A31" s="2" t="str">
        <f>INDEX('POA4'!$A$2:$O$152,_xlfn.AGGREGATE(15,6,ROW('POA4'!$A$2:$A$152)-ROW('POA4'!$A$2)+1/--('POA4'!$A$2:$A$152=$B$18),ROWS($A$24:A31)),3)</f>
        <v>4.10 Organización y gestión administrativa</v>
      </c>
      <c r="B31" s="2" t="str">
        <f>INDEX('POA4'!$A$2:$O$152,_xlfn.AGGREGATE(15,6,ROW('POA4'!$A$2:$A$152)-ROW('POA4'!$A$2)+1/--('POA4'!$A$2:$A$152=$B$18),ROWS($A$24:B31)),4)</f>
        <v>4.10.1 Mejorar el funcionamiento de la universidad con base en la adecuación de su estructura organizacional.</v>
      </c>
      <c r="C31" s="2" t="str">
        <f>INDEX('POA4'!$A$2:$O$152,_xlfn.AGGREGATE(15,6,ROW('POA4'!$A$2:$A$152)-ROW('POA4'!$A$2)+1/--('POA4'!$A$2:$A$152=$B$18),ROWS($A$24:C31)),5)</f>
        <v>4.10.1.3 Implementar los procesos y procedimientos en congruencia con la estructura organizacional que contribuyan al cumplimiento de las funciones sustantivas de la institución.</v>
      </c>
      <c r="D31" s="2" t="str">
        <f>INDEX('POA4'!$A$2:$O$152,_xlfn.AGGREGATE(15,6,ROW('POA4'!$A$2:$A$152)-ROW('POA4'!$A$2)+1/--('POA4'!$A$2:$A$152=$B$18),ROWS($A$24:D31)),6)</f>
        <v>Procesamiento de las nóminas de sueldos catorcenales del personal jubilado académico y administrativo</v>
      </c>
      <c r="E31" s="37">
        <f t="shared" si="3"/>
        <v>26</v>
      </c>
      <c r="F31" s="31">
        <f>INDEX('POA4'!$A$2:$O$152,_xlfn.AGGREGATE(15,6,ROW('POA4'!$A$2:$A$152)-ROW('POA4'!$A$2)+1/--('POA4'!$A$2:$A$152=$B$18),ROWS($A$24:F31)),7)</f>
        <v>6</v>
      </c>
      <c r="G31" s="31">
        <f>INDEX('POA4'!$A$2:$O$152,_xlfn.AGGREGATE(15,6,ROW('POA4'!$A$2:$A$152)-ROW('POA4'!$A$2)+1/--('POA4'!$A$2:$A$152=$B$18),ROWS($A$24:G31)),8)</f>
        <v>6</v>
      </c>
      <c r="H31" s="31">
        <f>INDEX('POA4'!$A$2:$O$152,_xlfn.AGGREGATE(15,6,ROW('POA4'!$A$2:$A$152)-ROW('POA4'!$A$2)+1/--('POA4'!$A$2:$A$152=$B$18),ROWS($A$24:H31)),9)</f>
        <v>7</v>
      </c>
      <c r="I31" s="31">
        <f>INDEX('POA4'!$A$2:$O$152,_xlfn.AGGREGATE(15,6,ROW('POA4'!$A$2:$A$152)-ROW('POA4'!$A$2)+1/--('POA4'!$A$2:$A$152=$B$18),ROWS($A$24:I31)),10)</f>
        <v>0</v>
      </c>
      <c r="J31" s="31">
        <f>INDEX('POA4'!$A$2:$O$152,_xlfn.AGGREGATE(15,6,ROW('POA4'!$A$2:$A$152)-ROW('POA4'!$A$2)+1/--('POA4'!$A$2:$A$152=$B$18),ROWS($A$24:J31)),11)</f>
        <v>6</v>
      </c>
      <c r="K31" s="31">
        <f>INDEX('POA4'!$A$2:$O$152,_xlfn.AGGREGATE(15,6,ROW('POA4'!$A$2:$A$152)-ROW('POA4'!$A$2)+1/--('POA4'!$A$2:$A$152=$B$18),ROWS($A$24:K31)),12)</f>
        <v>0</v>
      </c>
      <c r="L31" s="31">
        <f>INDEX('POA4'!$A$2:$O$152,_xlfn.AGGREGATE(15,6,ROW('POA4'!$A$2:$A$152)-ROW('POA4'!$A$2)+1/--('POA4'!$A$2:$A$152=$B$18),ROWS($A$24:L31)),13)</f>
        <v>7</v>
      </c>
      <c r="M31" s="31">
        <f>INDEX('POA4'!$A$2:$O$152,_xlfn.AGGREGATE(15,6,ROW('POA4'!$A$2:$A$152)-ROW('POA4'!$A$2)+1/--('POA4'!$A$2:$A$152=$B$18),ROWS($A$24:M31)),14)</f>
        <v>0</v>
      </c>
      <c r="N31" s="37">
        <f t="shared" si="4"/>
        <v>6</v>
      </c>
      <c r="O31" s="41">
        <f t="shared" si="5"/>
        <v>0.23076923076923078</v>
      </c>
    </row>
    <row r="32" spans="1:16" ht="66" x14ac:dyDescent="0.3">
      <c r="A32" s="2" t="str">
        <f>INDEX('POA4'!$A$2:$O$152,_xlfn.AGGREGATE(15,6,ROW('POA4'!$A$2:$A$152)-ROW('POA4'!$A$2)+1/--('POA4'!$A$2:$A$152=$B$18),ROWS($A$24:A32)),3)</f>
        <v>4.10 Organización y gestión administrativa</v>
      </c>
      <c r="B32" s="2" t="str">
        <f>INDEX('POA4'!$A$2:$O$152,_xlfn.AGGREGATE(15,6,ROW('POA4'!$A$2:$A$152)-ROW('POA4'!$A$2)+1/--('POA4'!$A$2:$A$152=$B$18),ROWS($A$24:B32)),4)</f>
        <v>4.10.1 Mejorar el funcionamiento de la universidad con base en la adecuación de su estructura organizacional.</v>
      </c>
      <c r="C32" s="2" t="str">
        <f>INDEX('POA4'!$A$2:$O$152,_xlfn.AGGREGATE(15,6,ROW('POA4'!$A$2:$A$152)-ROW('POA4'!$A$2)+1/--('POA4'!$A$2:$A$152=$B$18),ROWS($A$24:C32)),5)</f>
        <v>4.10.1.3 Implementar los procesos y procedimientos en congruencia con la estructura organizacional que contribuyan al cumplimiento de las funciones sustantivas de la institución.</v>
      </c>
      <c r="D32" s="2" t="str">
        <f>INDEX('POA4'!$A$2:$O$152,_xlfn.AGGREGATE(15,6,ROW('POA4'!$A$2:$A$152)-ROW('POA4'!$A$2)+1/--('POA4'!$A$2:$A$152=$B$18),ROWS($A$24:D32)),6)</f>
        <v>Procesamiento de las nóminas de becas PREDEPA mensuales del personal académico</v>
      </c>
      <c r="E32" s="37">
        <f t="shared" si="3"/>
        <v>12</v>
      </c>
      <c r="F32" s="31">
        <f>INDEX('POA4'!$A$2:$O$152,_xlfn.AGGREGATE(15,6,ROW('POA4'!$A$2:$A$152)-ROW('POA4'!$A$2)+1/--('POA4'!$A$2:$A$152=$B$18),ROWS($A$24:F32)),7)</f>
        <v>3</v>
      </c>
      <c r="G32" s="31">
        <f>INDEX('POA4'!$A$2:$O$152,_xlfn.AGGREGATE(15,6,ROW('POA4'!$A$2:$A$152)-ROW('POA4'!$A$2)+1/--('POA4'!$A$2:$A$152=$B$18),ROWS($A$24:G32)),8)</f>
        <v>3</v>
      </c>
      <c r="H32" s="31">
        <f>INDEX('POA4'!$A$2:$O$152,_xlfn.AGGREGATE(15,6,ROW('POA4'!$A$2:$A$152)-ROW('POA4'!$A$2)+1/--('POA4'!$A$2:$A$152=$B$18),ROWS($A$24:H32)),9)</f>
        <v>3</v>
      </c>
      <c r="I32" s="31">
        <f>INDEX('POA4'!$A$2:$O$152,_xlfn.AGGREGATE(15,6,ROW('POA4'!$A$2:$A$152)-ROW('POA4'!$A$2)+1/--('POA4'!$A$2:$A$152=$B$18),ROWS($A$24:I32)),10)</f>
        <v>0</v>
      </c>
      <c r="J32" s="31">
        <f>INDEX('POA4'!$A$2:$O$152,_xlfn.AGGREGATE(15,6,ROW('POA4'!$A$2:$A$152)-ROW('POA4'!$A$2)+1/--('POA4'!$A$2:$A$152=$B$18),ROWS($A$24:J32)),11)</f>
        <v>3</v>
      </c>
      <c r="K32" s="31">
        <f>INDEX('POA4'!$A$2:$O$152,_xlfn.AGGREGATE(15,6,ROW('POA4'!$A$2:$A$152)-ROW('POA4'!$A$2)+1/--('POA4'!$A$2:$A$152=$B$18),ROWS($A$24:K32)),12)</f>
        <v>0</v>
      </c>
      <c r="L32" s="31">
        <f>INDEX('POA4'!$A$2:$O$152,_xlfn.AGGREGATE(15,6,ROW('POA4'!$A$2:$A$152)-ROW('POA4'!$A$2)+1/--('POA4'!$A$2:$A$152=$B$18),ROWS($A$24:L32)),13)</f>
        <v>3</v>
      </c>
      <c r="M32" s="31">
        <f>INDEX('POA4'!$A$2:$O$152,_xlfn.AGGREGATE(15,6,ROW('POA4'!$A$2:$A$152)-ROW('POA4'!$A$2)+1/--('POA4'!$A$2:$A$152=$B$18),ROWS($A$24:M32)),14)</f>
        <v>0</v>
      </c>
      <c r="N32" s="37">
        <f t="shared" si="4"/>
        <v>3</v>
      </c>
      <c r="O32" s="41">
        <f t="shared" si="5"/>
        <v>0.25</v>
      </c>
    </row>
    <row r="33" spans="1:15" ht="66" x14ac:dyDescent="0.3">
      <c r="A33" s="2" t="str">
        <f>INDEX('POA4'!$A$2:$O$152,_xlfn.AGGREGATE(15,6,ROW('POA4'!$A$2:$A$152)-ROW('POA4'!$A$2)+1/--('POA4'!$A$2:$A$152=$B$18),ROWS($A$24:A33)),3)</f>
        <v>4.10 Organización y gestión administrativa</v>
      </c>
      <c r="B33" s="2" t="str">
        <f>INDEX('POA4'!$A$2:$O$152,_xlfn.AGGREGATE(15,6,ROW('POA4'!$A$2:$A$152)-ROW('POA4'!$A$2)+1/--('POA4'!$A$2:$A$152=$B$18),ROWS($A$24:B33)),4)</f>
        <v>4.10.1 Mejorar el funcionamiento de la universidad con base en la adecuación de su estructura organizacional.</v>
      </c>
      <c r="C33" s="2" t="str">
        <f>INDEX('POA4'!$A$2:$O$152,_xlfn.AGGREGATE(15,6,ROW('POA4'!$A$2:$A$152)-ROW('POA4'!$A$2)+1/--('POA4'!$A$2:$A$152=$B$18),ROWS($A$24:C33)),5)</f>
        <v>4.10.1.3 Implementar los procesos y procedimientos en congruencia con la estructura organizacional que contribuyan al cumplimiento de las funciones sustantivas de la institución.</v>
      </c>
      <c r="D33" s="2" t="str">
        <f>INDEX('POA4'!$A$2:$O$152,_xlfn.AGGREGATE(15,6,ROW('POA4'!$A$2:$A$152)-ROW('POA4'!$A$2)+1/--('POA4'!$A$2:$A$152=$B$18),ROWS($A$24:D33)),6)</f>
        <v>Procesamiento de la Nómina del fondo de ahorro anual del personal académico y administrativo</v>
      </c>
      <c r="E33" s="37">
        <f t="shared" si="3"/>
        <v>1</v>
      </c>
      <c r="F33" s="31">
        <f>INDEX('POA4'!$A$2:$O$152,_xlfn.AGGREGATE(15,6,ROW('POA4'!$A$2:$A$152)-ROW('POA4'!$A$2)+1/--('POA4'!$A$2:$A$152=$B$18),ROWS($A$24:F33)),7)</f>
        <v>0</v>
      </c>
      <c r="G33" s="31">
        <f>INDEX('POA4'!$A$2:$O$152,_xlfn.AGGREGATE(15,6,ROW('POA4'!$A$2:$A$152)-ROW('POA4'!$A$2)+1/--('POA4'!$A$2:$A$152=$B$18),ROWS($A$24:G33)),8)</f>
        <v>0</v>
      </c>
      <c r="H33" s="31">
        <f>INDEX('POA4'!$A$2:$O$152,_xlfn.AGGREGATE(15,6,ROW('POA4'!$A$2:$A$152)-ROW('POA4'!$A$2)+1/--('POA4'!$A$2:$A$152=$B$18),ROWS($A$24:H33)),9)</f>
        <v>0</v>
      </c>
      <c r="I33" s="31">
        <f>INDEX('POA4'!$A$2:$O$152,_xlfn.AGGREGATE(15,6,ROW('POA4'!$A$2:$A$152)-ROW('POA4'!$A$2)+1/--('POA4'!$A$2:$A$152=$B$18),ROWS($A$24:I33)),10)</f>
        <v>0</v>
      </c>
      <c r="J33" s="31">
        <f>INDEX('POA4'!$A$2:$O$152,_xlfn.AGGREGATE(15,6,ROW('POA4'!$A$2:$A$152)-ROW('POA4'!$A$2)+1/--('POA4'!$A$2:$A$152=$B$18),ROWS($A$24:J33)),11)</f>
        <v>0</v>
      </c>
      <c r="K33" s="31">
        <f>INDEX('POA4'!$A$2:$O$152,_xlfn.AGGREGATE(15,6,ROW('POA4'!$A$2:$A$152)-ROW('POA4'!$A$2)+1/--('POA4'!$A$2:$A$152=$B$18),ROWS($A$24:K33)),12)</f>
        <v>0</v>
      </c>
      <c r="L33" s="31">
        <f>INDEX('POA4'!$A$2:$O$152,_xlfn.AGGREGATE(15,6,ROW('POA4'!$A$2:$A$152)-ROW('POA4'!$A$2)+1/--('POA4'!$A$2:$A$152=$B$18),ROWS($A$24:L33)),13)</f>
        <v>1</v>
      </c>
      <c r="M33" s="31">
        <f>INDEX('POA4'!$A$2:$O$152,_xlfn.AGGREGATE(15,6,ROW('POA4'!$A$2:$A$152)-ROW('POA4'!$A$2)+1/--('POA4'!$A$2:$A$152=$B$18),ROWS($A$24:M33)),14)</f>
        <v>0</v>
      </c>
      <c r="N33" s="37">
        <f t="shared" si="4"/>
        <v>0</v>
      </c>
      <c r="O33" s="41">
        <f t="shared" si="5"/>
        <v>0</v>
      </c>
    </row>
    <row r="34" spans="1:15" ht="66" x14ac:dyDescent="0.3">
      <c r="A34" s="2" t="str">
        <f>INDEX('POA4'!$A$2:$O$152,_xlfn.AGGREGATE(15,6,ROW('POA4'!$A$2:$A$152)-ROW('POA4'!$A$2)+1/--('POA4'!$A$2:$A$152=$B$18),ROWS($A$24:A34)),3)</f>
        <v>4.10 Organización y gestión administrativa</v>
      </c>
      <c r="B34" s="2" t="str">
        <f>INDEX('POA4'!$A$2:$O$152,_xlfn.AGGREGATE(15,6,ROW('POA4'!$A$2:$A$152)-ROW('POA4'!$A$2)+1/--('POA4'!$A$2:$A$152=$B$18),ROWS($A$24:B34)),4)</f>
        <v>4.10.1 Mejorar el funcionamiento de la universidad con base en la adecuación de su estructura organizacional.</v>
      </c>
      <c r="C34" s="2" t="str">
        <f>INDEX('POA4'!$A$2:$O$152,_xlfn.AGGREGATE(15,6,ROW('POA4'!$A$2:$A$152)-ROW('POA4'!$A$2)+1/--('POA4'!$A$2:$A$152=$B$18),ROWS($A$24:C34)),5)</f>
        <v>4.10.1.3 Implementar los procesos y procedimientos en congruencia con la estructura organizacional que contribuyan al cumplimiento de las funciones sustantivas de la institución.</v>
      </c>
      <c r="D34" s="2" t="str">
        <f>INDEX('POA4'!$A$2:$O$152,_xlfn.AGGREGATE(15,6,ROW('POA4'!$A$2:$A$152)-ROW('POA4'!$A$2)+1/--('POA4'!$A$2:$A$152=$B$18),ROWS($A$24:D34)),6)</f>
        <v>Aplicación de la normatividad en materia de recursos humanos de personal administrativo</v>
      </c>
      <c r="E34" s="37">
        <f t="shared" si="3"/>
        <v>2</v>
      </c>
      <c r="F34" s="31">
        <f>INDEX('POA4'!$A$2:$O$152,_xlfn.AGGREGATE(15,6,ROW('POA4'!$A$2:$A$152)-ROW('POA4'!$A$2)+1/--('POA4'!$A$2:$A$152=$B$18),ROWS($A$24:F34)),7)</f>
        <v>0</v>
      </c>
      <c r="G34" s="31">
        <f>INDEX('POA4'!$A$2:$O$152,_xlfn.AGGREGATE(15,6,ROW('POA4'!$A$2:$A$152)-ROW('POA4'!$A$2)+1/--('POA4'!$A$2:$A$152=$B$18),ROWS($A$24:G34)),8)</f>
        <v>0</v>
      </c>
      <c r="H34" s="31">
        <f>INDEX('POA4'!$A$2:$O$152,_xlfn.AGGREGATE(15,6,ROW('POA4'!$A$2:$A$152)-ROW('POA4'!$A$2)+1/--('POA4'!$A$2:$A$152=$B$18),ROWS($A$24:H34)),9)</f>
        <v>1</v>
      </c>
      <c r="I34" s="31">
        <f>INDEX('POA4'!$A$2:$O$152,_xlfn.AGGREGATE(15,6,ROW('POA4'!$A$2:$A$152)-ROW('POA4'!$A$2)+1/--('POA4'!$A$2:$A$152=$B$18),ROWS($A$24:I34)),10)</f>
        <v>0</v>
      </c>
      <c r="J34" s="31">
        <f>INDEX('POA4'!$A$2:$O$152,_xlfn.AGGREGATE(15,6,ROW('POA4'!$A$2:$A$152)-ROW('POA4'!$A$2)+1/--('POA4'!$A$2:$A$152=$B$18),ROWS($A$24:J34)),11)</f>
        <v>0</v>
      </c>
      <c r="K34" s="31">
        <f>INDEX('POA4'!$A$2:$O$152,_xlfn.AGGREGATE(15,6,ROW('POA4'!$A$2:$A$152)-ROW('POA4'!$A$2)+1/--('POA4'!$A$2:$A$152=$B$18),ROWS($A$24:K34)),12)</f>
        <v>0</v>
      </c>
      <c r="L34" s="31">
        <f>INDEX('POA4'!$A$2:$O$152,_xlfn.AGGREGATE(15,6,ROW('POA4'!$A$2:$A$152)-ROW('POA4'!$A$2)+1/--('POA4'!$A$2:$A$152=$B$18),ROWS($A$24:L34)),13)</f>
        <v>1</v>
      </c>
      <c r="M34" s="31">
        <f>INDEX('POA4'!$A$2:$O$152,_xlfn.AGGREGATE(15,6,ROW('POA4'!$A$2:$A$152)-ROW('POA4'!$A$2)+1/--('POA4'!$A$2:$A$152=$B$18),ROWS($A$24:M34)),14)</f>
        <v>0</v>
      </c>
      <c r="N34" s="37">
        <f t="shared" si="4"/>
        <v>0</v>
      </c>
      <c r="O34" s="41">
        <f t="shared" si="5"/>
        <v>0</v>
      </c>
    </row>
  </sheetData>
  <mergeCells count="32">
    <mergeCell ref="B14:O14"/>
    <mergeCell ref="B15:O15"/>
    <mergeCell ref="C18:N18"/>
    <mergeCell ref="C19:N19"/>
    <mergeCell ref="A21:A23"/>
    <mergeCell ref="B21:B23"/>
    <mergeCell ref="C21:C23"/>
    <mergeCell ref="D21:D23"/>
    <mergeCell ref="E21:E23"/>
    <mergeCell ref="F21:M21"/>
    <mergeCell ref="N21:N23"/>
    <mergeCell ref="O21:O23"/>
    <mergeCell ref="F22:G22"/>
    <mergeCell ref="H22:I22"/>
    <mergeCell ref="J22:K22"/>
    <mergeCell ref="L22:M2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view="pageBreakPreview" topLeftCell="A19" zoomScale="60" zoomScaleNormal="70" workbookViewId="0">
      <selection activeCell="A11" sqref="A11:A13"/>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261</v>
      </c>
      <c r="C5" s="84" t="s">
        <v>112</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Realizar el Programa Anual de Obra</v>
      </c>
      <c r="E11" s="31">
        <f>+F11+H11+J11+L11</f>
        <v>1</v>
      </c>
      <c r="F11" s="31">
        <f>IF(ROWS($A$11:F11)&gt;COUNTIF(POA!$A:$A,$B$5),"",INDEX(POA!$A$2:$O$856,_xlfn.AGGREGATE(15,6,ROW(POA!$A$2:$A$855)-ROW(POA!$A$2)+1/--(POA!$A$2:$A$855=$B$5),ROWS($A$11:F11)),7))</f>
        <v>1</v>
      </c>
      <c r="G11" s="31">
        <f>IF(ROWS($A$11:G11)&gt;COUNTIF(POA!$A:$A,$B$5),"",INDEX(POA!$A$2:$O$856,_xlfn.AGGREGATE(15,6,ROW(POA!$A$2:$A$855)-ROW(POA!$A$2)+1/--(POA!$A$2:$A$855=$B$5),ROWS($A$11:G11)),8))</f>
        <v>1</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1</v>
      </c>
      <c r="O11" s="41">
        <f>IFERROR(N11/E11,0%)</f>
        <v>1</v>
      </c>
    </row>
    <row r="12" spans="1:16" ht="52.8"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1.9.1.1 Impulsar actividades orientadas a la ampliación, conservación, mejoramiento y modernización de la infraestructura física y equipamiento de que dispone la institución.</v>
      </c>
      <c r="D12" s="2" t="str">
        <f>IF(ROWS($A$11:D12)&gt;COUNTIF(POA!$A:$A,$B$5),"",INDEX(POA!$A$2:$O$856,_xlfn.AGGREGATE(15,6,ROW(POA!$A$2:$A$855)-ROW(POA!$A$2)+1/--(POA!$A$2:$A$855=$B$5),ROWS($A$11:D12)),6))</f>
        <v>Realizar y presentar informe de avance de obras y proyectos en sesiones del Comité de Obras</v>
      </c>
      <c r="E12" s="31">
        <f t="shared" ref="E12:E13" si="0">+F12+H12+J12+L12</f>
        <v>4</v>
      </c>
      <c r="F12" s="31">
        <f>IF(ROWS($A$11:F12)&gt;COUNTIF(POA!$A:$A,$B$5),"",INDEX(POA!$A$2:$O$856,_xlfn.AGGREGATE(15,6,ROW(POA!$A$2:$A$855)-ROW(POA!$A$2)+1/--(POA!$A$2:$A$855=$B$5),ROWS($A$11:F12)),7))</f>
        <v>1</v>
      </c>
      <c r="G12" s="31">
        <f>IF(ROWS($A$11:G12)&gt;COUNTIF(POA!$A:$A,$B$5),"",INDEX(POA!$A$2:$O$856,_xlfn.AGGREGATE(15,6,ROW(POA!$A$2:$A$855)-ROW(POA!$A$2)+1/--(POA!$A$2:$A$855=$B$5),ROWS($A$11:G12)),8))</f>
        <v>2</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13" si="1">+G12+I12+K12+M12</f>
        <v>2</v>
      </c>
      <c r="O12" s="41">
        <f t="shared" ref="O12:O13" si="2">IFERROR(N12/E12,0%)</f>
        <v>0.5</v>
      </c>
    </row>
    <row r="13" spans="1:16" ht="66"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1.9.1 Propiciar que la institución cuente con la infraestructura y equipamiento requeridos para el cumplimiento de sus funciones sustantivas y de gestión.</v>
      </c>
      <c r="C13" s="2" t="str">
        <f>IF(ROWS($A$11:C13)&gt;COUNTIF(POA!$A:$A,$B$5),"",INDEX(POA!$A$2:$O$856,_xlfn.AGGREGATE(15,6,ROW(POA!$A$2:$A$855)-ROW(POA!$A$2)+1/--(POA!$A$2:$A$855=$B$5),ROWS($A$11:C13)),5))</f>
        <v>1.9.1.3 Atender los requerimientos institucionales específicos asociados con el mantenimiento de edificios, aulas, espacios comunes, laboratorios, instalaciones deportivas y recintos culturales.</v>
      </c>
      <c r="D13" s="2" t="str">
        <f>IF(ROWS($A$11:D13)&gt;COUNTIF(POA!$A:$A,$B$5),"",INDEX(POA!$A$2:$O$856,_xlfn.AGGREGATE(15,6,ROW(POA!$A$2:$A$855)-ROW(POA!$A$2)+1/--(POA!$A$2:$A$855=$B$5),ROWS($A$11:D13)),6))</f>
        <v>Atender solicitudes de mantenimiento de instalaciones a satisfacción de los usuarios</v>
      </c>
      <c r="E13" s="31">
        <f t="shared" si="0"/>
        <v>16</v>
      </c>
      <c r="F13" s="31">
        <f>IF(ROWS($A$11:F13)&gt;COUNTIF(POA!$A:$A,$B$5),"",INDEX(POA!$A$2:$O$856,_xlfn.AGGREGATE(15,6,ROW(POA!$A$2:$A$855)-ROW(POA!$A$2)+1/--(POA!$A$2:$A$855=$B$5),ROWS($A$11:F13)),7))</f>
        <v>4</v>
      </c>
      <c r="G13" s="31">
        <f>IF(ROWS($A$11:G13)&gt;COUNTIF(POA!$A:$A,$B$5),"",INDEX(POA!$A$2:$O$856,_xlfn.AGGREGATE(15,6,ROW(POA!$A$2:$A$855)-ROW(POA!$A$2)+1/--(POA!$A$2:$A$855=$B$5),ROWS($A$11:G13)),8))</f>
        <v>4</v>
      </c>
      <c r="H13" s="31">
        <f>IF(ROWS($A$11:H13)&gt;COUNTIF(POA!$A:$A,$B$5),"",INDEX(POA!$A$2:$O$856,_xlfn.AGGREGATE(15,6,ROW(POA!$A$2:$A$855)-ROW(POA!$A$2)+1/--(POA!$A$2:$A$855=$B$5),ROWS($A$11:H13)),9))</f>
        <v>4</v>
      </c>
      <c r="I13" s="31">
        <f>IF(ROWS($A$11:I13)&gt;COUNTIF(POA!$A:$A,$B$5),"",INDEX(POA!$A$2:$O$856,_xlfn.AGGREGATE(15,6,ROW(POA!$A$2:$A$855)-ROW(POA!$A$2)+1/--(POA!$A$2:$A$855=$B$5),ROWS($A$11:I13)),10))</f>
        <v>0</v>
      </c>
      <c r="J13" s="31">
        <f>IF(ROWS($A$11:J13)&gt;COUNTIF(POA!$A:$A,$B$5),"",INDEX(POA!$A$2:$O$856,_xlfn.AGGREGATE(15,6,ROW(POA!$A$2:$A$855)-ROW(POA!$A$2)+1/--(POA!$A$2:$A$855=$B$5),ROWS($A$11:J13)),11))</f>
        <v>4</v>
      </c>
      <c r="K13" s="31">
        <f>IF(ROWS($A$11:K13)&gt;COUNTIF(POA!$A:$A,$B$5),"",INDEX(POA!$A$2:$O$856,_xlfn.AGGREGATE(15,6,ROW(POA!$A$2:$A$855)-ROW(POA!$A$2)+1/--(POA!$A$2:$A$855=$B$5),ROWS($A$11:K13)),12))</f>
        <v>0</v>
      </c>
      <c r="L13" s="31">
        <f>IF(ROWS($A$11:L13)&gt;COUNTIF(POA!$A:$A,$B$5),"",INDEX(POA!$A$2:$O$856,_xlfn.AGGREGATE(15,6,ROW(POA!$A$2:$A$855)-ROW(POA!$A$2)+1/--(POA!$A$2:$A$855=$B$5),ROWS($A$11:L13)),13))</f>
        <v>4</v>
      </c>
      <c r="M13" s="31">
        <f>IF(ROWS($A$11:M13)&gt;COUNTIF(POA!$A:$A,$B$5),"",INDEX(POA!$A$2:$O$856,_xlfn.AGGREGATE(15,6,ROW(POA!$A$2:$A$855)-ROW(POA!$A$2)+1/--(POA!$A$2:$A$855=$B$5),ROWS($A$11:M13)),14))</f>
        <v>0</v>
      </c>
      <c r="N13" s="37">
        <f t="shared" si="1"/>
        <v>4</v>
      </c>
      <c r="O13" s="41">
        <f t="shared" si="2"/>
        <v>0.25</v>
      </c>
    </row>
    <row r="16" spans="1:16" ht="15.6" x14ac:dyDescent="0.3">
      <c r="A16" s="4"/>
      <c r="B16" s="82" t="s">
        <v>0</v>
      </c>
      <c r="C16" s="82"/>
      <c r="D16" s="82"/>
      <c r="E16" s="82"/>
      <c r="F16" s="82"/>
      <c r="G16" s="82"/>
      <c r="H16" s="82"/>
      <c r="I16" s="82"/>
      <c r="J16" s="82"/>
      <c r="K16" s="82"/>
      <c r="L16" s="82"/>
      <c r="M16" s="82"/>
      <c r="N16" s="82"/>
      <c r="O16" s="82"/>
    </row>
    <row r="17" spans="1:16" ht="15" x14ac:dyDescent="0.25">
      <c r="A17" s="4"/>
      <c r="B17" s="83" t="s">
        <v>1564</v>
      </c>
      <c r="C17" s="83"/>
      <c r="D17" s="83"/>
      <c r="E17" s="83"/>
      <c r="F17" s="83"/>
      <c r="G17" s="83"/>
      <c r="H17" s="83"/>
      <c r="I17" s="83"/>
      <c r="J17" s="83"/>
      <c r="K17" s="83"/>
      <c r="L17" s="83"/>
      <c r="M17" s="83"/>
      <c r="N17" s="83"/>
      <c r="O17" s="83"/>
    </row>
    <row r="18" spans="1:16" ht="15" x14ac:dyDescent="0.25">
      <c r="A18" s="4"/>
      <c r="B18" s="47"/>
      <c r="C18" s="47"/>
      <c r="D18" s="47"/>
      <c r="E18" s="47"/>
      <c r="F18" s="47"/>
      <c r="G18" s="47"/>
      <c r="H18" s="47"/>
      <c r="I18" s="47"/>
      <c r="J18" s="47"/>
      <c r="K18" s="47"/>
      <c r="L18" s="47"/>
      <c r="M18" s="47"/>
      <c r="N18" s="47"/>
      <c r="O18" s="47"/>
    </row>
    <row r="19" spans="1:16" ht="15.75" x14ac:dyDescent="0.25">
      <c r="A19" s="4"/>
      <c r="B19" s="12"/>
      <c r="C19" s="12"/>
      <c r="D19" s="12"/>
      <c r="E19" s="12"/>
      <c r="F19" s="12"/>
      <c r="G19" s="12"/>
      <c r="H19" s="12"/>
      <c r="I19" s="12"/>
      <c r="J19" s="12"/>
      <c r="K19" s="12"/>
      <c r="L19" s="12"/>
      <c r="M19" s="12"/>
      <c r="N19" s="12"/>
      <c r="O19" s="12"/>
    </row>
    <row r="20" spans="1:16" ht="15.6" x14ac:dyDescent="0.3">
      <c r="A20" s="6" t="s">
        <v>1</v>
      </c>
      <c r="B20" s="33">
        <v>261</v>
      </c>
      <c r="C20" s="84" t="s">
        <v>112</v>
      </c>
      <c r="D20" s="84"/>
      <c r="E20" s="84"/>
      <c r="F20" s="84"/>
      <c r="G20" s="84"/>
      <c r="H20" s="84"/>
      <c r="I20" s="84"/>
      <c r="J20" s="84"/>
      <c r="K20" s="84"/>
      <c r="L20" s="84"/>
      <c r="M20" s="84"/>
      <c r="N20" s="84"/>
      <c r="O20" s="46"/>
    </row>
    <row r="21" spans="1:16" ht="15" x14ac:dyDescent="0.25">
      <c r="A21" s="6" t="s">
        <v>13</v>
      </c>
      <c r="B21" s="11" t="s">
        <v>4</v>
      </c>
      <c r="C21" s="84" t="s">
        <v>40</v>
      </c>
      <c r="D21" s="84"/>
      <c r="E21" s="84"/>
      <c r="F21" s="84"/>
      <c r="G21" s="84"/>
      <c r="H21" s="84"/>
      <c r="I21" s="84"/>
      <c r="J21" s="84"/>
      <c r="K21" s="84"/>
      <c r="L21" s="84"/>
      <c r="M21" s="84"/>
      <c r="N21" s="84"/>
      <c r="O21" s="8"/>
      <c r="P21" s="4"/>
    </row>
    <row r="22" spans="1:16" ht="15" x14ac:dyDescent="0.25">
      <c r="B22" s="9"/>
      <c r="C22" s="9"/>
      <c r="D22" s="9"/>
      <c r="E22" s="9"/>
      <c r="F22" s="9"/>
      <c r="G22" s="9"/>
      <c r="H22" s="9"/>
      <c r="I22" s="9"/>
      <c r="J22" s="9"/>
      <c r="K22" s="9"/>
      <c r="L22" s="9"/>
      <c r="M22" s="9"/>
      <c r="N22" s="9"/>
    </row>
    <row r="23" spans="1:16" x14ac:dyDescent="0.3">
      <c r="A23" s="85" t="s">
        <v>21</v>
      </c>
      <c r="B23" s="85" t="s">
        <v>22</v>
      </c>
      <c r="C23" s="85" t="s">
        <v>23</v>
      </c>
      <c r="D23" s="85" t="s">
        <v>24</v>
      </c>
      <c r="E23" s="85" t="s">
        <v>5</v>
      </c>
      <c r="F23" s="86" t="s">
        <v>25</v>
      </c>
      <c r="G23" s="86"/>
      <c r="H23" s="86"/>
      <c r="I23" s="86"/>
      <c r="J23" s="86"/>
      <c r="K23" s="86"/>
      <c r="L23" s="86"/>
      <c r="M23" s="86"/>
      <c r="N23" s="87" t="s">
        <v>16</v>
      </c>
      <c r="O23" s="85" t="s">
        <v>17</v>
      </c>
    </row>
    <row r="24" spans="1:16" x14ac:dyDescent="0.3">
      <c r="A24" s="85"/>
      <c r="B24" s="85"/>
      <c r="C24" s="85"/>
      <c r="D24" s="85"/>
      <c r="E24" s="85"/>
      <c r="F24" s="86" t="s">
        <v>6</v>
      </c>
      <c r="G24" s="86"/>
      <c r="H24" s="86" t="s">
        <v>7</v>
      </c>
      <c r="I24" s="86"/>
      <c r="J24" s="86" t="s">
        <v>8</v>
      </c>
      <c r="K24" s="86"/>
      <c r="L24" s="86" t="s">
        <v>9</v>
      </c>
      <c r="M24" s="86"/>
      <c r="N24" s="87"/>
      <c r="O24" s="85"/>
    </row>
    <row r="25" spans="1:16" x14ac:dyDescent="0.3">
      <c r="A25" s="85"/>
      <c r="B25" s="85"/>
      <c r="C25" s="85"/>
      <c r="D25" s="85"/>
      <c r="E25" s="85"/>
      <c r="F25" s="48" t="s">
        <v>10</v>
      </c>
      <c r="G25" s="48" t="s">
        <v>11</v>
      </c>
      <c r="H25" s="48" t="s">
        <v>10</v>
      </c>
      <c r="I25" s="48" t="s">
        <v>11</v>
      </c>
      <c r="J25" s="48" t="s">
        <v>10</v>
      </c>
      <c r="K25" s="48" t="s">
        <v>12</v>
      </c>
      <c r="L25" s="48" t="s">
        <v>10</v>
      </c>
      <c r="M25" s="48" t="s">
        <v>12</v>
      </c>
      <c r="N25" s="87"/>
      <c r="O25" s="85"/>
    </row>
    <row r="26" spans="1:16" ht="66" x14ac:dyDescent="0.3">
      <c r="A26" s="2" t="str">
        <f>INDEX('POA4'!$A$2:$O$152,_xlfn.AGGREGATE(15,6,ROW('POA4'!$A$2:$A$152)-ROW('POA4'!$A$2)+1/--('POA4'!$A$2:$A$152=$B$20),ROWS($A$26:A26)),3)</f>
        <v>4.12 Gobernanza universitaria, transparencia y rendición de cuentas</v>
      </c>
      <c r="B26" s="2" t="str">
        <f>INDEX('POA4'!$A$2:$O$152,_xlfn.AGGREGATE(15,6,ROW('POA4'!$A$2:$A$152)-ROW('POA4'!$A$2)+1/--('POA4'!$A$2:$A$152=$B$20),ROWS($A$26:B26)),4)</f>
        <v>4.12.2 Reforzar los mecanismos institucionales en materia de transparencia y rendición de cuentas.</v>
      </c>
      <c r="C26" s="2" t="str">
        <f>INDEX('POA4'!$A$2:$O$152,_xlfn.AGGREGATE(15,6,ROW('POA4'!$A$2:$A$152)-ROW('POA4'!$A$2)+1/--('POA4'!$A$2:$A$152=$B$20),ROWS($A$26:C26)),5)</f>
        <v>4.12.2.2 Mejorar los mecanismos institucionales de transparencia y rendición de cuentas poniendo en práctica herramientas tecnológicas que permitan la sistematización de la información.</v>
      </c>
      <c r="D26" s="2" t="str">
        <f>INDEX('POA4'!$A$2:$O$152,_xlfn.AGGREGATE(15,6,ROW('POA4'!$A$2:$A$152)-ROW('POA4'!$A$2)+1/--('POA4'!$A$2:$A$152=$B$20),ROWS($A$26:D26)),6)</f>
        <v>Atender los trámites adminstrativos disminuyendo los tiempos de respuesta en aención de requerimientos a través del Sistema eCompras y eServicios</v>
      </c>
      <c r="E26" s="37">
        <f t="shared" ref="E26:E28" si="3">+F26+H26+J26+L26</f>
        <v>16</v>
      </c>
      <c r="F26" s="31">
        <f>INDEX('POA4'!$A$2:$O$152,_xlfn.AGGREGATE(15,6,ROW('POA4'!$A$2:$A$152)-ROW('POA4'!$A$2)+1/--('POA4'!$A$2:$A$152=$B$20),ROWS($A$26:F26)),7)</f>
        <v>4</v>
      </c>
      <c r="G26" s="31">
        <f>INDEX('POA4'!$A$2:$O$152,_xlfn.AGGREGATE(15,6,ROW('POA4'!$A$2:$A$152)-ROW('POA4'!$A$2)+1/--('POA4'!$A$2:$A$152=$B$20),ROWS($A$26:G26)),8)</f>
        <v>4</v>
      </c>
      <c r="H26" s="31">
        <f>INDEX('POA4'!$A$2:$O$152,_xlfn.AGGREGATE(15,6,ROW('POA4'!$A$2:$A$152)-ROW('POA4'!$A$2)+1/--('POA4'!$A$2:$A$152=$B$20),ROWS($A$26:H26)),9)</f>
        <v>4</v>
      </c>
      <c r="I26" s="31">
        <f>INDEX('POA4'!$A$2:$O$152,_xlfn.AGGREGATE(15,6,ROW('POA4'!$A$2:$A$152)-ROW('POA4'!$A$2)+1/--('POA4'!$A$2:$A$152=$B$20),ROWS($A$26:I26)),10)</f>
        <v>0</v>
      </c>
      <c r="J26" s="31">
        <f>INDEX('POA4'!$A$2:$O$152,_xlfn.AGGREGATE(15,6,ROW('POA4'!$A$2:$A$152)-ROW('POA4'!$A$2)+1/--('POA4'!$A$2:$A$152=$B$20),ROWS($A$26:J26)),11)</f>
        <v>4</v>
      </c>
      <c r="K26" s="31">
        <f>INDEX('POA4'!$A$2:$O$152,_xlfn.AGGREGATE(15,6,ROW('POA4'!$A$2:$A$152)-ROW('POA4'!$A$2)+1/--('POA4'!$A$2:$A$152=$B$20),ROWS($A$26:K26)),12)</f>
        <v>0</v>
      </c>
      <c r="L26" s="31">
        <f>INDEX('POA4'!$A$2:$O$152,_xlfn.AGGREGATE(15,6,ROW('POA4'!$A$2:$A$152)-ROW('POA4'!$A$2)+1/--('POA4'!$A$2:$A$152=$B$20),ROWS($A$26:L26)),13)</f>
        <v>4</v>
      </c>
      <c r="M26" s="31">
        <f>INDEX('POA4'!$A$2:$O$152,_xlfn.AGGREGATE(15,6,ROW('POA4'!$A$2:$A$152)-ROW('POA4'!$A$2)+1/--('POA4'!$A$2:$A$152=$B$20),ROWS($A$26:M26)),14)</f>
        <v>0</v>
      </c>
      <c r="N26" s="37">
        <f t="shared" ref="N26:N28" si="4">+G26+I26+K26+M26</f>
        <v>4</v>
      </c>
      <c r="O26" s="41">
        <f t="shared" ref="O26:O28" si="5">IFERROR(N26/E26,0%)</f>
        <v>0.25</v>
      </c>
    </row>
    <row r="27" spans="1:16" ht="66" x14ac:dyDescent="0.3">
      <c r="A27" s="2" t="str">
        <f>INDEX('POA4'!$A$2:$O$152,_xlfn.AGGREGATE(15,6,ROW('POA4'!$A$2:$A$152)-ROW('POA4'!$A$2)+1/--('POA4'!$A$2:$A$152=$B$20),ROWS($A$26:A27)),3)</f>
        <v>4.12 Gobernanza universitaria, transparencia y rendición de cuentas</v>
      </c>
      <c r="B27" s="2" t="str">
        <f>INDEX('POA4'!$A$2:$O$152,_xlfn.AGGREGATE(15,6,ROW('POA4'!$A$2:$A$152)-ROW('POA4'!$A$2)+1/--('POA4'!$A$2:$A$152=$B$20),ROWS($A$26:B27)),4)</f>
        <v>4.12.2 Reforzar los mecanismos institucionales en materia de transparencia y rendición de cuentas.</v>
      </c>
      <c r="C27" s="2" t="str">
        <f>INDEX('POA4'!$A$2:$O$152,_xlfn.AGGREGATE(15,6,ROW('POA4'!$A$2:$A$152)-ROW('POA4'!$A$2)+1/--('POA4'!$A$2:$A$152=$B$20),ROWS($A$26:C27)),5)</f>
        <v>4.12.2.2 Mejorar los mecanismos institucionales de transparencia y rendición de cuentas poniendo en práctica herramientas tecnológicas que permitan la sistematización de la información.</v>
      </c>
      <c r="D27" s="2" t="str">
        <f>INDEX('POA4'!$A$2:$O$152,_xlfn.AGGREGATE(15,6,ROW('POA4'!$A$2:$A$152)-ROW('POA4'!$A$2)+1/--('POA4'!$A$2:$A$152=$B$20),ROWS($A$26:D27)),6)</f>
        <v>Auditar los procesos existentes (Compras, Servicios y Comisiones)</v>
      </c>
      <c r="E27" s="37">
        <f t="shared" si="3"/>
        <v>2</v>
      </c>
      <c r="F27" s="31">
        <f>INDEX('POA4'!$A$2:$O$152,_xlfn.AGGREGATE(15,6,ROW('POA4'!$A$2:$A$152)-ROW('POA4'!$A$2)+1/--('POA4'!$A$2:$A$152=$B$20),ROWS($A$26:F27)),7)</f>
        <v>0</v>
      </c>
      <c r="G27" s="31">
        <f>INDEX('POA4'!$A$2:$O$152,_xlfn.AGGREGATE(15,6,ROW('POA4'!$A$2:$A$152)-ROW('POA4'!$A$2)+1/--('POA4'!$A$2:$A$152=$B$20),ROWS($A$26:G27)),8)</f>
        <v>0</v>
      </c>
      <c r="H27" s="31">
        <f>INDEX('POA4'!$A$2:$O$152,_xlfn.AGGREGATE(15,6,ROW('POA4'!$A$2:$A$152)-ROW('POA4'!$A$2)+1/--('POA4'!$A$2:$A$152=$B$20),ROWS($A$26:H27)),9)</f>
        <v>0</v>
      </c>
      <c r="I27" s="31">
        <f>INDEX('POA4'!$A$2:$O$152,_xlfn.AGGREGATE(15,6,ROW('POA4'!$A$2:$A$152)-ROW('POA4'!$A$2)+1/--('POA4'!$A$2:$A$152=$B$20),ROWS($A$26:I27)),10)</f>
        <v>0</v>
      </c>
      <c r="J27" s="31">
        <f>INDEX('POA4'!$A$2:$O$152,_xlfn.AGGREGATE(15,6,ROW('POA4'!$A$2:$A$152)-ROW('POA4'!$A$2)+1/--('POA4'!$A$2:$A$152=$B$20),ROWS($A$26:J27)),11)</f>
        <v>1</v>
      </c>
      <c r="K27" s="31">
        <f>INDEX('POA4'!$A$2:$O$152,_xlfn.AGGREGATE(15,6,ROW('POA4'!$A$2:$A$152)-ROW('POA4'!$A$2)+1/--('POA4'!$A$2:$A$152=$B$20),ROWS($A$26:K27)),12)</f>
        <v>0</v>
      </c>
      <c r="L27" s="31">
        <f>INDEX('POA4'!$A$2:$O$152,_xlfn.AGGREGATE(15,6,ROW('POA4'!$A$2:$A$152)-ROW('POA4'!$A$2)+1/--('POA4'!$A$2:$A$152=$B$20),ROWS($A$26:L27)),13)</f>
        <v>1</v>
      </c>
      <c r="M27" s="31">
        <f>INDEX('POA4'!$A$2:$O$152,_xlfn.AGGREGATE(15,6,ROW('POA4'!$A$2:$A$152)-ROW('POA4'!$A$2)+1/--('POA4'!$A$2:$A$152=$B$20),ROWS($A$26:M27)),14)</f>
        <v>0</v>
      </c>
      <c r="N27" s="37">
        <f t="shared" si="4"/>
        <v>0</v>
      </c>
      <c r="O27" s="41">
        <f t="shared" si="5"/>
        <v>0</v>
      </c>
    </row>
    <row r="28" spans="1:16" ht="66" x14ac:dyDescent="0.3">
      <c r="A28" s="2" t="str">
        <f>INDEX('POA4'!$A$2:$O$152,_xlfn.AGGREGATE(15,6,ROW('POA4'!$A$2:$A$152)-ROW('POA4'!$A$2)+1/--('POA4'!$A$2:$A$152=$B$20),ROWS($A$26:A28)),3)</f>
        <v>4.12 Gobernanza universitaria, transparencia y rendición de cuentas</v>
      </c>
      <c r="B28" s="2" t="str">
        <f>INDEX('POA4'!$A$2:$O$152,_xlfn.AGGREGATE(15,6,ROW('POA4'!$A$2:$A$152)-ROW('POA4'!$A$2)+1/--('POA4'!$A$2:$A$152=$B$20),ROWS($A$26:B28)),4)</f>
        <v>4.12.2 Reforzar los mecanismos institucionales en materia de transparencia y rendición de cuentas.</v>
      </c>
      <c r="C28" s="2" t="str">
        <f>INDEX('POA4'!$A$2:$O$152,_xlfn.AGGREGATE(15,6,ROW('POA4'!$A$2:$A$152)-ROW('POA4'!$A$2)+1/--('POA4'!$A$2:$A$152=$B$20),ROWS($A$26:C28)),5)</f>
        <v>4.12.2.2 Mejorar los mecanismos institucionales de transparencia y rendición de cuentas poniendo en práctica herramientas tecnológicas que permitan la sistematización de la información.</v>
      </c>
      <c r="D28" s="2" t="str">
        <f>INDEX('POA4'!$A$2:$O$152,_xlfn.AGGREGATE(15,6,ROW('POA4'!$A$2:$A$152)-ROW('POA4'!$A$2)+1/--('POA4'!$A$2:$A$152=$B$20),ROWS($A$26:D28)),6)</f>
        <v>Atender las solicitudes de préstamo de transporte</v>
      </c>
      <c r="E28" s="37">
        <f t="shared" si="3"/>
        <v>16</v>
      </c>
      <c r="F28" s="31">
        <f>INDEX('POA4'!$A$2:$O$152,_xlfn.AGGREGATE(15,6,ROW('POA4'!$A$2:$A$152)-ROW('POA4'!$A$2)+1/--('POA4'!$A$2:$A$152=$B$20),ROWS($A$26:F28)),7)</f>
        <v>4</v>
      </c>
      <c r="G28" s="31">
        <f>INDEX('POA4'!$A$2:$O$152,_xlfn.AGGREGATE(15,6,ROW('POA4'!$A$2:$A$152)-ROW('POA4'!$A$2)+1/--('POA4'!$A$2:$A$152=$B$20),ROWS($A$26:G28)),8)</f>
        <v>4</v>
      </c>
      <c r="H28" s="31">
        <f>INDEX('POA4'!$A$2:$O$152,_xlfn.AGGREGATE(15,6,ROW('POA4'!$A$2:$A$152)-ROW('POA4'!$A$2)+1/--('POA4'!$A$2:$A$152=$B$20),ROWS($A$26:H28)),9)</f>
        <v>4</v>
      </c>
      <c r="I28" s="31">
        <f>INDEX('POA4'!$A$2:$O$152,_xlfn.AGGREGATE(15,6,ROW('POA4'!$A$2:$A$152)-ROW('POA4'!$A$2)+1/--('POA4'!$A$2:$A$152=$B$20),ROWS($A$26:I28)),10)</f>
        <v>0</v>
      </c>
      <c r="J28" s="31">
        <f>INDEX('POA4'!$A$2:$O$152,_xlfn.AGGREGATE(15,6,ROW('POA4'!$A$2:$A$152)-ROW('POA4'!$A$2)+1/--('POA4'!$A$2:$A$152=$B$20),ROWS($A$26:J28)),11)</f>
        <v>4</v>
      </c>
      <c r="K28" s="31">
        <f>INDEX('POA4'!$A$2:$O$152,_xlfn.AGGREGATE(15,6,ROW('POA4'!$A$2:$A$152)-ROW('POA4'!$A$2)+1/--('POA4'!$A$2:$A$152=$B$20),ROWS($A$26:K28)),12)</f>
        <v>0</v>
      </c>
      <c r="L28" s="31">
        <f>INDEX('POA4'!$A$2:$O$152,_xlfn.AGGREGATE(15,6,ROW('POA4'!$A$2:$A$152)-ROW('POA4'!$A$2)+1/--('POA4'!$A$2:$A$152=$B$20),ROWS($A$26:L28)),13)</f>
        <v>4</v>
      </c>
      <c r="M28" s="31">
        <f>INDEX('POA4'!$A$2:$O$152,_xlfn.AGGREGATE(15,6,ROW('POA4'!$A$2:$A$152)-ROW('POA4'!$A$2)+1/--('POA4'!$A$2:$A$152=$B$20),ROWS($A$26:M28)),14)</f>
        <v>0</v>
      </c>
      <c r="N28" s="37">
        <f t="shared" si="4"/>
        <v>4</v>
      </c>
      <c r="O28" s="41">
        <f t="shared" si="5"/>
        <v>0.25</v>
      </c>
    </row>
  </sheetData>
  <mergeCells count="32">
    <mergeCell ref="B16:O16"/>
    <mergeCell ref="B17:O17"/>
    <mergeCell ref="C20:N20"/>
    <mergeCell ref="C21:N21"/>
    <mergeCell ref="A23:A25"/>
    <mergeCell ref="B23:B25"/>
    <mergeCell ref="C23:C25"/>
    <mergeCell ref="D23:D25"/>
    <mergeCell ref="E23:E25"/>
    <mergeCell ref="F23:M23"/>
    <mergeCell ref="N23:N25"/>
    <mergeCell ref="O23:O25"/>
    <mergeCell ref="F24:G24"/>
    <mergeCell ref="H24:I24"/>
    <mergeCell ref="J24:K24"/>
    <mergeCell ref="L24:M24"/>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view="pageBreakPreview" topLeftCell="A19"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262</v>
      </c>
      <c r="C5" s="84" t="s">
        <v>113</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1.8 Comunicación e identidad universitaria</v>
      </c>
      <c r="B11" s="2" t="str">
        <f>IF(ROWS($A$11:B11)&gt;COUNTIF(POA!$A:$A,$B$5),"",INDEX(POA!$A$2:$O$856,_xlfn.AGGREGATE(15,6,ROW(POA!$A$2:$A$855)-ROW(POA!$A$2)+1/--(POA!$A$2:$A$855=$B$5),ROWS($A$11:B11)),4))</f>
        <v>1.8.2 Fomentar el sentido de pertenencia e identidad en la comunidad universitaria.</v>
      </c>
      <c r="C11" s="2" t="str">
        <f>IF(ROWS($A$11:C11)&gt;COUNTIF(POA!$A:$A,$B$5),"",INDEX(POA!$A$2:$O$856,_xlfn.AGGREGATE(15,6,ROW(POA!$A$2:$A$855)-ROW(POA!$A$2)+1/--(POA!$A$2:$A$855=$B$5),ROWS($A$11:C11)),5))</f>
        <v>1.8.2.1 Realizar actividades que propicien la convivencia de la comunidad universitaria en un marco donde se privilegien los principios, valores y logros institucionales.</v>
      </c>
      <c r="D11" s="2" t="str">
        <f>IF(ROWS($A$11:D11)&gt;COUNTIF(POA!$A:$A,$B$5),"",INDEX(POA!$A$2:$O$856,_xlfn.AGGREGATE(15,6,ROW(POA!$A$2:$A$855)-ROW(POA!$A$2)+1/--(POA!$A$2:$A$855=$B$5),ROWS($A$11:D11)),6))</f>
        <v>Realizar actividades con las sociedades de alumnos que propicien la sana convivencia entre la comunidad estudiantil</v>
      </c>
      <c r="E11" s="31">
        <f>+F11+H11+J11+L11</f>
        <v>4</v>
      </c>
      <c r="F11" s="31">
        <f>IF(ROWS($A$11:F11)&gt;COUNTIF(POA!$A:$A,$B$5),"",INDEX(POA!$A$2:$O$856,_xlfn.AGGREGATE(15,6,ROW(POA!$A$2:$A$855)-ROW(POA!$A$2)+1/--(POA!$A$2:$A$855=$B$5),ROWS($A$11:F11)),7))</f>
        <v>1</v>
      </c>
      <c r="G11" s="31">
        <f>IF(ROWS($A$11:G11)&gt;COUNTIF(POA!$A:$A,$B$5),"",INDEX(POA!$A$2:$O$856,_xlfn.AGGREGATE(15,6,ROW(POA!$A$2:$A$855)-ROW(POA!$A$2)+1/--(POA!$A$2:$A$855=$B$5),ROWS($A$11:G11)),8))</f>
        <v>3</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3</v>
      </c>
      <c r="O11" s="41">
        <f>IFERROR(N11/E11,0%)</f>
        <v>0.75</v>
      </c>
    </row>
    <row r="12" spans="1:16" ht="39.6"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1.2.2 Fortalecer las trayectorias escolares de los alumnos para asegurar la conclusión exitosa de sus estudios.</v>
      </c>
      <c r="C12" s="2" t="str">
        <f>IF(ROWS($A$11:C12)&gt;COUNTIF(POA!$A:$A,$B$5),"",INDEX(POA!$A$2:$O$856,_xlfn.AGGREGATE(15,6,ROW(POA!$A$2:$A$855)-ROW(POA!$A$2)+1/--(POA!$A$2:$A$855=$B$5),ROWS($A$11:C12)),5))</f>
        <v>1.2.2.4 Fortalecer los servicios institucionales de tutoría, orientación psicopedagógica y asesoría académica.</v>
      </c>
      <c r="D12" s="2" t="str">
        <f>IF(ROWS($A$11:D12)&gt;COUNTIF(POA!$A:$A,$B$5),"",INDEX(POA!$A$2:$O$856,_xlfn.AGGREGATE(15,6,ROW(POA!$A$2:$A$855)-ROW(POA!$A$2)+1/--(POA!$A$2:$A$855=$B$5),ROWS($A$11:D12)),6))</f>
        <v>Diseñar el programa institucional de asesorías académicas.</v>
      </c>
      <c r="E12" s="31">
        <f t="shared" ref="E12:E27"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7" si="1">+G12+I12+K12+M12</f>
        <v>0</v>
      </c>
      <c r="O12" s="41">
        <f t="shared" ref="O12:O27" si="2">IFERROR(N12/E12,0%)</f>
        <v>0</v>
      </c>
    </row>
    <row r="13" spans="1:16" ht="39.6"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1.2.2 Fortalecer las trayectorias escolares de los alumnos para asegurar la conclusión exitosa de sus estudios.</v>
      </c>
      <c r="C13" s="2" t="str">
        <f>IF(ROWS($A$11:C13)&gt;COUNTIF(POA!$A:$A,$B$5),"",INDEX(POA!$A$2:$O$856,_xlfn.AGGREGATE(15,6,ROW(POA!$A$2:$A$855)-ROW(POA!$A$2)+1/--(POA!$A$2:$A$855=$B$5),ROWS($A$11:C13)),5))</f>
        <v>1.2.2.4 Fortalecer los servicios institucionales de tutoría, orientación psicopedagógica y asesoría académica.</v>
      </c>
      <c r="D13" s="2" t="str">
        <f>IF(ROWS($A$11:D13)&gt;COUNTIF(POA!$A:$A,$B$5),"",INDEX(POA!$A$2:$O$856,_xlfn.AGGREGATE(15,6,ROW(POA!$A$2:$A$855)-ROW(POA!$A$2)+1/--(POA!$A$2:$A$855=$B$5),ROWS($A$11:D13)),6))</f>
        <v xml:space="preserve"> Realizar eventos para el fortalecimiento de los servicios de tutorías y de orientación educativa y psicopedagógica</v>
      </c>
      <c r="E13" s="31">
        <f t="shared" si="0"/>
        <v>4</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2</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2</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1.2.2 Fortalecer las trayectorias escolares de los alumnos para asegurar la conclusión exitosa de sus estudios.</v>
      </c>
      <c r="C14" s="2" t="str">
        <f>IF(ROWS($A$11:C14)&gt;COUNTIF(POA!$A:$A,$B$5),"",INDEX(POA!$A$2:$O$856,_xlfn.AGGREGATE(15,6,ROW(POA!$A$2:$A$855)-ROW(POA!$A$2)+1/--(POA!$A$2:$A$855=$B$5),ROWS($A$11:C14)),5))</f>
        <v>1.2.2.1 Establecer condiciones institucionales para que todos los estudiantes tengan las mismas oportunidades de ingreso, permanencia y egreso.</v>
      </c>
      <c r="D14" s="2" t="str">
        <f>IF(ROWS($A$11:D14)&gt;COUNTIF(POA!$A:$A,$B$5),"",INDEX(POA!$A$2:$O$856,_xlfn.AGGREGATE(15,6,ROW(POA!$A$2:$A$855)-ROW(POA!$A$2)+1/--(POA!$A$2:$A$855=$B$5),ROWS($A$11:D14)),6))</f>
        <v>Publicar las convocatorias de becas</v>
      </c>
      <c r="E14" s="31">
        <f t="shared" si="0"/>
        <v>4</v>
      </c>
      <c r="F14" s="31">
        <f>IF(ROWS($A$11:F14)&gt;COUNTIF(POA!$A:$A,$B$5),"",INDEX(POA!$A$2:$O$856,_xlfn.AGGREGATE(15,6,ROW(POA!$A$2:$A$855)-ROW(POA!$A$2)+1/--(POA!$A$2:$A$855=$B$5),ROWS($A$11:F14)),7))</f>
        <v>2</v>
      </c>
      <c r="G14" s="31">
        <f>IF(ROWS($A$11:G14)&gt;COUNTIF(POA!$A:$A,$B$5),"",INDEX(POA!$A$2:$O$856,_xlfn.AGGREGATE(15,6,ROW(POA!$A$2:$A$855)-ROW(POA!$A$2)+1/--(POA!$A$2:$A$855=$B$5),ROWS($A$11:G14)),8))</f>
        <v>2</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2</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2</v>
      </c>
      <c r="O14" s="41">
        <f t="shared" si="2"/>
        <v>0.5</v>
      </c>
    </row>
    <row r="15" spans="1:16" ht="39.6"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1.2.2 Fortalecer las trayectorias escolares de los alumnos para asegurar la conclusión exitosa de sus estudios.</v>
      </c>
      <c r="C15" s="2" t="str">
        <f>IF(ROWS($A$11:C15)&gt;COUNTIF(POA!$A:$A,$B$5),"",INDEX(POA!$A$2:$O$856,_xlfn.AGGREGATE(15,6,ROW(POA!$A$2:$A$855)-ROW(POA!$A$2)+1/--(POA!$A$2:$A$855=$B$5),ROWS($A$11:C15)),5))</f>
        <v>1.2.2.6 Diseñar e implementar programas institucionales de apoyo y atención a estudiantes en riesgo de rezago escolar.</v>
      </c>
      <c r="D15" s="2" t="str">
        <f>IF(ROWS($A$11:D15)&gt;COUNTIF(POA!$A:$A,$B$5),"",INDEX(POA!$A$2:$O$856,_xlfn.AGGREGATE(15,6,ROW(POA!$A$2:$A$855)-ROW(POA!$A$2)+1/--(POA!$A$2:$A$855=$B$5),ROWS($A$11:D15)),6))</f>
        <v xml:space="preserve"> Realizar la reestructuración del examen psicométrico</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39.6"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1.2.2 Fortalecer las trayectorias escolares de los alumnos para asegurar la conclusión exitosa de sus estudios.</v>
      </c>
      <c r="C16" s="2" t="str">
        <f>IF(ROWS($A$11:C16)&gt;COUNTIF(POA!$A:$A,$B$5),"",INDEX(POA!$A$2:$O$856,_xlfn.AGGREGATE(15,6,ROW(POA!$A$2:$A$855)-ROW(POA!$A$2)+1/--(POA!$A$2:$A$855=$B$5),ROWS($A$11:C16)),5))</f>
        <v>1.2.2.6 Diseñar e implementar programas institucionales de apoyo y atención a estudiantes en riesgo de rezago escolar.</v>
      </c>
      <c r="D16" s="2" t="str">
        <f>IF(ROWS($A$11:D16)&gt;COUNTIF(POA!$A:$A,$B$5),"",INDEX(POA!$A$2:$O$856,_xlfn.AGGREGATE(15,6,ROW(POA!$A$2:$A$855)-ROW(POA!$A$2)+1/--(POA!$A$2:$A$855=$B$5),ROWS($A$11:D16)),6))</f>
        <v>Elaborar el protocolo institucional para la atención de alumnos con discapacidad</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1.2.2.2 Canalizar becas y apoyos específicos a estudiantes en condiciones de vulnerabilidad que estimule su ingreso, tránsito y egreso de la institución.</v>
      </c>
      <c r="D17" s="2" t="str">
        <f>IF(ROWS($A$11:D17)&gt;COUNTIF(POA!$A:$A,$B$5),"",INDEX(POA!$A$2:$O$856,_xlfn.AGGREGATE(15,6,ROW(POA!$A$2:$A$855)-ROW(POA!$A$2)+1/--(POA!$A$2:$A$855=$B$5),ROWS($A$11:D17)),6))</f>
        <v>Capacitar a los responsables de becas de las Unidades Académicas en la implementación del programa institucional de becas</v>
      </c>
      <c r="E17" s="31">
        <f t="shared" si="0"/>
        <v>3</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3</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1.2.2.2 Canalizar becas y apoyos específicos a estudiantes en condiciones de vulnerabilidad que estimule su ingreso, tránsito y egreso de la institución.</v>
      </c>
      <c r="D18" s="2" t="str">
        <f>IF(ROWS($A$11:D18)&gt;COUNTIF(POA!$A:$A,$B$5),"",INDEX(POA!$A$2:$O$856,_xlfn.AGGREGATE(15,6,ROW(POA!$A$2:$A$855)-ROW(POA!$A$2)+1/--(POA!$A$2:$A$855=$B$5),ROWS($A$11:D18)),6))</f>
        <v>Integrar los diferentes sistemas informáticos de becas en uno solo (sibecas.uabc.mx)</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1.2.2.2 Canalizar becas y apoyos específicos a estudiantes en condiciones de vulnerabilidad que estimule su ingreso, tránsito y egreso de la institución.</v>
      </c>
      <c r="D19" s="2" t="str">
        <f>IF(ROWS($A$11:D19)&gt;COUNTIF(POA!$A:$A,$B$5),"",INDEX(POA!$A$2:$O$856,_xlfn.AGGREGATE(15,6,ROW(POA!$A$2:$A$855)-ROW(POA!$A$2)+1/--(POA!$A$2:$A$855=$B$5),ROWS($A$11:D19)),6))</f>
        <v xml:space="preserve"> Otorgar las becas a los alumnos</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1.2.3 Promover el respeto y el reconocimiento de la diversidad y la diferencia en todas sus expresiones y los ámbitos de la vida universitaria.</v>
      </c>
      <c r="C20" s="2" t="str">
        <f>IF(ROWS($A$11:C20)&gt;COUNTIF(POA!$A:$A,$B$5),"",INDEX(POA!$A$2:$O$856,_xlfn.AGGREGATE(15,6,ROW(POA!$A$2:$A$855)-ROW(POA!$A$2)+1/--(POA!$A$2:$A$855=$B$5),ROWS($A$11:C20)),5))</f>
        <v>1.2.3.3 Adoptar e instrumentar protocolos para casos de hostigamiento, acoso sexual y discriminación, así como para la violencia de género.</v>
      </c>
      <c r="D20" s="2" t="str">
        <f>IF(ROWS($A$11:D20)&gt;COUNTIF(POA!$A:$A,$B$5),"",INDEX(POA!$A$2:$O$856,_xlfn.AGGREGATE(15,6,ROW(POA!$A$2:$A$855)-ROW(POA!$A$2)+1/--(POA!$A$2:$A$855=$B$5),ROWS($A$11:D20)),6))</f>
        <v xml:space="preserve"> Conformar la Comisión para la atención y prevención de la violencia de género.</v>
      </c>
      <c r="E20" s="31">
        <f t="shared" si="0"/>
        <v>3</v>
      </c>
      <c r="F20" s="31">
        <f>IF(ROWS($A$11:F20)&gt;COUNTIF(POA!$A:$A,$B$5),"",INDEX(POA!$A$2:$O$856,_xlfn.AGGREGATE(15,6,ROW(POA!$A$2:$A$855)-ROW(POA!$A$2)+1/--(POA!$A$2:$A$855=$B$5),ROWS($A$11:F20)),7))</f>
        <v>3</v>
      </c>
      <c r="G20" s="31">
        <f>IF(ROWS($A$11:G20)&gt;COUNTIF(POA!$A:$A,$B$5),"",INDEX(POA!$A$2:$O$856,_xlfn.AGGREGATE(15,6,ROW(POA!$A$2:$A$855)-ROW(POA!$A$2)+1/--(POA!$A$2:$A$855=$B$5),ROWS($A$11:G20)),8))</f>
        <v>3</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3</v>
      </c>
      <c r="O20" s="41">
        <f t="shared" si="2"/>
        <v>1</v>
      </c>
    </row>
    <row r="21" spans="1:15" ht="52.8"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1.2.3 Promover el respeto y el reconocimiento de la diversidad y la diferencia en todas sus expresiones y los ámbitos de la vida universitaria.</v>
      </c>
      <c r="C21" s="2" t="str">
        <f>IF(ROWS($A$11:C21)&gt;COUNTIF(POA!$A:$A,$B$5),"",INDEX(POA!$A$2:$O$856,_xlfn.AGGREGATE(15,6,ROW(POA!$A$2:$A$855)-ROW(POA!$A$2)+1/--(POA!$A$2:$A$855=$B$5),ROWS($A$11:C21)),5))</f>
        <v>1.2.3.3 Adoptar e instrumentar protocolos para casos de hostigamiento, acoso sexual y discriminación, así como para la violencia de género.</v>
      </c>
      <c r="D21" s="2" t="str">
        <f>IF(ROWS($A$11:D21)&gt;COUNTIF(POA!$A:$A,$B$5),"",INDEX(POA!$A$2:$O$856,_xlfn.AGGREGATE(15,6,ROW(POA!$A$2:$A$855)-ROW(POA!$A$2)+1/--(POA!$A$2:$A$855=$B$5),ROWS($A$11:D21)),6))</f>
        <v>Elaborar el  protocolo para la atención y prevención de la violencia de género.</v>
      </c>
      <c r="E21" s="31">
        <f t="shared" si="0"/>
        <v>1</v>
      </c>
      <c r="F21" s="31">
        <f>IF(ROWS($A$11:F21)&gt;COUNTIF(POA!$A:$A,$B$5),"",INDEX(POA!$A$2:$O$856,_xlfn.AGGREGATE(15,6,ROW(POA!$A$2:$A$855)-ROW(POA!$A$2)+1/--(POA!$A$2:$A$855=$B$5),ROWS($A$11:F21)),7))</f>
        <v>1</v>
      </c>
      <c r="G21" s="31">
        <f>IF(ROWS($A$11:G21)&gt;COUNTIF(POA!$A:$A,$B$5),"",INDEX(POA!$A$2:$O$856,_xlfn.AGGREGATE(15,6,ROW(POA!$A$2:$A$855)-ROW(POA!$A$2)+1/--(POA!$A$2:$A$855=$B$5),ROWS($A$11:G21)),8))</f>
        <v>1</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1</v>
      </c>
      <c r="O21" s="41">
        <f t="shared" si="2"/>
        <v>1</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1.2.3 Promover el respeto y el reconocimiento de la diversidad y la diferencia en todas sus expresiones y los ámbitos de la vida universitaria.</v>
      </c>
      <c r="C22" s="2" t="str">
        <f>IF(ROWS($A$11:C22)&gt;COUNTIF(POA!$A:$A,$B$5),"",INDEX(POA!$A$2:$O$856,_xlfn.AGGREGATE(15,6,ROW(POA!$A$2:$A$855)-ROW(POA!$A$2)+1/--(POA!$A$2:$A$855=$B$5),ROWS($A$11:C22)),5))</f>
        <v>1.2.3.3 Adoptar e instrumentar protocolos para casos de hostigamiento, acoso sexual y discriminación, así como para la violencia de género.</v>
      </c>
      <c r="D22" s="2" t="str">
        <f>IF(ROWS($A$11:D22)&gt;COUNTIF(POA!$A:$A,$B$5),"",INDEX(POA!$A$2:$O$856,_xlfn.AGGREGATE(15,6,ROW(POA!$A$2:$A$855)-ROW(POA!$A$2)+1/--(POA!$A$2:$A$855=$B$5),ROWS($A$11:D22)),6))</f>
        <v>Poner en funcionamiento la aplicación No Más</v>
      </c>
      <c r="E22" s="31">
        <f t="shared" si="0"/>
        <v>6</v>
      </c>
      <c r="F22" s="31">
        <f>IF(ROWS($A$11:F22)&gt;COUNTIF(POA!$A:$A,$B$5),"",INDEX(POA!$A$2:$O$856,_xlfn.AGGREGATE(15,6,ROW(POA!$A$2:$A$855)-ROW(POA!$A$2)+1/--(POA!$A$2:$A$855=$B$5),ROWS($A$11:F22)),7))</f>
        <v>3</v>
      </c>
      <c r="G22" s="31">
        <f>IF(ROWS($A$11:G22)&gt;COUNTIF(POA!$A:$A,$B$5),"",INDEX(POA!$A$2:$O$856,_xlfn.AGGREGATE(15,6,ROW(POA!$A$2:$A$855)-ROW(POA!$A$2)+1/--(POA!$A$2:$A$855=$B$5),ROWS($A$11:G22)),8))</f>
        <v>5</v>
      </c>
      <c r="H22" s="31">
        <f>IF(ROWS($A$11:H22)&gt;COUNTIF(POA!$A:$A,$B$5),"",INDEX(POA!$A$2:$O$856,_xlfn.AGGREGATE(15,6,ROW(POA!$A$2:$A$855)-ROW(POA!$A$2)+1/--(POA!$A$2:$A$855=$B$5),ROWS($A$11:H22)),9))</f>
        <v>3</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5</v>
      </c>
      <c r="O22" s="41">
        <f t="shared" si="2"/>
        <v>0.83333333333333337</v>
      </c>
    </row>
    <row r="23" spans="1:15" ht="52.8" x14ac:dyDescent="0.3">
      <c r="A23" s="2" t="str">
        <f>IF(ROWS($A$11:A23)&gt;COUNTIF(POA!$A:$A,$B$5),"",INDEX(POA!$A$2:$O$856,_xlfn.AGGREGATE(15,6,ROW(POA!$A$2:$A$855)-ROW(POA!$A$2)+1/--(POA!$A$2:$A$855=$B$5),ROWS($A$11:A23)),3))</f>
        <v>1.1 Calidad y pertinencia de la oferta  educativa</v>
      </c>
      <c r="B23" s="2" t="str">
        <f>IF(ROWS($A$11:B23)&gt;COUNTIF(POA!$A:$A,$B$5),"",INDEX(POA!$A$2:$O$856,_xlfn.AGGREGATE(15,6,ROW(POA!$A$2:$A$855)-ROW(POA!$A$2)+1/--(POA!$A$2:$A$855=$B$5),ROWS($A$11:B23)),4))</f>
        <v>1.1.1 Fortalecer la oferta educativa de licenciatura y posgrado.</v>
      </c>
      <c r="C23" s="2" t="str">
        <f>IF(ROWS($A$11:C23)&gt;COUNTIF(POA!$A:$A,$B$5),"",INDEX(POA!$A$2:$O$856,_xlfn.AGGREGATE(15,6,ROW(POA!$A$2:$A$855)-ROW(POA!$A$2)+1/--(POA!$A$2:$A$855=$B$5),ROWS($A$11:C23)),5))</f>
        <v>1.1.1.1 Diversificar la oferta de programas de licenciatura en diferentes modalidades y áreas del conocimiento que contribuya al desarrollo regional y nacional.</v>
      </c>
      <c r="D23" s="2" t="str">
        <f>IF(ROWS($A$11:D23)&gt;COUNTIF(POA!$A:$A,$B$5),"",INDEX(POA!$A$2:$O$856,_xlfn.AGGREGATE(15,6,ROW(POA!$A$2:$A$855)-ROW(POA!$A$2)+1/--(POA!$A$2:$A$855=$B$5),ROWS($A$11:D23)),6))</f>
        <v>Realizar el concurso de selección a PE de Licenciatura</v>
      </c>
      <c r="E23" s="31">
        <f t="shared" si="0"/>
        <v>2</v>
      </c>
      <c r="F23" s="31">
        <f>IF(ROWS($A$11:F23)&gt;COUNTIF(POA!$A:$A,$B$5),"",INDEX(POA!$A$2:$O$856,_xlfn.AGGREGATE(15,6,ROW(POA!$A$2:$A$855)-ROW(POA!$A$2)+1/--(POA!$A$2:$A$855=$B$5),ROWS($A$11:F23)),7))</f>
        <v>1</v>
      </c>
      <c r="G23" s="31">
        <f>IF(ROWS($A$11:G23)&gt;COUNTIF(POA!$A:$A,$B$5),"",INDEX(POA!$A$2:$O$856,_xlfn.AGGREGATE(15,6,ROW(POA!$A$2:$A$855)-ROW(POA!$A$2)+1/--(POA!$A$2:$A$855=$B$5),ROWS($A$11:G23)),8))</f>
        <v>1</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1</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1</v>
      </c>
      <c r="O23" s="41">
        <f t="shared" si="2"/>
        <v>0.5</v>
      </c>
    </row>
    <row r="24" spans="1:15" ht="39.6"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1.2.2 Fortalecer las trayectorias escolares de los alumnos para asegurar la conclusión exitosa de sus estudios.</v>
      </c>
      <c r="C24" s="2" t="str">
        <f>IF(ROWS($A$11:C24)&gt;COUNTIF(POA!$A:$A,$B$5),"",INDEX(POA!$A$2:$O$856,_xlfn.AGGREGATE(15,6,ROW(POA!$A$2:$A$855)-ROW(POA!$A$2)+1/--(POA!$A$2:$A$855=$B$5),ROWS($A$11:C24)),5))</f>
        <v>1.2.2.7 Implementar esquemas de seguimiento y atención a la trayectoria escolar de los estudiantes.</v>
      </c>
      <c r="D24" s="2" t="str">
        <f>IF(ROWS($A$11:D24)&gt;COUNTIF(POA!$A:$A,$B$5),"",INDEX(POA!$A$2:$O$856,_xlfn.AGGREGATE(15,6,ROW(POA!$A$2:$A$855)-ROW(POA!$A$2)+1/--(POA!$A$2:$A$855=$B$5),ROWS($A$11:D24)),6))</f>
        <v>Registro y elaboración de titulos profesionales (licenciatura y posgrado)</v>
      </c>
      <c r="E24" s="31">
        <f t="shared" si="0"/>
        <v>2</v>
      </c>
      <c r="F24" s="31">
        <f>IF(ROWS($A$11:F24)&gt;COUNTIF(POA!$A:$A,$B$5),"",INDEX(POA!$A$2:$O$856,_xlfn.AGGREGATE(15,6,ROW(POA!$A$2:$A$855)-ROW(POA!$A$2)+1/--(POA!$A$2:$A$855=$B$5),ROWS($A$11:F24)),7))</f>
        <v>1</v>
      </c>
      <c r="G24" s="31">
        <f>IF(ROWS($A$11:G24)&gt;COUNTIF(POA!$A:$A,$B$5),"",INDEX(POA!$A$2:$O$856,_xlfn.AGGREGATE(15,6,ROW(POA!$A$2:$A$855)-ROW(POA!$A$2)+1/--(POA!$A$2:$A$855=$B$5),ROWS($A$11:G24)),8))</f>
        <v>1</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1</v>
      </c>
      <c r="O24" s="41">
        <f t="shared" si="2"/>
        <v>0.5</v>
      </c>
    </row>
    <row r="25" spans="1:15" ht="52.8" x14ac:dyDescent="0.3">
      <c r="A25" s="2" t="str">
        <f>IF(ROWS($A$11:A25)&gt;COUNTIF(POA!$A:$A,$B$5),"",INDEX(POA!$A$2:$O$856,_xlfn.AGGREGATE(15,6,ROW(POA!$A$2:$A$855)-ROW(POA!$A$2)+1/--(POA!$A$2:$A$855=$B$5),ROWS($A$11:A25)),3))</f>
        <v>1.1 Calidad y pertinencia de la oferta  educativa</v>
      </c>
      <c r="B25" s="2" t="str">
        <f>IF(ROWS($A$11:B25)&gt;COUNTIF(POA!$A:$A,$B$5),"",INDEX(POA!$A$2:$O$856,_xlfn.AGGREGATE(15,6,ROW(POA!$A$2:$A$855)-ROW(POA!$A$2)+1/--(POA!$A$2:$A$855=$B$5),ROWS($A$11:B25)),4))</f>
        <v>1.1.3 Asegurar la pertinencia de la oferta educativa.</v>
      </c>
      <c r="C25" s="2" t="str">
        <f>IF(ROWS($A$11:C25)&gt;COUNTIF(POA!$A:$A,$B$5),"",INDEX(POA!$A$2:$O$856,_xlfn.AGGREGATE(15,6,ROW(POA!$A$2:$A$855)-ROW(POA!$A$2)+1/--(POA!$A$2:$A$855=$B$5),ROWS($A$11:C25)),5))</f>
        <v>1.1.3.1 Modificar y actualizar los planes y programas de estudio de licenciatura y posgrado que respondan a los requerimientos del entorno regional, nacional e internacional.</v>
      </c>
      <c r="D25" s="2" t="str">
        <f>IF(ROWS($A$11:D25)&gt;COUNTIF(POA!$A:$A,$B$5),"",INDEX(POA!$A$2:$O$856,_xlfn.AGGREGATE(15,6,ROW(POA!$A$2:$A$855)-ROW(POA!$A$2)+1/--(POA!$A$2:$A$855=$B$5),ROWS($A$11:D25)),6))</f>
        <v>Realizar el registro de planes de estudio de licenciatura y posgrado ante al Dirección General de Profesiones</v>
      </c>
      <c r="E25" s="31">
        <f t="shared" si="0"/>
        <v>4</v>
      </c>
      <c r="F25" s="31">
        <f>IF(ROWS($A$11:F25)&gt;COUNTIF(POA!$A:$A,$B$5),"",INDEX(POA!$A$2:$O$856,_xlfn.AGGREGATE(15,6,ROW(POA!$A$2:$A$855)-ROW(POA!$A$2)+1/--(POA!$A$2:$A$855=$B$5),ROWS($A$11:F25)),7))</f>
        <v>1</v>
      </c>
      <c r="G25" s="31">
        <f>IF(ROWS($A$11:G25)&gt;COUNTIF(POA!$A:$A,$B$5),"",INDEX(POA!$A$2:$O$856,_xlfn.AGGREGATE(15,6,ROW(POA!$A$2:$A$855)-ROW(POA!$A$2)+1/--(POA!$A$2:$A$855=$B$5),ROWS($A$11:G25)),8))</f>
        <v>1</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1</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1</v>
      </c>
      <c r="O25" s="41">
        <f t="shared" si="2"/>
        <v>0.25</v>
      </c>
    </row>
    <row r="26" spans="1:15" ht="52.8"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1.2.2 Fortalecer las trayectorias escolares de los alumnos para asegurar la conclusión exitosa de sus estudios.</v>
      </c>
      <c r="C26" s="2" t="str">
        <f>IF(ROWS($A$11:C26)&gt;COUNTIF(POA!$A:$A,$B$5),"",INDEX(POA!$A$2:$O$856,_xlfn.AGGREGATE(15,6,ROW(POA!$A$2:$A$855)-ROW(POA!$A$2)+1/--(POA!$A$2:$A$855=$B$5),ROWS($A$11:C26)),5))</f>
        <v>1.2.2.1 Establecer condiciones institucionales para que todos los estudiantes tengan las mismas oportunidades de ingreso, permanencia y egreso.</v>
      </c>
      <c r="D26" s="2" t="str">
        <f>IF(ROWS($A$11:D26)&gt;COUNTIF(POA!$A:$A,$B$5),"",INDEX(POA!$A$2:$O$856,_xlfn.AGGREGATE(15,6,ROW(POA!$A$2:$A$855)-ROW(POA!$A$2)+1/--(POA!$A$2:$A$855=$B$5),ROWS($A$11:D26)),6))</f>
        <v>Instalación de Módulos de servicios para estudiantes (Kioscos para que los alumnos puedan realizar pagos de reinscripción, constancias, historial académico etc.)</v>
      </c>
      <c r="E26" s="31">
        <f t="shared" si="0"/>
        <v>10</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10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1.2.2 Fortalecer las trayectorias escolares de los alumnos para asegurar la conclusión exitosa de sus estudios.</v>
      </c>
      <c r="C27" s="2" t="str">
        <f>IF(ROWS($A$11:C27)&gt;COUNTIF(POA!$A:$A,$B$5),"",INDEX(POA!$A$2:$O$856,_xlfn.AGGREGATE(15,6,ROW(POA!$A$2:$A$855)-ROW(POA!$A$2)+1/--(POA!$A$2:$A$855=$B$5),ROWS($A$11:C27)),5))</f>
        <v>1.2.2.1 Establecer condiciones institucionales para que todos los estudiantes tengan las mismas oportunidades de ingreso, permanencia y egreso.</v>
      </c>
      <c r="D27" s="2" t="str">
        <f>IF(ROWS($A$11:D27)&gt;COUNTIF(POA!$A:$A,$B$5),"",INDEX(POA!$A$2:$O$856,_xlfn.AGGREGATE(15,6,ROW(POA!$A$2:$A$855)-ROW(POA!$A$2)+1/--(POA!$A$2:$A$855=$B$5),ROWS($A$11:D27)),6))</f>
        <v>Elaboración de Calendario de Acividades Escolares</v>
      </c>
      <c r="E27" s="31">
        <f t="shared" si="0"/>
        <v>1</v>
      </c>
      <c r="F27" s="31">
        <f>IF(ROWS($A$11:F27)&gt;COUNTIF(POA!$A:$A,$B$5),"",INDEX(POA!$A$2:$O$856,_xlfn.AGGREGATE(15,6,ROW(POA!$A$2:$A$855)-ROW(POA!$A$2)+1/--(POA!$A$2:$A$855=$B$5),ROWS($A$11:F27)),7))</f>
        <v>1</v>
      </c>
      <c r="G27" s="31">
        <f>IF(ROWS($A$11:G27)&gt;COUNTIF(POA!$A:$A,$B$5),"",INDEX(POA!$A$2:$O$856,_xlfn.AGGREGATE(15,6,ROW(POA!$A$2:$A$855)-ROW(POA!$A$2)+1/--(POA!$A$2:$A$855=$B$5),ROWS($A$11:G27)),8))</f>
        <v>1</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1</v>
      </c>
      <c r="O27" s="41">
        <f t="shared" si="2"/>
        <v>1</v>
      </c>
    </row>
    <row r="30" spans="1:15" ht="15.6" x14ac:dyDescent="0.3">
      <c r="A30" s="4"/>
      <c r="B30" s="82" t="s">
        <v>0</v>
      </c>
      <c r="C30" s="82"/>
      <c r="D30" s="82"/>
      <c r="E30" s="82"/>
      <c r="F30" s="82"/>
      <c r="G30" s="82"/>
      <c r="H30" s="82"/>
      <c r="I30" s="82"/>
      <c r="J30" s="82"/>
      <c r="K30" s="82"/>
      <c r="L30" s="82"/>
      <c r="M30" s="82"/>
      <c r="N30" s="82"/>
      <c r="O30" s="82"/>
    </row>
    <row r="31" spans="1:15" x14ac:dyDescent="0.3">
      <c r="A31" s="4"/>
      <c r="B31" s="83" t="s">
        <v>1564</v>
      </c>
      <c r="C31" s="83"/>
      <c r="D31" s="83"/>
      <c r="E31" s="83"/>
      <c r="F31" s="83"/>
      <c r="G31" s="83"/>
      <c r="H31" s="83"/>
      <c r="I31" s="83"/>
      <c r="J31" s="83"/>
      <c r="K31" s="83"/>
      <c r="L31" s="83"/>
      <c r="M31" s="83"/>
      <c r="N31" s="83"/>
      <c r="O31" s="83"/>
    </row>
    <row r="32" spans="1:15" x14ac:dyDescent="0.3">
      <c r="A32" s="4"/>
      <c r="B32" s="47"/>
      <c r="C32" s="47"/>
      <c r="D32" s="47"/>
      <c r="E32" s="47"/>
      <c r="F32" s="47"/>
      <c r="G32" s="47"/>
      <c r="H32" s="47"/>
      <c r="I32" s="47"/>
      <c r="J32" s="47"/>
      <c r="K32" s="47"/>
      <c r="L32" s="47"/>
      <c r="M32" s="47"/>
      <c r="N32" s="47"/>
      <c r="O32" s="47"/>
    </row>
    <row r="33" spans="1:16" ht="15.6" x14ac:dyDescent="0.3">
      <c r="A33" s="4"/>
      <c r="B33" s="12"/>
      <c r="C33" s="12"/>
      <c r="D33" s="12"/>
      <c r="E33" s="12"/>
      <c r="F33" s="12"/>
      <c r="G33" s="12"/>
      <c r="H33" s="12"/>
      <c r="I33" s="12"/>
      <c r="J33" s="12"/>
      <c r="K33" s="12"/>
      <c r="L33" s="12"/>
      <c r="M33" s="12"/>
      <c r="N33" s="12"/>
      <c r="O33" s="12"/>
    </row>
    <row r="34" spans="1:16" ht="15.6" x14ac:dyDescent="0.3">
      <c r="A34" s="6" t="s">
        <v>1</v>
      </c>
      <c r="B34" s="33">
        <v>262</v>
      </c>
      <c r="C34" s="84" t="s">
        <v>113</v>
      </c>
      <c r="D34" s="84"/>
      <c r="E34" s="84"/>
      <c r="F34" s="84"/>
      <c r="G34" s="84"/>
      <c r="H34" s="84"/>
      <c r="I34" s="84"/>
      <c r="J34" s="84"/>
      <c r="K34" s="84"/>
      <c r="L34" s="84"/>
      <c r="M34" s="84"/>
      <c r="N34" s="84"/>
      <c r="O34" s="46"/>
    </row>
    <row r="35" spans="1:16" x14ac:dyDescent="0.3">
      <c r="A35" s="6" t="s">
        <v>13</v>
      </c>
      <c r="B35" s="11" t="s">
        <v>4</v>
      </c>
      <c r="C35" s="84" t="s">
        <v>40</v>
      </c>
      <c r="D35" s="84"/>
      <c r="E35" s="84"/>
      <c r="F35" s="84"/>
      <c r="G35" s="84"/>
      <c r="H35" s="84"/>
      <c r="I35" s="84"/>
      <c r="J35" s="84"/>
      <c r="K35" s="84"/>
      <c r="L35" s="84"/>
      <c r="M35" s="84"/>
      <c r="N35" s="84"/>
      <c r="O35" s="8"/>
      <c r="P35" s="4"/>
    </row>
    <row r="36" spans="1:16" x14ac:dyDescent="0.3">
      <c r="B36" s="9"/>
      <c r="C36" s="9"/>
      <c r="D36" s="9"/>
      <c r="E36" s="9"/>
      <c r="F36" s="9"/>
      <c r="G36" s="9"/>
      <c r="H36" s="9"/>
      <c r="I36" s="9"/>
      <c r="J36" s="9"/>
      <c r="K36" s="9"/>
      <c r="L36" s="9"/>
      <c r="M36" s="9"/>
      <c r="N36" s="9"/>
    </row>
    <row r="37" spans="1:16" x14ac:dyDescent="0.3">
      <c r="A37" s="85" t="s">
        <v>21</v>
      </c>
      <c r="B37" s="85" t="s">
        <v>22</v>
      </c>
      <c r="C37" s="85" t="s">
        <v>23</v>
      </c>
      <c r="D37" s="85" t="s">
        <v>24</v>
      </c>
      <c r="E37" s="85" t="s">
        <v>5</v>
      </c>
      <c r="F37" s="86" t="s">
        <v>25</v>
      </c>
      <c r="G37" s="86"/>
      <c r="H37" s="86"/>
      <c r="I37" s="86"/>
      <c r="J37" s="86"/>
      <c r="K37" s="86"/>
      <c r="L37" s="86"/>
      <c r="M37" s="86"/>
      <c r="N37" s="87" t="s">
        <v>16</v>
      </c>
      <c r="O37" s="85" t="s">
        <v>17</v>
      </c>
    </row>
    <row r="38" spans="1:16" x14ac:dyDescent="0.3">
      <c r="A38" s="85"/>
      <c r="B38" s="85"/>
      <c r="C38" s="85"/>
      <c r="D38" s="85"/>
      <c r="E38" s="85"/>
      <c r="F38" s="86" t="s">
        <v>6</v>
      </c>
      <c r="G38" s="86"/>
      <c r="H38" s="86" t="s">
        <v>7</v>
      </c>
      <c r="I38" s="86"/>
      <c r="J38" s="86" t="s">
        <v>8</v>
      </c>
      <c r="K38" s="86"/>
      <c r="L38" s="86" t="s">
        <v>9</v>
      </c>
      <c r="M38" s="86"/>
      <c r="N38" s="87"/>
      <c r="O38" s="85"/>
    </row>
    <row r="39" spans="1:16" x14ac:dyDescent="0.3">
      <c r="A39" s="85"/>
      <c r="B39" s="85"/>
      <c r="C39" s="85"/>
      <c r="D39" s="85"/>
      <c r="E39" s="85"/>
      <c r="F39" s="48" t="s">
        <v>10</v>
      </c>
      <c r="G39" s="48" t="s">
        <v>11</v>
      </c>
      <c r="H39" s="48" t="s">
        <v>10</v>
      </c>
      <c r="I39" s="48" t="s">
        <v>11</v>
      </c>
      <c r="J39" s="48" t="s">
        <v>10</v>
      </c>
      <c r="K39" s="48" t="s">
        <v>12</v>
      </c>
      <c r="L39" s="48" t="s">
        <v>10</v>
      </c>
      <c r="M39" s="48" t="s">
        <v>12</v>
      </c>
      <c r="N39" s="87"/>
      <c r="O39" s="85"/>
    </row>
    <row r="40" spans="1:16" ht="52.8" x14ac:dyDescent="0.3">
      <c r="A40" s="2" t="str">
        <f>INDEX('POA4'!$A$2:$O$152,_xlfn.AGGREGATE(15,6,ROW('POA4'!$A$2:$A$152)-ROW('POA4'!$A$2)+1/--('POA4'!$A$2:$A$152=$B$34),ROWS($A$40:A40)),3)</f>
        <v>4.10 Organización y gestión administrativa</v>
      </c>
      <c r="B40" s="2" t="str">
        <f>INDEX('POA4'!$A$2:$O$152,_xlfn.AGGREGATE(15,6,ROW('POA4'!$A$2:$A$152)-ROW('POA4'!$A$2)+1/--('POA4'!$A$2:$A$152=$B$34),ROWS($A$40:B40)),4)</f>
        <v>4.10.1 Mejorar el funcionamiento de la universidad con base en la adecuación de su estructura organizacional.</v>
      </c>
      <c r="C40" s="2" t="str">
        <f>INDEX('POA4'!$A$2:$O$152,_xlfn.AGGREGATE(15,6,ROW('POA4'!$A$2:$A$152)-ROW('POA4'!$A$2)+1/--('POA4'!$A$2:$A$152=$B$34),ROWS($A$40:C40)),5)</f>
        <v>4.10.1.1 Evaluar de manera permanente la estructura organizacional de la institución y realizar aquellas adecuaciones que resulten pertinentes.</v>
      </c>
      <c r="D40" s="2" t="str">
        <f>INDEX('POA4'!$A$2:$O$152,_xlfn.AGGREGATE(15,6,ROW('POA4'!$A$2:$A$152)-ROW('POA4'!$A$2)+1/--('POA4'!$A$2:$A$152=$B$34),ROWS($A$40:D40)),6)</f>
        <v xml:space="preserve"> Mantener  la certificación de los procesos administrativos</v>
      </c>
      <c r="E40" s="37">
        <f t="shared" ref="E40" si="3">+F40+H40+J40+L40</f>
        <v>1</v>
      </c>
      <c r="F40" s="31">
        <f>INDEX('POA4'!$A$2:$O$152,_xlfn.AGGREGATE(15,6,ROW('POA4'!$A$2:$A$152)-ROW('POA4'!$A$2)+1/--('POA4'!$A$2:$A$152=$B$34),ROWS($A$40:F40)),7)</f>
        <v>0</v>
      </c>
      <c r="G40" s="31">
        <f>INDEX('POA4'!$A$2:$O$152,_xlfn.AGGREGATE(15,6,ROW('POA4'!$A$2:$A$152)-ROW('POA4'!$A$2)+1/--('POA4'!$A$2:$A$152=$B$34),ROWS($A$40:G40)),8)</f>
        <v>0</v>
      </c>
      <c r="H40" s="31">
        <f>INDEX('POA4'!$A$2:$O$152,_xlfn.AGGREGATE(15,6,ROW('POA4'!$A$2:$A$152)-ROW('POA4'!$A$2)+1/--('POA4'!$A$2:$A$152=$B$34),ROWS($A$40:H40)),9)</f>
        <v>0</v>
      </c>
      <c r="I40" s="31">
        <f>INDEX('POA4'!$A$2:$O$152,_xlfn.AGGREGATE(15,6,ROW('POA4'!$A$2:$A$152)-ROW('POA4'!$A$2)+1/--('POA4'!$A$2:$A$152=$B$34),ROWS($A$40:I40)),10)</f>
        <v>0</v>
      </c>
      <c r="J40" s="31">
        <f>INDEX('POA4'!$A$2:$O$152,_xlfn.AGGREGATE(15,6,ROW('POA4'!$A$2:$A$152)-ROW('POA4'!$A$2)+1/--('POA4'!$A$2:$A$152=$B$34),ROWS($A$40:J40)),11)</f>
        <v>0</v>
      </c>
      <c r="K40" s="31">
        <f>INDEX('POA4'!$A$2:$O$152,_xlfn.AGGREGATE(15,6,ROW('POA4'!$A$2:$A$152)-ROW('POA4'!$A$2)+1/--('POA4'!$A$2:$A$152=$B$34),ROWS($A$40:K40)),12)</f>
        <v>0</v>
      </c>
      <c r="L40" s="31">
        <f>INDEX('POA4'!$A$2:$O$152,_xlfn.AGGREGATE(15,6,ROW('POA4'!$A$2:$A$152)-ROW('POA4'!$A$2)+1/--('POA4'!$A$2:$A$152=$B$34),ROWS($A$40:L40)),13)</f>
        <v>1</v>
      </c>
      <c r="M40" s="31">
        <f>INDEX('POA4'!$A$2:$O$152,_xlfn.AGGREGATE(15,6,ROW('POA4'!$A$2:$A$152)-ROW('POA4'!$A$2)+1/--('POA4'!$A$2:$A$152=$B$34),ROWS($A$40:M40)),14)</f>
        <v>0</v>
      </c>
      <c r="N40" s="37">
        <f t="shared" ref="N40" si="4">+G40+I40+K40+M40</f>
        <v>0</v>
      </c>
      <c r="O40" s="41">
        <f t="shared" ref="O40" si="5">IFERROR(N40/E40,0%)</f>
        <v>0</v>
      </c>
    </row>
  </sheetData>
  <mergeCells count="32">
    <mergeCell ref="B30:O30"/>
    <mergeCell ref="B31:O31"/>
    <mergeCell ref="C34:N34"/>
    <mergeCell ref="C35:N35"/>
    <mergeCell ref="A37:A39"/>
    <mergeCell ref="B37:B39"/>
    <mergeCell ref="C37:C39"/>
    <mergeCell ref="D37:D39"/>
    <mergeCell ref="E37:E39"/>
    <mergeCell ref="F37:M37"/>
    <mergeCell ref="N37:N39"/>
    <mergeCell ref="O37:O39"/>
    <mergeCell ref="F38:G38"/>
    <mergeCell ref="H38:I38"/>
    <mergeCell ref="J38:K38"/>
    <mergeCell ref="L38:M3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view="pageBreakPreview"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263</v>
      </c>
      <c r="C5" s="84" t="s">
        <v>114</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INDEX('POA4'!$A$2:$O$152,_xlfn.AGGREGATE(15,6,ROW('POA4'!$A$2:$A$152)-ROW('POA4'!$A$2)+1/--('POA4'!$A$2:$A$152=$B$5),ROWS($A$11:A11)),3)</f>
        <v>4.10 Organización y gestión administrativa</v>
      </c>
      <c r="B11" s="2" t="str">
        <f>INDEX('POA4'!$A$2:$O$152,_xlfn.AGGREGATE(15,6,ROW('POA4'!$A$2:$A$152)-ROW('POA4'!$A$2)+1/--('POA4'!$A$2:$A$152=$B$5),ROWS($A$11:B11)),4)</f>
        <v>4.10.1 Mejorar el funcionamiento de la universidad con base en la adecuación de su estructura organizacional.</v>
      </c>
      <c r="C11" s="2" t="str">
        <f>INDEX('POA4'!$A$2:$O$152,_xlfn.AGGREGATE(15,6,ROW('POA4'!$A$2:$A$152)-ROW('POA4'!$A$2)+1/--('POA4'!$A$2:$A$152=$B$5),ROWS($A$11:C11)),5)</f>
        <v>4.10.1.1 Evaluar de manera permanente la estructura organizacional de la institución y realizar aquellas adecuaciones que resulten pertinentes.</v>
      </c>
      <c r="D11" s="2" t="str">
        <f>INDEX('POA4'!$A$2:$O$152,_xlfn.AGGREGATE(15,6,ROW('POA4'!$A$2:$A$152)-ROW('POA4'!$A$2)+1/--('POA4'!$A$2:$A$152=$B$5),ROWS($A$11:D11)),6)</f>
        <v>Redactar escritos de argumentación jurídica, relacionados con procesos de actualización normativa conforme al PDI.</v>
      </c>
      <c r="E11" s="37">
        <f t="shared" ref="E11" si="0">+F11+H11+J11+L11</f>
        <v>10</v>
      </c>
      <c r="F11" s="31">
        <f>INDEX('POA4'!$A$2:$O$152,_xlfn.AGGREGATE(15,6,ROW('POA4'!$A$2:$A$152)-ROW('POA4'!$A$2)+1/--('POA4'!$A$2:$A$152=$B$5),ROWS($A$11:F11)),7)</f>
        <v>2</v>
      </c>
      <c r="G11" s="31">
        <f>INDEX('POA4'!$A$2:$O$152,_xlfn.AGGREGATE(15,6,ROW('POA4'!$A$2:$A$152)-ROW('POA4'!$A$2)+1/--('POA4'!$A$2:$A$152=$B$5),ROWS($A$11:G11)),8)</f>
        <v>2</v>
      </c>
      <c r="H11" s="31">
        <f>INDEX('POA4'!$A$2:$O$152,_xlfn.AGGREGATE(15,6,ROW('POA4'!$A$2:$A$152)-ROW('POA4'!$A$2)+1/--('POA4'!$A$2:$A$152=$B$5),ROWS($A$11:H11)),9)</f>
        <v>3</v>
      </c>
      <c r="I11" s="31">
        <f>INDEX('POA4'!$A$2:$O$152,_xlfn.AGGREGATE(15,6,ROW('POA4'!$A$2:$A$152)-ROW('POA4'!$A$2)+1/--('POA4'!$A$2:$A$152=$B$5),ROWS($A$11:I11)),10)</f>
        <v>0</v>
      </c>
      <c r="J11" s="31">
        <f>INDEX('POA4'!$A$2:$O$152,_xlfn.AGGREGATE(15,6,ROW('POA4'!$A$2:$A$152)-ROW('POA4'!$A$2)+1/--('POA4'!$A$2:$A$152=$B$5),ROWS($A$11:J11)),11)</f>
        <v>3</v>
      </c>
      <c r="K11" s="31">
        <f>INDEX('POA4'!$A$2:$O$152,_xlfn.AGGREGATE(15,6,ROW('POA4'!$A$2:$A$152)-ROW('POA4'!$A$2)+1/--('POA4'!$A$2:$A$152=$B$5),ROWS($A$11:K11)),12)</f>
        <v>0</v>
      </c>
      <c r="L11" s="31">
        <f>INDEX('POA4'!$A$2:$O$152,_xlfn.AGGREGATE(15,6,ROW('POA4'!$A$2:$A$152)-ROW('POA4'!$A$2)+1/--('POA4'!$A$2:$A$152=$B$5),ROWS($A$11:L11)),13)</f>
        <v>2</v>
      </c>
      <c r="M11" s="31">
        <f>INDEX('POA4'!$A$2:$O$152,_xlfn.AGGREGATE(15,6,ROW('POA4'!$A$2:$A$152)-ROW('POA4'!$A$2)+1/--('POA4'!$A$2:$A$152=$B$5),ROWS($A$11:M11)),14)</f>
        <v>0</v>
      </c>
      <c r="N11" s="37">
        <f t="shared" ref="N11" si="1">+G11+I11+K11+M11</f>
        <v>2</v>
      </c>
      <c r="O11" s="41">
        <f t="shared" ref="O11" si="2">IFERROR(N11/E11,0%)</f>
        <v>0.2</v>
      </c>
    </row>
    <row r="12" spans="1:16" ht="39.6" x14ac:dyDescent="0.3">
      <c r="A12" s="2" t="str">
        <f>INDEX('POA4'!$A$2:$O$152,_xlfn.AGGREGATE(15,6,ROW('POA4'!$A$2:$A$152)-ROW('POA4'!$A$2)+1/--('POA4'!$A$2:$A$152=$B$5),ROWS($A$11:A12)),3)</f>
        <v>4.10 Organización y gestión administrativa</v>
      </c>
      <c r="B12" s="2" t="str">
        <f>INDEX('POA4'!$A$2:$O$152,_xlfn.AGGREGATE(15,6,ROW('POA4'!$A$2:$A$152)-ROW('POA4'!$A$2)+1/--('POA4'!$A$2:$A$152=$B$5),ROWS($A$11:B12)),4)</f>
        <v>4.10.1 Mejorar el funcionamiento de la universidad con base en la adecuación de su estructura organizacional.</v>
      </c>
      <c r="C12" s="2" t="str">
        <f>INDEX('POA4'!$A$2:$O$152,_xlfn.AGGREGATE(15,6,ROW('POA4'!$A$2:$A$152)-ROW('POA4'!$A$2)+1/--('POA4'!$A$2:$A$152=$B$5),ROWS($A$11:C12)),5)</f>
        <v>4.10.1.2 Realizar las adecuaciones necesarias al marco normativo para institucionalizar los cambios a la estructura organizacional.</v>
      </c>
      <c r="D12" s="2" t="str">
        <f>INDEX('POA4'!$A$2:$O$152,_xlfn.AGGREGATE(15,6,ROW('POA4'!$A$2:$A$152)-ROW('POA4'!$A$2)+1/--('POA4'!$A$2:$A$152=$B$5),ROWS($A$11:D12)),6)</f>
        <v>Asesorar a la comisión permanente de legislación del Consejo Universitario.</v>
      </c>
      <c r="E12" s="37">
        <f t="shared" ref="E12:E15" si="3">+F12+H12+J12+L12</f>
        <v>2</v>
      </c>
      <c r="F12" s="31">
        <f>INDEX('POA4'!$A$2:$O$152,_xlfn.AGGREGATE(15,6,ROW('POA4'!$A$2:$A$152)-ROW('POA4'!$A$2)+1/--('POA4'!$A$2:$A$152=$B$5),ROWS($A$11:F12)),7)</f>
        <v>0</v>
      </c>
      <c r="G12" s="31">
        <f>INDEX('POA4'!$A$2:$O$152,_xlfn.AGGREGATE(15,6,ROW('POA4'!$A$2:$A$152)-ROW('POA4'!$A$2)+1/--('POA4'!$A$2:$A$152=$B$5),ROWS($A$11:G12)),8)</f>
        <v>0</v>
      </c>
      <c r="H12" s="31">
        <f>INDEX('POA4'!$A$2:$O$152,_xlfn.AGGREGATE(15,6,ROW('POA4'!$A$2:$A$152)-ROW('POA4'!$A$2)+1/--('POA4'!$A$2:$A$152=$B$5),ROWS($A$11:H12)),9)</f>
        <v>1</v>
      </c>
      <c r="I12" s="31">
        <f>INDEX('POA4'!$A$2:$O$152,_xlfn.AGGREGATE(15,6,ROW('POA4'!$A$2:$A$152)-ROW('POA4'!$A$2)+1/--('POA4'!$A$2:$A$152=$B$5),ROWS($A$11:I12)),10)</f>
        <v>0</v>
      </c>
      <c r="J12" s="31">
        <f>INDEX('POA4'!$A$2:$O$152,_xlfn.AGGREGATE(15,6,ROW('POA4'!$A$2:$A$152)-ROW('POA4'!$A$2)+1/--('POA4'!$A$2:$A$152=$B$5),ROWS($A$11:J12)),11)</f>
        <v>0</v>
      </c>
      <c r="K12" s="31">
        <f>INDEX('POA4'!$A$2:$O$152,_xlfn.AGGREGATE(15,6,ROW('POA4'!$A$2:$A$152)-ROW('POA4'!$A$2)+1/--('POA4'!$A$2:$A$152=$B$5),ROWS($A$11:K12)),12)</f>
        <v>0</v>
      </c>
      <c r="L12" s="31">
        <f>INDEX('POA4'!$A$2:$O$152,_xlfn.AGGREGATE(15,6,ROW('POA4'!$A$2:$A$152)-ROW('POA4'!$A$2)+1/--('POA4'!$A$2:$A$152=$B$5),ROWS($A$11:L12)),13)</f>
        <v>1</v>
      </c>
      <c r="M12" s="31">
        <f>INDEX('POA4'!$A$2:$O$152,_xlfn.AGGREGATE(15,6,ROW('POA4'!$A$2:$A$152)-ROW('POA4'!$A$2)+1/--('POA4'!$A$2:$A$152=$B$5),ROWS($A$11:M12)),14)</f>
        <v>0</v>
      </c>
      <c r="N12" s="37">
        <f t="shared" ref="N12:N15" si="4">+G12+I12+K12+M12</f>
        <v>0</v>
      </c>
      <c r="O12" s="41">
        <f t="shared" ref="O12:O15" si="5">IFERROR(N12/E12,0%)</f>
        <v>0</v>
      </c>
    </row>
    <row r="13" spans="1:16" ht="52.8" x14ac:dyDescent="0.3">
      <c r="A13" s="2" t="str">
        <f>INDEX('POA4'!$A$2:$O$152,_xlfn.AGGREGATE(15,6,ROW('POA4'!$A$2:$A$152)-ROW('POA4'!$A$2)+1/--('POA4'!$A$2:$A$152=$B$5),ROWS($A$11:A13)),3)</f>
        <v>4.10 Organización y gestión administrativa</v>
      </c>
      <c r="B13" s="2" t="str">
        <f>INDEX('POA4'!$A$2:$O$152,_xlfn.AGGREGATE(15,6,ROW('POA4'!$A$2:$A$152)-ROW('POA4'!$A$2)+1/--('POA4'!$A$2:$A$152=$B$5),ROWS($A$11:B13)),4)</f>
        <v>4.10.2 Fortalecer los esquemas de capacitación del personal administrativo y de servicios.</v>
      </c>
      <c r="C13" s="2" t="str">
        <f>INDEX('POA4'!$A$2:$O$152,_xlfn.AGGREGATE(15,6,ROW('POA4'!$A$2:$A$152)-ROW('POA4'!$A$2)+1/--('POA4'!$A$2:$A$152=$B$5),ROWS($A$11:C13)),5)</f>
        <v>4.10.2.2 Establecer un programa de capacitación para mandos medios y directivos con temáticas relacionadas con la gestión administrativa, liderazgo y función directiva.</v>
      </c>
      <c r="D13" s="2" t="str">
        <f>INDEX('POA4'!$A$2:$O$152,_xlfn.AGGREGATE(15,6,ROW('POA4'!$A$2:$A$152)-ROW('POA4'!$A$2)+1/--('POA4'!$A$2:$A$152=$B$5),ROWS($A$11:D13)),6)</f>
        <v>Capacitar a los funcionarios y autoridades universitarias en temas jurídicos relacionados con la gestión y competencia.</v>
      </c>
      <c r="E13" s="37">
        <f t="shared" si="3"/>
        <v>2</v>
      </c>
      <c r="F13" s="31">
        <f>INDEX('POA4'!$A$2:$O$152,_xlfn.AGGREGATE(15,6,ROW('POA4'!$A$2:$A$152)-ROW('POA4'!$A$2)+1/--('POA4'!$A$2:$A$152=$B$5),ROWS($A$11:F13)),7)</f>
        <v>0</v>
      </c>
      <c r="G13" s="31">
        <f>INDEX('POA4'!$A$2:$O$152,_xlfn.AGGREGATE(15,6,ROW('POA4'!$A$2:$A$152)-ROW('POA4'!$A$2)+1/--('POA4'!$A$2:$A$152=$B$5),ROWS($A$11:G13)),8)</f>
        <v>0</v>
      </c>
      <c r="H13" s="31">
        <f>INDEX('POA4'!$A$2:$O$152,_xlfn.AGGREGATE(15,6,ROW('POA4'!$A$2:$A$152)-ROW('POA4'!$A$2)+1/--('POA4'!$A$2:$A$152=$B$5),ROWS($A$11:H13)),9)</f>
        <v>1</v>
      </c>
      <c r="I13" s="31">
        <f>INDEX('POA4'!$A$2:$O$152,_xlfn.AGGREGATE(15,6,ROW('POA4'!$A$2:$A$152)-ROW('POA4'!$A$2)+1/--('POA4'!$A$2:$A$152=$B$5),ROWS($A$11:I13)),10)</f>
        <v>0</v>
      </c>
      <c r="J13" s="31">
        <f>INDEX('POA4'!$A$2:$O$152,_xlfn.AGGREGATE(15,6,ROW('POA4'!$A$2:$A$152)-ROW('POA4'!$A$2)+1/--('POA4'!$A$2:$A$152=$B$5),ROWS($A$11:J13)),11)</f>
        <v>0</v>
      </c>
      <c r="K13" s="31">
        <f>INDEX('POA4'!$A$2:$O$152,_xlfn.AGGREGATE(15,6,ROW('POA4'!$A$2:$A$152)-ROW('POA4'!$A$2)+1/--('POA4'!$A$2:$A$152=$B$5),ROWS($A$11:K13)),12)</f>
        <v>0</v>
      </c>
      <c r="L13" s="31">
        <f>INDEX('POA4'!$A$2:$O$152,_xlfn.AGGREGATE(15,6,ROW('POA4'!$A$2:$A$152)-ROW('POA4'!$A$2)+1/--('POA4'!$A$2:$A$152=$B$5),ROWS($A$11:L13)),13)</f>
        <v>1</v>
      </c>
      <c r="M13" s="31">
        <f>INDEX('POA4'!$A$2:$O$152,_xlfn.AGGREGATE(15,6,ROW('POA4'!$A$2:$A$152)-ROW('POA4'!$A$2)+1/--('POA4'!$A$2:$A$152=$B$5),ROWS($A$11:M13)),14)</f>
        <v>0</v>
      </c>
      <c r="N13" s="37">
        <f t="shared" si="4"/>
        <v>0</v>
      </c>
      <c r="O13" s="41">
        <f t="shared" si="5"/>
        <v>0</v>
      </c>
    </row>
    <row r="14" spans="1:16" ht="52.8" x14ac:dyDescent="0.3">
      <c r="A14" s="2" t="str">
        <f>INDEX('POA4'!$A$2:$O$152,_xlfn.AGGREGATE(15,6,ROW('POA4'!$A$2:$A$152)-ROW('POA4'!$A$2)+1/--('POA4'!$A$2:$A$152=$B$5),ROWS($A$11:A14)),3)</f>
        <v>4.10 Organización y gestión administrativa</v>
      </c>
      <c r="B14" s="2" t="str">
        <f>INDEX('POA4'!$A$2:$O$152,_xlfn.AGGREGATE(15,6,ROW('POA4'!$A$2:$A$152)-ROW('POA4'!$A$2)+1/--('POA4'!$A$2:$A$152=$B$5),ROWS($A$11:B14)),4)</f>
        <v>4.10.3 Asegurar mecanismos institucionales para el uso racional, responsable y transparente de los recursos de que dispone la universidad.</v>
      </c>
      <c r="C14" s="2" t="str">
        <f>INDEX('POA4'!$A$2:$O$152,_xlfn.AGGREGATE(15,6,ROW('POA4'!$A$2:$A$152)-ROW('POA4'!$A$2)+1/--('POA4'!$A$2:$A$152=$B$5),ROWS($A$11:C14)),5)</f>
        <v>4.10.3.5 Aplicar la normatividad vigente sobre las atribuciones y responsabilidades de los servidores universitarios.</v>
      </c>
      <c r="D14" s="2" t="str">
        <f>INDEX('POA4'!$A$2:$O$152,_xlfn.AGGREGATE(15,6,ROW('POA4'!$A$2:$A$152)-ROW('POA4'!$A$2)+1/--('POA4'!$A$2:$A$152=$B$5),ROWS($A$11:D14)),6)</f>
        <v>Tramitar y asesorar en los procedimientos de investigación, sustanciación y resolución derivados de notificación de informes de probable responsabilidad administrativa</v>
      </c>
      <c r="E14" s="37">
        <f t="shared" si="3"/>
        <v>5</v>
      </c>
      <c r="F14" s="31">
        <f>INDEX('POA4'!$A$2:$O$152,_xlfn.AGGREGATE(15,6,ROW('POA4'!$A$2:$A$152)-ROW('POA4'!$A$2)+1/--('POA4'!$A$2:$A$152=$B$5),ROWS($A$11:F14)),7)</f>
        <v>1</v>
      </c>
      <c r="G14" s="31">
        <f>INDEX('POA4'!$A$2:$O$152,_xlfn.AGGREGATE(15,6,ROW('POA4'!$A$2:$A$152)-ROW('POA4'!$A$2)+1/--('POA4'!$A$2:$A$152=$B$5),ROWS($A$11:G14)),8)</f>
        <v>1</v>
      </c>
      <c r="H14" s="31">
        <f>INDEX('POA4'!$A$2:$O$152,_xlfn.AGGREGATE(15,6,ROW('POA4'!$A$2:$A$152)-ROW('POA4'!$A$2)+1/--('POA4'!$A$2:$A$152=$B$5),ROWS($A$11:H14)),9)</f>
        <v>2</v>
      </c>
      <c r="I14" s="31">
        <f>INDEX('POA4'!$A$2:$O$152,_xlfn.AGGREGATE(15,6,ROW('POA4'!$A$2:$A$152)-ROW('POA4'!$A$2)+1/--('POA4'!$A$2:$A$152=$B$5),ROWS($A$11:I14)),10)</f>
        <v>0</v>
      </c>
      <c r="J14" s="31">
        <f>INDEX('POA4'!$A$2:$O$152,_xlfn.AGGREGATE(15,6,ROW('POA4'!$A$2:$A$152)-ROW('POA4'!$A$2)+1/--('POA4'!$A$2:$A$152=$B$5),ROWS($A$11:J14)),11)</f>
        <v>1</v>
      </c>
      <c r="K14" s="31">
        <f>INDEX('POA4'!$A$2:$O$152,_xlfn.AGGREGATE(15,6,ROW('POA4'!$A$2:$A$152)-ROW('POA4'!$A$2)+1/--('POA4'!$A$2:$A$152=$B$5),ROWS($A$11:K14)),12)</f>
        <v>0</v>
      </c>
      <c r="L14" s="31">
        <f>INDEX('POA4'!$A$2:$O$152,_xlfn.AGGREGATE(15,6,ROW('POA4'!$A$2:$A$152)-ROW('POA4'!$A$2)+1/--('POA4'!$A$2:$A$152=$B$5),ROWS($A$11:L14)),13)</f>
        <v>1</v>
      </c>
      <c r="M14" s="31">
        <f>INDEX('POA4'!$A$2:$O$152,_xlfn.AGGREGATE(15,6,ROW('POA4'!$A$2:$A$152)-ROW('POA4'!$A$2)+1/--('POA4'!$A$2:$A$152=$B$5),ROWS($A$11:M14)),14)</f>
        <v>0</v>
      </c>
      <c r="N14" s="37">
        <f t="shared" si="4"/>
        <v>1</v>
      </c>
      <c r="O14" s="41">
        <f t="shared" si="5"/>
        <v>0.2</v>
      </c>
    </row>
    <row r="15" spans="1:16" ht="39.6" x14ac:dyDescent="0.3">
      <c r="A15" s="2" t="str">
        <f>INDEX('POA4'!$A$2:$O$152,_xlfn.AGGREGATE(15,6,ROW('POA4'!$A$2:$A$152)-ROW('POA4'!$A$2)+1/--('POA4'!$A$2:$A$152=$B$5),ROWS($A$11:A15)),3)</f>
        <v>4.12 Gobernanza universitaria, transparencia y rendición de cuentas</v>
      </c>
      <c r="B15" s="2" t="str">
        <f>INDEX('POA4'!$A$2:$O$152,_xlfn.AGGREGATE(15,6,ROW('POA4'!$A$2:$A$152)-ROW('POA4'!$A$2)+1/--('POA4'!$A$2:$A$152=$B$5),ROWS($A$11:B15)),4)</f>
        <v>4.12.1 Fortalecer  la gobernanza  universitaria  en la conducción  y  funcionamiento  de la institución.</v>
      </c>
      <c r="C15" s="2" t="str">
        <f>INDEX('POA4'!$A$2:$O$152,_xlfn.AGGREGATE(15,6,ROW('POA4'!$A$2:$A$152)-ROW('POA4'!$A$2)+1/--('POA4'!$A$2:$A$152=$B$5),ROWS($A$11:C15)),5)</f>
        <v>4.12.1.7 Actualizar integralmente el marco normativo de la universidad que responda a las necesidades de desarrollo institucional.</v>
      </c>
      <c r="D15" s="2" t="str">
        <f>INDEX('POA4'!$A$2:$O$152,_xlfn.AGGREGATE(15,6,ROW('POA4'!$A$2:$A$152)-ROW('POA4'!$A$2)+1/--('POA4'!$A$2:$A$152=$B$5),ROWS($A$11:D15)),6)</f>
        <v>Redactar escritos de argumentación jurídica, relacionados con procesos de actualización normativa conforme al PDI.</v>
      </c>
      <c r="E15" s="37">
        <f t="shared" si="3"/>
        <v>10</v>
      </c>
      <c r="F15" s="31">
        <f>INDEX('POA4'!$A$2:$O$152,_xlfn.AGGREGATE(15,6,ROW('POA4'!$A$2:$A$152)-ROW('POA4'!$A$2)+1/--('POA4'!$A$2:$A$152=$B$5),ROWS($A$11:F15)),7)</f>
        <v>3</v>
      </c>
      <c r="G15" s="31">
        <f>INDEX('POA4'!$A$2:$O$152,_xlfn.AGGREGATE(15,6,ROW('POA4'!$A$2:$A$152)-ROW('POA4'!$A$2)+1/--('POA4'!$A$2:$A$152=$B$5),ROWS($A$11:G15)),8)</f>
        <v>3</v>
      </c>
      <c r="H15" s="31">
        <f>INDEX('POA4'!$A$2:$O$152,_xlfn.AGGREGATE(15,6,ROW('POA4'!$A$2:$A$152)-ROW('POA4'!$A$2)+1/--('POA4'!$A$2:$A$152=$B$5),ROWS($A$11:H15)),9)</f>
        <v>2</v>
      </c>
      <c r="I15" s="31">
        <f>INDEX('POA4'!$A$2:$O$152,_xlfn.AGGREGATE(15,6,ROW('POA4'!$A$2:$A$152)-ROW('POA4'!$A$2)+1/--('POA4'!$A$2:$A$152=$B$5),ROWS($A$11:I15)),10)</f>
        <v>0</v>
      </c>
      <c r="J15" s="31">
        <f>INDEX('POA4'!$A$2:$O$152,_xlfn.AGGREGATE(15,6,ROW('POA4'!$A$2:$A$152)-ROW('POA4'!$A$2)+1/--('POA4'!$A$2:$A$152=$B$5),ROWS($A$11:J15)),11)</f>
        <v>2</v>
      </c>
      <c r="K15" s="31">
        <f>INDEX('POA4'!$A$2:$O$152,_xlfn.AGGREGATE(15,6,ROW('POA4'!$A$2:$A$152)-ROW('POA4'!$A$2)+1/--('POA4'!$A$2:$A$152=$B$5),ROWS($A$11:K15)),12)</f>
        <v>0</v>
      </c>
      <c r="L15" s="31">
        <f>INDEX('POA4'!$A$2:$O$152,_xlfn.AGGREGATE(15,6,ROW('POA4'!$A$2:$A$152)-ROW('POA4'!$A$2)+1/--('POA4'!$A$2:$A$152=$B$5),ROWS($A$11:L15)),13)</f>
        <v>3</v>
      </c>
      <c r="M15" s="31">
        <f>INDEX('POA4'!$A$2:$O$152,_xlfn.AGGREGATE(15,6,ROW('POA4'!$A$2:$A$152)-ROW('POA4'!$A$2)+1/--('POA4'!$A$2:$A$152=$B$5),ROWS($A$11:M15)),14)</f>
        <v>0</v>
      </c>
      <c r="N15" s="37">
        <f t="shared" si="4"/>
        <v>3</v>
      </c>
      <c r="O15" s="41">
        <f t="shared" si="5"/>
        <v>0.3</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view="pageBreakPreview"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264</v>
      </c>
      <c r="C5" s="84" t="s">
        <v>115</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INDEX('POA4'!$A$2:$O$152,_xlfn.AGGREGATE(15,6,ROW('POA4'!$A$2:$A$152)-ROW('POA4'!$A$2)+1/--('POA4'!$A$2:$A$152=$B$5),ROWS($A$11:A11)),3)</f>
        <v>4.12 Gobernanza universitaria, transparencia y rendición de cuentas</v>
      </c>
      <c r="B11" s="2" t="str">
        <f>INDEX('POA4'!$A$2:$O$152,_xlfn.AGGREGATE(15,6,ROW('POA4'!$A$2:$A$152)-ROW('POA4'!$A$2)+1/--('POA4'!$A$2:$A$152=$B$5),ROWS($A$11:B11)),4)</f>
        <v>4.12.1 Fortalecer  la gobernanza  universitaria  en la conducción  y  funcionamiento  de la institución.</v>
      </c>
      <c r="C11" s="2" t="str">
        <f>INDEX('POA4'!$A$2:$O$152,_xlfn.AGGREGATE(15,6,ROW('POA4'!$A$2:$A$152)-ROW('POA4'!$A$2)+1/--('POA4'!$A$2:$A$152=$B$5),ROWS($A$11:C11)),5)</f>
        <v>4.12.1.1 Fomentar la colaboración con los órdenes de gobierno federal y estatal en el marco de la autonomía universitaria.</v>
      </c>
      <c r="D11" s="2" t="str">
        <f>INDEX('POA4'!$A$2:$O$152,_xlfn.AGGREGATE(15,6,ROW('POA4'!$A$2:$A$152)-ROW('POA4'!$A$2)+1/--('POA4'!$A$2:$A$152=$B$5),ROWS($A$11:D11)),6)</f>
        <v>Representar legalmente a la Universidad fortaleciendo la gobernanza universitaria</v>
      </c>
      <c r="E11" s="37">
        <f t="shared" ref="E11" si="0">+F11+H11+J11+L11</f>
        <v>1</v>
      </c>
      <c r="F11" s="31">
        <f>INDEX('POA4'!$A$2:$O$152,_xlfn.AGGREGATE(15,6,ROW('POA4'!$A$2:$A$152)-ROW('POA4'!$A$2)+1/--('POA4'!$A$2:$A$152=$B$5),ROWS($A$11:F11)),7)</f>
        <v>0</v>
      </c>
      <c r="G11" s="31">
        <f>INDEX('POA4'!$A$2:$O$152,_xlfn.AGGREGATE(15,6,ROW('POA4'!$A$2:$A$152)-ROW('POA4'!$A$2)+1/--('POA4'!$A$2:$A$152=$B$5),ROWS($A$11:G11)),8)</f>
        <v>0</v>
      </c>
      <c r="H11" s="31">
        <f>INDEX('POA4'!$A$2:$O$152,_xlfn.AGGREGATE(15,6,ROW('POA4'!$A$2:$A$152)-ROW('POA4'!$A$2)+1/--('POA4'!$A$2:$A$152=$B$5),ROWS($A$11:H11)),9)</f>
        <v>0</v>
      </c>
      <c r="I11" s="31">
        <f>INDEX('POA4'!$A$2:$O$152,_xlfn.AGGREGATE(15,6,ROW('POA4'!$A$2:$A$152)-ROW('POA4'!$A$2)+1/--('POA4'!$A$2:$A$152=$B$5),ROWS($A$11:I11)),10)</f>
        <v>0</v>
      </c>
      <c r="J11" s="31">
        <f>INDEX('POA4'!$A$2:$O$152,_xlfn.AGGREGATE(15,6,ROW('POA4'!$A$2:$A$152)-ROW('POA4'!$A$2)+1/--('POA4'!$A$2:$A$152=$B$5),ROWS($A$11:J11)),11)</f>
        <v>0</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0</v>
      </c>
      <c r="O11" s="41">
        <f t="shared" ref="O11" si="2">IFERROR(N11/E11,0%)</f>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zoomScale="70" zoomScaleNormal="70" workbookViewId="0">
      <selection activeCell="C10" sqref="C10"/>
    </sheetView>
  </sheetViews>
  <sheetFormatPr baseColWidth="10" defaultColWidth="11.44140625" defaultRowHeight="14.4" x14ac:dyDescent="0.3"/>
  <cols>
    <col min="1" max="1" width="7.33203125" style="34" bestFit="1" customWidth="1"/>
    <col min="2" max="2" width="31" bestFit="1" customWidth="1"/>
    <col min="3" max="3" width="53.109375" bestFit="1" customWidth="1"/>
    <col min="4" max="4" width="139.44140625" bestFit="1" customWidth="1"/>
    <col min="5" max="5" width="187.44140625" bestFit="1" customWidth="1"/>
    <col min="6" max="6" width="196.109375" bestFit="1" customWidth="1"/>
    <col min="7" max="7" width="11.6640625" bestFit="1" customWidth="1"/>
    <col min="8" max="8" width="10.44140625" bestFit="1" customWidth="1"/>
    <col min="9" max="9" width="12.109375" bestFit="1" customWidth="1"/>
    <col min="10" max="10" width="11" bestFit="1" customWidth="1"/>
    <col min="11" max="11" width="11.6640625" bestFit="1" customWidth="1"/>
    <col min="12" max="12" width="10.44140625" bestFit="1" customWidth="1"/>
    <col min="13" max="13" width="11.88671875" bestFit="1" customWidth="1"/>
    <col min="14" max="14" width="10.6640625" bestFit="1" customWidth="1"/>
    <col min="15" max="15" width="12.109375" bestFit="1" customWidth="1"/>
  </cols>
  <sheetData>
    <row r="1" spans="1:15" x14ac:dyDescent="0.3">
      <c r="A1" s="34" t="s">
        <v>1562</v>
      </c>
      <c r="B1" t="s">
        <v>1561</v>
      </c>
      <c r="C1" t="s">
        <v>1560</v>
      </c>
      <c r="D1" t="s">
        <v>1559</v>
      </c>
      <c r="E1" t="s">
        <v>23</v>
      </c>
      <c r="F1" t="s">
        <v>24</v>
      </c>
      <c r="G1" t="s">
        <v>1558</v>
      </c>
      <c r="H1" t="s">
        <v>1557</v>
      </c>
      <c r="I1" t="s">
        <v>1556</v>
      </c>
      <c r="J1" t="s">
        <v>1555</v>
      </c>
      <c r="K1" t="s">
        <v>1554</v>
      </c>
      <c r="L1" t="s">
        <v>1553</v>
      </c>
      <c r="M1" t="s">
        <v>1552</v>
      </c>
      <c r="N1" t="s">
        <v>1551</v>
      </c>
      <c r="O1" t="s">
        <v>1563</v>
      </c>
    </row>
    <row r="2" spans="1:15" x14ac:dyDescent="0.3">
      <c r="A2" s="34">
        <v>151</v>
      </c>
      <c r="B2" t="s">
        <v>202</v>
      </c>
      <c r="C2" t="s">
        <v>201</v>
      </c>
      <c r="D2" t="s">
        <v>200</v>
      </c>
      <c r="E2" t="s">
        <v>199</v>
      </c>
      <c r="F2" t="s">
        <v>1327</v>
      </c>
      <c r="G2">
        <v>20</v>
      </c>
      <c r="H2">
        <v>62</v>
      </c>
      <c r="I2">
        <v>20</v>
      </c>
      <c r="J2">
        <v>0</v>
      </c>
      <c r="K2">
        <v>20</v>
      </c>
      <c r="L2">
        <v>0</v>
      </c>
      <c r="M2">
        <v>20</v>
      </c>
      <c r="N2">
        <v>0</v>
      </c>
      <c r="O2" t="s">
        <v>1550</v>
      </c>
    </row>
    <row r="3" spans="1:15" x14ac:dyDescent="0.3">
      <c r="A3" s="34">
        <v>151</v>
      </c>
      <c r="B3" t="s">
        <v>202</v>
      </c>
      <c r="C3" t="s">
        <v>212</v>
      </c>
      <c r="D3" t="s">
        <v>211</v>
      </c>
      <c r="E3" t="s">
        <v>273</v>
      </c>
      <c r="F3" t="s">
        <v>1326</v>
      </c>
      <c r="G3">
        <v>1</v>
      </c>
      <c r="H3">
        <v>1</v>
      </c>
      <c r="I3">
        <v>1</v>
      </c>
      <c r="J3">
        <v>0</v>
      </c>
      <c r="K3">
        <v>1</v>
      </c>
      <c r="L3">
        <v>0</v>
      </c>
      <c r="M3">
        <v>1</v>
      </c>
      <c r="N3">
        <v>0</v>
      </c>
      <c r="O3">
        <v>6.35245901639344E-2</v>
      </c>
    </row>
    <row r="4" spans="1:15" x14ac:dyDescent="0.3">
      <c r="A4" s="34">
        <v>151</v>
      </c>
      <c r="B4" t="s">
        <v>202</v>
      </c>
      <c r="C4" t="s">
        <v>212</v>
      </c>
      <c r="D4" t="s">
        <v>293</v>
      </c>
      <c r="E4" t="s">
        <v>295</v>
      </c>
      <c r="F4" t="s">
        <v>1322</v>
      </c>
      <c r="G4">
        <v>1</v>
      </c>
      <c r="H4">
        <v>3</v>
      </c>
      <c r="I4">
        <v>2</v>
      </c>
      <c r="J4">
        <v>0</v>
      </c>
      <c r="K4">
        <v>2</v>
      </c>
      <c r="L4">
        <v>0</v>
      </c>
      <c r="M4">
        <v>1</v>
      </c>
      <c r="N4">
        <v>0</v>
      </c>
      <c r="O4">
        <v>2.0491803278688499E-2</v>
      </c>
    </row>
    <row r="5" spans="1:15" x14ac:dyDescent="0.3">
      <c r="A5" s="34">
        <v>151</v>
      </c>
      <c r="B5" t="s">
        <v>202</v>
      </c>
      <c r="C5" t="s">
        <v>212</v>
      </c>
      <c r="D5" t="s">
        <v>211</v>
      </c>
      <c r="E5" t="s">
        <v>273</v>
      </c>
      <c r="F5" t="s">
        <v>1319</v>
      </c>
      <c r="G5">
        <v>1</v>
      </c>
      <c r="H5">
        <v>1</v>
      </c>
      <c r="I5">
        <v>1</v>
      </c>
      <c r="J5">
        <v>0</v>
      </c>
      <c r="K5">
        <v>1</v>
      </c>
      <c r="L5">
        <v>0</v>
      </c>
      <c r="M5">
        <v>1</v>
      </c>
      <c r="N5">
        <v>0</v>
      </c>
      <c r="O5">
        <v>4.0983606557377102E-2</v>
      </c>
    </row>
    <row r="6" spans="1:15" x14ac:dyDescent="0.3">
      <c r="A6" s="34">
        <v>151</v>
      </c>
      <c r="B6" t="s">
        <v>202</v>
      </c>
      <c r="C6" t="s">
        <v>212</v>
      </c>
      <c r="D6" t="s">
        <v>293</v>
      </c>
      <c r="E6" t="s">
        <v>295</v>
      </c>
      <c r="F6" t="s">
        <v>1313</v>
      </c>
      <c r="G6">
        <v>1</v>
      </c>
      <c r="H6">
        <v>1</v>
      </c>
      <c r="I6">
        <v>1</v>
      </c>
      <c r="J6">
        <v>0</v>
      </c>
      <c r="K6">
        <v>1</v>
      </c>
      <c r="L6">
        <v>0</v>
      </c>
      <c r="M6">
        <v>1</v>
      </c>
      <c r="N6">
        <v>0</v>
      </c>
      <c r="O6">
        <v>2.0491803278688499E-2</v>
      </c>
    </row>
    <row r="7" spans="1:15" x14ac:dyDescent="0.3">
      <c r="A7" s="34">
        <v>151</v>
      </c>
      <c r="B7" t="s">
        <v>202</v>
      </c>
      <c r="C7" t="s">
        <v>212</v>
      </c>
      <c r="D7" t="s">
        <v>293</v>
      </c>
      <c r="E7" t="s">
        <v>295</v>
      </c>
      <c r="F7" t="s">
        <v>1312</v>
      </c>
      <c r="G7">
        <v>3</v>
      </c>
      <c r="H7">
        <v>3</v>
      </c>
      <c r="I7">
        <v>3</v>
      </c>
      <c r="J7">
        <v>0</v>
      </c>
      <c r="K7">
        <v>2</v>
      </c>
      <c r="L7">
        <v>0</v>
      </c>
      <c r="M7">
        <v>2</v>
      </c>
      <c r="N7">
        <v>0</v>
      </c>
      <c r="O7">
        <v>2.0491803278688499E-2</v>
      </c>
    </row>
    <row r="8" spans="1:15" x14ac:dyDescent="0.3">
      <c r="A8" s="34">
        <v>151</v>
      </c>
      <c r="B8" t="s">
        <v>202</v>
      </c>
      <c r="C8" t="s">
        <v>212</v>
      </c>
      <c r="D8" t="s">
        <v>211</v>
      </c>
      <c r="E8" t="s">
        <v>273</v>
      </c>
      <c r="F8" t="s">
        <v>1298</v>
      </c>
      <c r="G8">
        <v>1</v>
      </c>
      <c r="H8">
        <v>1</v>
      </c>
      <c r="I8">
        <v>1</v>
      </c>
      <c r="J8">
        <v>0</v>
      </c>
      <c r="K8">
        <v>1</v>
      </c>
      <c r="L8">
        <v>0</v>
      </c>
      <c r="M8">
        <v>1</v>
      </c>
      <c r="N8">
        <v>0</v>
      </c>
      <c r="O8">
        <v>2.4590163934426201E-2</v>
      </c>
    </row>
    <row r="9" spans="1:15" x14ac:dyDescent="0.3">
      <c r="A9" s="34">
        <v>151</v>
      </c>
      <c r="B9" t="s">
        <v>202</v>
      </c>
      <c r="C9" t="s">
        <v>212</v>
      </c>
      <c r="D9" t="s">
        <v>211</v>
      </c>
      <c r="E9" t="s">
        <v>273</v>
      </c>
      <c r="F9" t="s">
        <v>1283</v>
      </c>
      <c r="G9">
        <v>1</v>
      </c>
      <c r="H9">
        <v>1</v>
      </c>
      <c r="I9">
        <v>1</v>
      </c>
      <c r="J9">
        <v>0</v>
      </c>
      <c r="K9">
        <v>1</v>
      </c>
      <c r="L9">
        <v>0</v>
      </c>
      <c r="M9">
        <v>1</v>
      </c>
      <c r="N9">
        <v>0</v>
      </c>
      <c r="O9">
        <v>2.0491803278688499E-2</v>
      </c>
    </row>
    <row r="10" spans="1:15" x14ac:dyDescent="0.3">
      <c r="A10" s="34">
        <v>251</v>
      </c>
      <c r="B10" t="s">
        <v>202</v>
      </c>
      <c r="C10" t="s">
        <v>212</v>
      </c>
      <c r="D10" t="s">
        <v>732</v>
      </c>
      <c r="E10" t="s">
        <v>763</v>
      </c>
      <c r="F10" t="s">
        <v>976</v>
      </c>
      <c r="G10">
        <v>13</v>
      </c>
      <c r="H10">
        <v>7</v>
      </c>
      <c r="I10">
        <v>11</v>
      </c>
      <c r="J10">
        <v>0</v>
      </c>
      <c r="K10">
        <v>6</v>
      </c>
      <c r="L10">
        <v>0</v>
      </c>
      <c r="M10">
        <v>10</v>
      </c>
      <c r="N10">
        <v>0</v>
      </c>
      <c r="O10">
        <v>2.0491803278688499E-2</v>
      </c>
    </row>
    <row r="11" spans="1:15" x14ac:dyDescent="0.3">
      <c r="A11" s="34">
        <v>251</v>
      </c>
      <c r="B11" t="s">
        <v>202</v>
      </c>
      <c r="C11" t="s">
        <v>212</v>
      </c>
      <c r="D11" t="s">
        <v>732</v>
      </c>
      <c r="E11" t="s">
        <v>763</v>
      </c>
      <c r="F11" t="s">
        <v>96</v>
      </c>
      <c r="G11">
        <v>1</v>
      </c>
      <c r="H11">
        <v>6</v>
      </c>
      <c r="I11">
        <v>1</v>
      </c>
      <c r="J11">
        <v>0</v>
      </c>
      <c r="K11">
        <v>7</v>
      </c>
      <c r="L11">
        <v>0</v>
      </c>
      <c r="M11">
        <v>3</v>
      </c>
      <c r="N11">
        <v>0</v>
      </c>
      <c r="O11">
        <v>0.230263157894737</v>
      </c>
    </row>
    <row r="12" spans="1:15" x14ac:dyDescent="0.3">
      <c r="A12" s="34">
        <v>251</v>
      </c>
      <c r="B12" t="s">
        <v>202</v>
      </c>
      <c r="C12" t="s">
        <v>212</v>
      </c>
      <c r="D12" t="s">
        <v>732</v>
      </c>
      <c r="E12" t="s">
        <v>763</v>
      </c>
      <c r="F12" t="s">
        <v>975</v>
      </c>
      <c r="G12">
        <v>84</v>
      </c>
      <c r="H12">
        <v>85</v>
      </c>
      <c r="I12">
        <v>95</v>
      </c>
      <c r="J12">
        <v>0</v>
      </c>
      <c r="K12">
        <v>72</v>
      </c>
      <c r="L12">
        <v>0</v>
      </c>
      <c r="M12">
        <v>93</v>
      </c>
      <c r="N12">
        <v>0</v>
      </c>
      <c r="O12">
        <v>0.65789473684210498</v>
      </c>
    </row>
    <row r="13" spans="1:15" x14ac:dyDescent="0.3">
      <c r="A13" s="34">
        <v>253</v>
      </c>
      <c r="B13" t="s">
        <v>202</v>
      </c>
      <c r="C13" t="s">
        <v>212</v>
      </c>
      <c r="D13" t="s">
        <v>293</v>
      </c>
      <c r="E13" t="s">
        <v>295</v>
      </c>
      <c r="F13" t="s">
        <v>974</v>
      </c>
      <c r="G13">
        <v>0</v>
      </c>
      <c r="H13">
        <v>0</v>
      </c>
      <c r="I13">
        <v>0</v>
      </c>
      <c r="J13">
        <v>0</v>
      </c>
      <c r="K13">
        <v>0</v>
      </c>
      <c r="L13">
        <v>0</v>
      </c>
      <c r="M13">
        <v>0</v>
      </c>
      <c r="N13">
        <v>0</v>
      </c>
      <c r="O13">
        <v>0.32512239902080797</v>
      </c>
    </row>
    <row r="14" spans="1:15" x14ac:dyDescent="0.3">
      <c r="A14" s="34">
        <v>253</v>
      </c>
      <c r="B14" t="s">
        <v>202</v>
      </c>
      <c r="C14" t="s">
        <v>212</v>
      </c>
      <c r="D14" t="s">
        <v>293</v>
      </c>
      <c r="E14" t="s">
        <v>295</v>
      </c>
      <c r="F14" t="s">
        <v>973</v>
      </c>
      <c r="G14">
        <v>0</v>
      </c>
      <c r="H14">
        <v>0</v>
      </c>
      <c r="I14">
        <v>3</v>
      </c>
      <c r="J14">
        <v>0</v>
      </c>
      <c r="K14">
        <v>0</v>
      </c>
      <c r="L14">
        <v>0</v>
      </c>
      <c r="M14">
        <v>0</v>
      </c>
      <c r="N14">
        <v>0</v>
      </c>
      <c r="O14">
        <v>0</v>
      </c>
    </row>
    <row r="15" spans="1:15" x14ac:dyDescent="0.3">
      <c r="A15" s="34">
        <v>253</v>
      </c>
      <c r="B15" t="s">
        <v>202</v>
      </c>
      <c r="C15" t="s">
        <v>212</v>
      </c>
      <c r="D15" t="s">
        <v>293</v>
      </c>
      <c r="E15" t="s">
        <v>295</v>
      </c>
      <c r="F15" t="s">
        <v>972</v>
      </c>
      <c r="G15">
        <v>0</v>
      </c>
      <c r="H15">
        <v>1</v>
      </c>
      <c r="I15">
        <v>1</v>
      </c>
      <c r="J15">
        <v>0</v>
      </c>
      <c r="K15">
        <v>0</v>
      </c>
      <c r="L15">
        <v>0</v>
      </c>
      <c r="M15">
        <v>0</v>
      </c>
      <c r="N15">
        <v>0</v>
      </c>
      <c r="O15">
        <v>0</v>
      </c>
    </row>
    <row r="16" spans="1:15" x14ac:dyDescent="0.3">
      <c r="A16" s="34">
        <v>253</v>
      </c>
      <c r="B16" t="s">
        <v>202</v>
      </c>
      <c r="C16" t="s">
        <v>212</v>
      </c>
      <c r="D16" t="s">
        <v>293</v>
      </c>
      <c r="E16" t="s">
        <v>295</v>
      </c>
      <c r="F16" t="s">
        <v>97</v>
      </c>
      <c r="G16">
        <v>0</v>
      </c>
      <c r="H16">
        <v>0</v>
      </c>
      <c r="I16">
        <v>0</v>
      </c>
      <c r="J16">
        <v>0</v>
      </c>
      <c r="K16">
        <v>1</v>
      </c>
      <c r="L16">
        <v>0</v>
      </c>
      <c r="M16">
        <v>0</v>
      </c>
      <c r="N16">
        <v>0</v>
      </c>
      <c r="O16">
        <v>0.25</v>
      </c>
    </row>
    <row r="17" spans="1:15" x14ac:dyDescent="0.3">
      <c r="A17" s="34">
        <v>253</v>
      </c>
      <c r="B17" t="s">
        <v>202</v>
      </c>
      <c r="C17" t="s">
        <v>212</v>
      </c>
      <c r="D17" t="s">
        <v>293</v>
      </c>
      <c r="E17" t="s">
        <v>295</v>
      </c>
      <c r="F17" t="s">
        <v>98</v>
      </c>
      <c r="G17">
        <v>0</v>
      </c>
      <c r="H17">
        <v>0</v>
      </c>
      <c r="I17">
        <v>0</v>
      </c>
      <c r="J17">
        <v>0</v>
      </c>
      <c r="K17">
        <v>1</v>
      </c>
      <c r="L17">
        <v>0</v>
      </c>
      <c r="M17">
        <v>0</v>
      </c>
      <c r="N17">
        <v>0</v>
      </c>
      <c r="O17">
        <v>0</v>
      </c>
    </row>
    <row r="18" spans="1:15" x14ac:dyDescent="0.3">
      <c r="A18" s="34">
        <v>253</v>
      </c>
      <c r="B18" t="s">
        <v>202</v>
      </c>
      <c r="C18" t="s">
        <v>212</v>
      </c>
      <c r="D18" t="s">
        <v>732</v>
      </c>
      <c r="E18" t="s">
        <v>731</v>
      </c>
      <c r="F18" t="s">
        <v>104</v>
      </c>
      <c r="G18">
        <v>1</v>
      </c>
      <c r="H18">
        <v>1</v>
      </c>
      <c r="I18">
        <v>0</v>
      </c>
      <c r="J18">
        <v>0</v>
      </c>
      <c r="K18">
        <v>0</v>
      </c>
      <c r="L18">
        <v>0</v>
      </c>
      <c r="M18">
        <v>0</v>
      </c>
      <c r="N18">
        <v>0</v>
      </c>
      <c r="O18">
        <v>0</v>
      </c>
    </row>
    <row r="19" spans="1:15" x14ac:dyDescent="0.3">
      <c r="A19" s="34">
        <v>253</v>
      </c>
      <c r="B19" t="s">
        <v>202</v>
      </c>
      <c r="C19" t="s">
        <v>212</v>
      </c>
      <c r="D19" t="s">
        <v>732</v>
      </c>
      <c r="E19" t="s">
        <v>731</v>
      </c>
      <c r="F19" t="s">
        <v>99</v>
      </c>
      <c r="G19">
        <v>0</v>
      </c>
      <c r="H19">
        <v>0</v>
      </c>
      <c r="I19">
        <v>2</v>
      </c>
      <c r="J19">
        <v>0</v>
      </c>
      <c r="K19">
        <v>0</v>
      </c>
      <c r="L19">
        <v>0</v>
      </c>
      <c r="M19">
        <v>0</v>
      </c>
      <c r="N19">
        <v>0</v>
      </c>
      <c r="O19">
        <v>0.25773195876288701</v>
      </c>
    </row>
    <row r="20" spans="1:15" x14ac:dyDescent="0.3">
      <c r="A20" s="34">
        <v>253</v>
      </c>
      <c r="B20" t="s">
        <v>202</v>
      </c>
      <c r="C20" t="s">
        <v>212</v>
      </c>
      <c r="D20" t="s">
        <v>732</v>
      </c>
      <c r="E20" t="s">
        <v>731</v>
      </c>
      <c r="F20" t="s">
        <v>971</v>
      </c>
      <c r="G20">
        <v>0</v>
      </c>
      <c r="H20">
        <v>0</v>
      </c>
      <c r="I20">
        <v>0</v>
      </c>
      <c r="J20">
        <v>0</v>
      </c>
      <c r="K20">
        <v>1</v>
      </c>
      <c r="L20">
        <v>0</v>
      </c>
      <c r="M20">
        <v>0</v>
      </c>
      <c r="N20">
        <v>0</v>
      </c>
      <c r="O20">
        <v>0</v>
      </c>
    </row>
    <row r="21" spans="1:15" x14ac:dyDescent="0.3">
      <c r="A21" s="34">
        <v>253</v>
      </c>
      <c r="B21" t="s">
        <v>202</v>
      </c>
      <c r="C21" t="s">
        <v>212</v>
      </c>
      <c r="D21" t="s">
        <v>732</v>
      </c>
      <c r="E21" t="s">
        <v>731</v>
      </c>
      <c r="F21" t="s">
        <v>970</v>
      </c>
      <c r="G21">
        <v>0</v>
      </c>
      <c r="H21">
        <v>0</v>
      </c>
      <c r="I21">
        <v>2</v>
      </c>
      <c r="J21">
        <v>0</v>
      </c>
      <c r="K21">
        <v>0</v>
      </c>
      <c r="L21">
        <v>0</v>
      </c>
      <c r="M21">
        <v>0</v>
      </c>
      <c r="N21">
        <v>0</v>
      </c>
      <c r="O21">
        <v>0</v>
      </c>
    </row>
    <row r="22" spans="1:15" x14ac:dyDescent="0.3">
      <c r="A22" s="34">
        <v>253</v>
      </c>
      <c r="B22" t="s">
        <v>202</v>
      </c>
      <c r="C22" t="s">
        <v>212</v>
      </c>
      <c r="D22" t="s">
        <v>732</v>
      </c>
      <c r="E22" t="s">
        <v>731</v>
      </c>
      <c r="F22" t="s">
        <v>969</v>
      </c>
      <c r="G22">
        <v>1</v>
      </c>
      <c r="H22">
        <v>1</v>
      </c>
      <c r="I22">
        <v>0</v>
      </c>
      <c r="J22">
        <v>0</v>
      </c>
      <c r="K22">
        <v>0</v>
      </c>
      <c r="L22">
        <v>0</v>
      </c>
      <c r="M22">
        <v>0</v>
      </c>
      <c r="N22">
        <v>0</v>
      </c>
      <c r="O22">
        <v>0</v>
      </c>
    </row>
    <row r="23" spans="1:15" x14ac:dyDescent="0.3">
      <c r="A23" s="34">
        <v>253</v>
      </c>
      <c r="B23" t="s">
        <v>202</v>
      </c>
      <c r="C23" t="s">
        <v>212</v>
      </c>
      <c r="D23" t="s">
        <v>732</v>
      </c>
      <c r="E23" t="s">
        <v>731</v>
      </c>
      <c r="F23" t="s">
        <v>968</v>
      </c>
      <c r="G23">
        <v>0</v>
      </c>
      <c r="H23">
        <v>0</v>
      </c>
      <c r="I23">
        <v>0</v>
      </c>
      <c r="J23">
        <v>0</v>
      </c>
      <c r="K23">
        <v>0</v>
      </c>
      <c r="L23">
        <v>0</v>
      </c>
      <c r="M23">
        <v>1</v>
      </c>
      <c r="N23">
        <v>0</v>
      </c>
      <c r="O23">
        <v>0.25773195876288701</v>
      </c>
    </row>
    <row r="24" spans="1:15" x14ac:dyDescent="0.3">
      <c r="A24" s="34">
        <v>253</v>
      </c>
      <c r="B24" t="s">
        <v>202</v>
      </c>
      <c r="C24" t="s">
        <v>212</v>
      </c>
      <c r="D24" t="s">
        <v>293</v>
      </c>
      <c r="E24" t="s">
        <v>295</v>
      </c>
      <c r="F24" t="s">
        <v>100</v>
      </c>
      <c r="G24">
        <v>0</v>
      </c>
      <c r="H24">
        <v>0</v>
      </c>
      <c r="I24">
        <v>0</v>
      </c>
      <c r="J24">
        <v>0</v>
      </c>
      <c r="K24">
        <v>1</v>
      </c>
      <c r="L24">
        <v>0</v>
      </c>
      <c r="M24">
        <v>0</v>
      </c>
      <c r="N24">
        <v>0</v>
      </c>
      <c r="O24">
        <v>0</v>
      </c>
    </row>
    <row r="25" spans="1:15" x14ac:dyDescent="0.3">
      <c r="A25" s="34">
        <v>253</v>
      </c>
      <c r="B25" t="s">
        <v>202</v>
      </c>
      <c r="C25" t="s">
        <v>212</v>
      </c>
      <c r="D25" t="s">
        <v>293</v>
      </c>
      <c r="E25" t="s">
        <v>295</v>
      </c>
      <c r="F25" t="s">
        <v>101</v>
      </c>
      <c r="G25">
        <v>0</v>
      </c>
      <c r="H25">
        <v>0</v>
      </c>
      <c r="I25">
        <v>1</v>
      </c>
      <c r="J25">
        <v>0</v>
      </c>
      <c r="K25">
        <v>0</v>
      </c>
      <c r="L25">
        <v>0</v>
      </c>
      <c r="M25">
        <v>0</v>
      </c>
      <c r="N25">
        <v>0</v>
      </c>
      <c r="O25">
        <v>0</v>
      </c>
    </row>
    <row r="26" spans="1:15" x14ac:dyDescent="0.3">
      <c r="A26" s="34">
        <v>253</v>
      </c>
      <c r="B26" t="s">
        <v>202</v>
      </c>
      <c r="C26" t="s">
        <v>212</v>
      </c>
      <c r="D26" t="s">
        <v>732</v>
      </c>
      <c r="E26" t="s">
        <v>967</v>
      </c>
      <c r="F26" t="s">
        <v>966</v>
      </c>
      <c r="G26">
        <v>1</v>
      </c>
      <c r="H26">
        <v>1</v>
      </c>
      <c r="I26">
        <v>0</v>
      </c>
      <c r="J26">
        <v>0</v>
      </c>
      <c r="K26">
        <v>0</v>
      </c>
      <c r="L26">
        <v>0</v>
      </c>
      <c r="M26">
        <v>0</v>
      </c>
      <c r="N26">
        <v>0</v>
      </c>
      <c r="O26">
        <v>0</v>
      </c>
    </row>
    <row r="27" spans="1:15" x14ac:dyDescent="0.3">
      <c r="A27" s="34">
        <v>253</v>
      </c>
      <c r="B27" t="s">
        <v>202</v>
      </c>
      <c r="C27" t="s">
        <v>212</v>
      </c>
      <c r="D27" t="s">
        <v>732</v>
      </c>
      <c r="E27" t="s">
        <v>731</v>
      </c>
      <c r="F27" t="s">
        <v>102</v>
      </c>
      <c r="G27">
        <v>0</v>
      </c>
      <c r="H27">
        <v>0</v>
      </c>
      <c r="I27">
        <v>0</v>
      </c>
      <c r="J27">
        <v>0</v>
      </c>
      <c r="K27">
        <v>0</v>
      </c>
      <c r="L27">
        <v>0</v>
      </c>
      <c r="M27">
        <v>1</v>
      </c>
      <c r="N27">
        <v>0</v>
      </c>
      <c r="O27">
        <v>0.25773195876288701</v>
      </c>
    </row>
    <row r="28" spans="1:15" x14ac:dyDescent="0.3">
      <c r="A28" s="34">
        <v>253</v>
      </c>
      <c r="B28" t="s">
        <v>202</v>
      </c>
      <c r="C28" t="s">
        <v>212</v>
      </c>
      <c r="D28" t="s">
        <v>293</v>
      </c>
      <c r="E28" t="s">
        <v>295</v>
      </c>
      <c r="F28" t="s">
        <v>965</v>
      </c>
      <c r="G28">
        <v>0</v>
      </c>
      <c r="H28">
        <v>0</v>
      </c>
      <c r="I28">
        <v>0</v>
      </c>
      <c r="J28">
        <v>0</v>
      </c>
      <c r="K28">
        <v>1</v>
      </c>
      <c r="L28">
        <v>0</v>
      </c>
      <c r="M28">
        <v>0</v>
      </c>
      <c r="N28">
        <v>0</v>
      </c>
      <c r="O28">
        <v>0</v>
      </c>
    </row>
    <row r="29" spans="1:15" x14ac:dyDescent="0.3">
      <c r="A29" s="34">
        <v>253</v>
      </c>
      <c r="B29" t="s">
        <v>202</v>
      </c>
      <c r="C29" t="s">
        <v>212</v>
      </c>
      <c r="D29" t="s">
        <v>293</v>
      </c>
      <c r="E29" t="s">
        <v>295</v>
      </c>
      <c r="F29" t="s">
        <v>103</v>
      </c>
      <c r="G29">
        <v>0</v>
      </c>
      <c r="H29">
        <v>0</v>
      </c>
      <c r="I29">
        <v>1</v>
      </c>
      <c r="J29">
        <v>0</v>
      </c>
      <c r="K29">
        <v>0</v>
      </c>
      <c r="L29">
        <v>0</v>
      </c>
      <c r="M29">
        <v>1</v>
      </c>
      <c r="N29">
        <v>0</v>
      </c>
      <c r="O29">
        <v>0</v>
      </c>
    </row>
    <row r="30" spans="1:15" x14ac:dyDescent="0.3">
      <c r="A30" s="34">
        <v>258</v>
      </c>
      <c r="B30" t="s">
        <v>202</v>
      </c>
      <c r="C30" t="s">
        <v>201</v>
      </c>
      <c r="D30" t="s">
        <v>200</v>
      </c>
      <c r="E30" t="s">
        <v>632</v>
      </c>
      <c r="F30" t="s">
        <v>834</v>
      </c>
      <c r="G30">
        <v>0</v>
      </c>
      <c r="H30">
        <v>0</v>
      </c>
      <c r="I30">
        <v>1</v>
      </c>
      <c r="J30">
        <v>0</v>
      </c>
      <c r="K30">
        <v>0</v>
      </c>
      <c r="L30">
        <v>0</v>
      </c>
      <c r="M30">
        <v>0</v>
      </c>
      <c r="N30">
        <v>0</v>
      </c>
      <c r="O30">
        <v>0</v>
      </c>
    </row>
    <row r="31" spans="1:15" x14ac:dyDescent="0.3">
      <c r="A31" s="34">
        <v>258</v>
      </c>
      <c r="B31" t="s">
        <v>202</v>
      </c>
      <c r="C31" t="s">
        <v>201</v>
      </c>
      <c r="D31" t="s">
        <v>200</v>
      </c>
      <c r="E31" t="s">
        <v>199</v>
      </c>
      <c r="F31" t="s">
        <v>833</v>
      </c>
      <c r="G31">
        <v>0</v>
      </c>
      <c r="H31">
        <v>0</v>
      </c>
      <c r="I31">
        <v>0</v>
      </c>
      <c r="J31">
        <v>0</v>
      </c>
      <c r="K31">
        <v>0</v>
      </c>
      <c r="L31">
        <v>0</v>
      </c>
      <c r="M31">
        <v>1</v>
      </c>
      <c r="N31">
        <v>0</v>
      </c>
      <c r="O31">
        <v>0</v>
      </c>
    </row>
    <row r="32" spans="1:15" x14ac:dyDescent="0.3">
      <c r="A32" s="34">
        <v>258</v>
      </c>
      <c r="B32" t="s">
        <v>202</v>
      </c>
      <c r="C32" t="s">
        <v>212</v>
      </c>
      <c r="D32" t="s">
        <v>293</v>
      </c>
      <c r="E32" t="s">
        <v>292</v>
      </c>
      <c r="F32" t="s">
        <v>829</v>
      </c>
      <c r="G32">
        <v>1</v>
      </c>
      <c r="H32">
        <v>0</v>
      </c>
      <c r="I32">
        <v>0</v>
      </c>
      <c r="J32">
        <v>0</v>
      </c>
      <c r="K32">
        <v>0</v>
      </c>
      <c r="L32">
        <v>0</v>
      </c>
      <c r="M32">
        <v>0</v>
      </c>
      <c r="N32">
        <v>0</v>
      </c>
      <c r="O32">
        <v>0</v>
      </c>
    </row>
    <row r="33" spans="1:15" x14ac:dyDescent="0.3">
      <c r="A33" s="34">
        <v>258</v>
      </c>
      <c r="B33" t="s">
        <v>202</v>
      </c>
      <c r="C33" t="s">
        <v>201</v>
      </c>
      <c r="D33" t="s">
        <v>290</v>
      </c>
      <c r="E33" t="s">
        <v>651</v>
      </c>
      <c r="F33" t="s">
        <v>828</v>
      </c>
      <c r="G33">
        <v>0</v>
      </c>
      <c r="H33">
        <v>0</v>
      </c>
      <c r="I33">
        <v>1</v>
      </c>
      <c r="J33">
        <v>0</v>
      </c>
      <c r="K33">
        <v>1</v>
      </c>
      <c r="L33">
        <v>0</v>
      </c>
      <c r="M33">
        <v>1</v>
      </c>
      <c r="N33">
        <v>0</v>
      </c>
      <c r="O33">
        <v>0</v>
      </c>
    </row>
    <row r="34" spans="1:15" x14ac:dyDescent="0.3">
      <c r="A34" s="34">
        <v>258</v>
      </c>
      <c r="B34" t="s">
        <v>202</v>
      </c>
      <c r="C34" t="s">
        <v>212</v>
      </c>
      <c r="D34" t="s">
        <v>211</v>
      </c>
      <c r="E34" t="s">
        <v>273</v>
      </c>
      <c r="F34" t="s">
        <v>827</v>
      </c>
      <c r="G34">
        <v>0</v>
      </c>
      <c r="H34">
        <v>0</v>
      </c>
      <c r="I34">
        <v>1</v>
      </c>
      <c r="J34">
        <v>0</v>
      </c>
      <c r="K34">
        <v>0</v>
      </c>
      <c r="L34">
        <v>0</v>
      </c>
      <c r="M34">
        <v>1</v>
      </c>
      <c r="N34">
        <v>0</v>
      </c>
      <c r="O34">
        <v>0</v>
      </c>
    </row>
    <row r="35" spans="1:15" x14ac:dyDescent="0.3">
      <c r="A35" s="34">
        <v>258</v>
      </c>
      <c r="B35" t="s">
        <v>202</v>
      </c>
      <c r="C35" t="s">
        <v>201</v>
      </c>
      <c r="D35" t="s">
        <v>290</v>
      </c>
      <c r="E35" t="s">
        <v>651</v>
      </c>
      <c r="F35" t="s">
        <v>826</v>
      </c>
      <c r="G35">
        <v>0</v>
      </c>
      <c r="H35">
        <v>0</v>
      </c>
      <c r="I35">
        <v>0</v>
      </c>
      <c r="J35">
        <v>0</v>
      </c>
      <c r="K35">
        <v>0</v>
      </c>
      <c r="L35">
        <v>0</v>
      </c>
      <c r="M35">
        <v>1</v>
      </c>
      <c r="N35">
        <v>0</v>
      </c>
      <c r="O35">
        <v>0</v>
      </c>
    </row>
    <row r="36" spans="1:15" x14ac:dyDescent="0.3">
      <c r="A36" s="34">
        <v>258</v>
      </c>
      <c r="B36" t="s">
        <v>202</v>
      </c>
      <c r="C36" t="s">
        <v>201</v>
      </c>
      <c r="D36" t="s">
        <v>200</v>
      </c>
      <c r="E36" t="s">
        <v>825</v>
      </c>
      <c r="F36" t="s">
        <v>824</v>
      </c>
      <c r="G36">
        <v>1</v>
      </c>
      <c r="H36">
        <v>0</v>
      </c>
      <c r="I36">
        <v>0</v>
      </c>
      <c r="J36">
        <v>0</v>
      </c>
      <c r="K36">
        <v>0</v>
      </c>
      <c r="L36">
        <v>0</v>
      </c>
      <c r="M36">
        <v>0</v>
      </c>
      <c r="N36">
        <v>0</v>
      </c>
      <c r="O36">
        <v>0</v>
      </c>
    </row>
    <row r="37" spans="1:15" x14ac:dyDescent="0.3">
      <c r="A37" s="34">
        <v>258</v>
      </c>
      <c r="B37" t="s">
        <v>202</v>
      </c>
      <c r="C37" t="s">
        <v>212</v>
      </c>
      <c r="D37" t="s">
        <v>211</v>
      </c>
      <c r="E37" t="s">
        <v>273</v>
      </c>
      <c r="F37" t="s">
        <v>823</v>
      </c>
      <c r="G37">
        <v>0</v>
      </c>
      <c r="H37">
        <v>0</v>
      </c>
      <c r="I37">
        <v>0</v>
      </c>
      <c r="J37">
        <v>0</v>
      </c>
      <c r="K37">
        <v>0</v>
      </c>
      <c r="L37">
        <v>0</v>
      </c>
      <c r="M37">
        <v>1</v>
      </c>
      <c r="N37">
        <v>0</v>
      </c>
      <c r="O37">
        <v>0</v>
      </c>
    </row>
    <row r="38" spans="1:15" x14ac:dyDescent="0.3">
      <c r="A38" s="34">
        <v>258</v>
      </c>
      <c r="B38" t="s">
        <v>202</v>
      </c>
      <c r="C38" t="s">
        <v>201</v>
      </c>
      <c r="D38" t="s">
        <v>290</v>
      </c>
      <c r="E38" t="s">
        <v>651</v>
      </c>
      <c r="F38" t="s">
        <v>822</v>
      </c>
      <c r="G38">
        <v>0</v>
      </c>
      <c r="H38">
        <v>0</v>
      </c>
      <c r="I38">
        <v>1</v>
      </c>
      <c r="J38">
        <v>0</v>
      </c>
      <c r="K38">
        <v>0</v>
      </c>
      <c r="L38">
        <v>0</v>
      </c>
      <c r="M38">
        <v>1</v>
      </c>
      <c r="N38">
        <v>0</v>
      </c>
      <c r="O38">
        <v>0</v>
      </c>
    </row>
    <row r="39" spans="1:15" x14ac:dyDescent="0.3">
      <c r="A39" s="34">
        <v>258</v>
      </c>
      <c r="B39" t="s">
        <v>202</v>
      </c>
      <c r="C39" t="s">
        <v>201</v>
      </c>
      <c r="D39" t="s">
        <v>290</v>
      </c>
      <c r="E39" t="s">
        <v>651</v>
      </c>
      <c r="F39" t="s">
        <v>821</v>
      </c>
      <c r="G39">
        <v>0</v>
      </c>
      <c r="H39">
        <v>0</v>
      </c>
      <c r="I39">
        <v>0</v>
      </c>
      <c r="J39">
        <v>0</v>
      </c>
      <c r="K39">
        <v>0</v>
      </c>
      <c r="L39">
        <v>0</v>
      </c>
      <c r="M39">
        <v>1</v>
      </c>
      <c r="N39">
        <v>0</v>
      </c>
      <c r="O39">
        <v>0</v>
      </c>
    </row>
    <row r="40" spans="1:15" x14ac:dyDescent="0.3">
      <c r="A40" s="34">
        <v>258</v>
      </c>
      <c r="B40" t="s">
        <v>202</v>
      </c>
      <c r="C40" t="s">
        <v>201</v>
      </c>
      <c r="D40" t="s">
        <v>290</v>
      </c>
      <c r="E40" t="s">
        <v>665</v>
      </c>
      <c r="F40" t="s">
        <v>820</v>
      </c>
      <c r="G40">
        <v>0</v>
      </c>
      <c r="H40">
        <v>0</v>
      </c>
      <c r="I40">
        <v>0</v>
      </c>
      <c r="J40">
        <v>0</v>
      </c>
      <c r="K40">
        <v>0</v>
      </c>
      <c r="L40">
        <v>0</v>
      </c>
      <c r="M40">
        <v>1</v>
      </c>
      <c r="N40">
        <v>0</v>
      </c>
      <c r="O40">
        <v>0</v>
      </c>
    </row>
    <row r="41" spans="1:15" x14ac:dyDescent="0.3">
      <c r="A41" s="34">
        <v>260</v>
      </c>
      <c r="B41" t="s">
        <v>202</v>
      </c>
      <c r="C41" t="s">
        <v>212</v>
      </c>
      <c r="D41" t="s">
        <v>211</v>
      </c>
      <c r="E41" t="s">
        <v>273</v>
      </c>
      <c r="F41" t="s">
        <v>803</v>
      </c>
      <c r="G41">
        <v>0</v>
      </c>
      <c r="H41">
        <v>0</v>
      </c>
      <c r="I41">
        <v>0</v>
      </c>
      <c r="J41">
        <v>0</v>
      </c>
      <c r="K41">
        <v>0</v>
      </c>
      <c r="L41">
        <v>0</v>
      </c>
      <c r="M41">
        <v>0</v>
      </c>
      <c r="N41">
        <v>0</v>
      </c>
      <c r="O41">
        <v>0</v>
      </c>
    </row>
    <row r="42" spans="1:15" x14ac:dyDescent="0.3">
      <c r="A42" s="34">
        <v>260</v>
      </c>
      <c r="B42" t="s">
        <v>202</v>
      </c>
      <c r="C42" t="s">
        <v>212</v>
      </c>
      <c r="D42" t="s">
        <v>211</v>
      </c>
      <c r="E42" t="s">
        <v>273</v>
      </c>
      <c r="F42" t="s">
        <v>802</v>
      </c>
      <c r="G42">
        <v>0</v>
      </c>
      <c r="H42">
        <v>0</v>
      </c>
      <c r="I42">
        <v>0</v>
      </c>
      <c r="J42">
        <v>0</v>
      </c>
      <c r="K42">
        <v>0</v>
      </c>
      <c r="L42">
        <v>0</v>
      </c>
      <c r="M42">
        <v>1</v>
      </c>
      <c r="N42">
        <v>0</v>
      </c>
      <c r="O42">
        <v>0</v>
      </c>
    </row>
    <row r="43" spans="1:15" x14ac:dyDescent="0.3">
      <c r="A43" s="34">
        <v>260</v>
      </c>
      <c r="B43" t="s">
        <v>202</v>
      </c>
      <c r="C43" t="s">
        <v>212</v>
      </c>
      <c r="D43" t="s">
        <v>211</v>
      </c>
      <c r="E43" t="s">
        <v>273</v>
      </c>
      <c r="F43" t="s">
        <v>801</v>
      </c>
      <c r="G43">
        <v>0</v>
      </c>
      <c r="H43">
        <v>0</v>
      </c>
      <c r="I43">
        <v>0</v>
      </c>
      <c r="J43">
        <v>0</v>
      </c>
      <c r="K43">
        <v>0</v>
      </c>
      <c r="L43">
        <v>0</v>
      </c>
      <c r="M43">
        <v>0</v>
      </c>
      <c r="N43">
        <v>0</v>
      </c>
      <c r="O43">
        <v>0</v>
      </c>
    </row>
    <row r="44" spans="1:15" x14ac:dyDescent="0.3">
      <c r="A44" s="34">
        <v>260</v>
      </c>
      <c r="B44" t="s">
        <v>202</v>
      </c>
      <c r="C44" t="s">
        <v>212</v>
      </c>
      <c r="D44" t="s">
        <v>211</v>
      </c>
      <c r="E44" t="s">
        <v>273</v>
      </c>
      <c r="F44" t="s">
        <v>800</v>
      </c>
      <c r="G44">
        <v>3</v>
      </c>
      <c r="H44">
        <v>3</v>
      </c>
      <c r="I44">
        <v>3</v>
      </c>
      <c r="J44">
        <v>0</v>
      </c>
      <c r="K44">
        <v>3</v>
      </c>
      <c r="L44">
        <v>0</v>
      </c>
      <c r="M44">
        <v>3</v>
      </c>
      <c r="N44">
        <v>0</v>
      </c>
      <c r="O44">
        <v>0</v>
      </c>
    </row>
    <row r="45" spans="1:15" x14ac:dyDescent="0.3">
      <c r="A45" s="34">
        <v>260</v>
      </c>
      <c r="B45" t="s">
        <v>202</v>
      </c>
      <c r="C45" t="s">
        <v>212</v>
      </c>
      <c r="D45" t="s">
        <v>211</v>
      </c>
      <c r="E45" t="s">
        <v>273</v>
      </c>
      <c r="F45" t="s">
        <v>799</v>
      </c>
      <c r="G45">
        <v>6</v>
      </c>
      <c r="H45">
        <v>6</v>
      </c>
      <c r="I45">
        <v>7</v>
      </c>
      <c r="J45">
        <v>0</v>
      </c>
      <c r="K45">
        <v>6</v>
      </c>
      <c r="L45">
        <v>0</v>
      </c>
      <c r="M45">
        <v>7</v>
      </c>
      <c r="N45">
        <v>0</v>
      </c>
      <c r="O45">
        <v>0.12254901960784299</v>
      </c>
    </row>
    <row r="46" spans="1:15" x14ac:dyDescent="0.3">
      <c r="A46" s="34">
        <v>260</v>
      </c>
      <c r="B46" t="s">
        <v>202</v>
      </c>
      <c r="C46" t="s">
        <v>212</v>
      </c>
      <c r="D46" t="s">
        <v>211</v>
      </c>
      <c r="E46" t="s">
        <v>273</v>
      </c>
      <c r="F46" t="s">
        <v>798</v>
      </c>
      <c r="G46">
        <v>0</v>
      </c>
      <c r="H46">
        <v>0</v>
      </c>
      <c r="I46">
        <v>2</v>
      </c>
      <c r="J46">
        <v>0</v>
      </c>
      <c r="K46">
        <v>0</v>
      </c>
      <c r="L46">
        <v>0</v>
      </c>
      <c r="M46">
        <v>1</v>
      </c>
      <c r="N46">
        <v>0</v>
      </c>
      <c r="O46">
        <v>0.113122171945701</v>
      </c>
    </row>
    <row r="47" spans="1:15" x14ac:dyDescent="0.3">
      <c r="A47" s="34">
        <v>260</v>
      </c>
      <c r="B47" t="s">
        <v>202</v>
      </c>
      <c r="C47" t="s">
        <v>212</v>
      </c>
      <c r="D47" t="s">
        <v>211</v>
      </c>
      <c r="E47" t="s">
        <v>273</v>
      </c>
      <c r="F47" t="s">
        <v>797</v>
      </c>
      <c r="G47">
        <v>0</v>
      </c>
      <c r="H47">
        <v>0</v>
      </c>
      <c r="I47">
        <v>1</v>
      </c>
      <c r="J47">
        <v>0</v>
      </c>
      <c r="K47">
        <v>0</v>
      </c>
      <c r="L47">
        <v>0</v>
      </c>
      <c r="M47">
        <v>1</v>
      </c>
      <c r="N47">
        <v>0</v>
      </c>
      <c r="O47">
        <v>0</v>
      </c>
    </row>
    <row r="48" spans="1:15" x14ac:dyDescent="0.3">
      <c r="A48" s="34">
        <v>260</v>
      </c>
      <c r="B48" t="s">
        <v>202</v>
      </c>
      <c r="C48" t="s">
        <v>212</v>
      </c>
      <c r="D48" t="s">
        <v>211</v>
      </c>
      <c r="E48" t="s">
        <v>273</v>
      </c>
      <c r="F48" t="s">
        <v>796</v>
      </c>
      <c r="G48">
        <v>6</v>
      </c>
      <c r="H48">
        <v>6</v>
      </c>
      <c r="I48">
        <v>7</v>
      </c>
      <c r="J48">
        <v>0</v>
      </c>
      <c r="K48">
        <v>6</v>
      </c>
      <c r="L48">
        <v>0</v>
      </c>
      <c r="M48">
        <v>7</v>
      </c>
      <c r="N48">
        <v>0</v>
      </c>
      <c r="O48">
        <v>0</v>
      </c>
    </row>
    <row r="49" spans="1:15" x14ac:dyDescent="0.3">
      <c r="A49" s="34">
        <v>260</v>
      </c>
      <c r="B49" t="s">
        <v>202</v>
      </c>
      <c r="C49" t="s">
        <v>212</v>
      </c>
      <c r="D49" t="s">
        <v>211</v>
      </c>
      <c r="E49" t="s">
        <v>273</v>
      </c>
      <c r="F49" t="s">
        <v>795</v>
      </c>
      <c r="G49">
        <v>3</v>
      </c>
      <c r="H49">
        <v>3</v>
      </c>
      <c r="I49">
        <v>3</v>
      </c>
      <c r="J49">
        <v>0</v>
      </c>
      <c r="K49">
        <v>3</v>
      </c>
      <c r="L49">
        <v>0</v>
      </c>
      <c r="M49">
        <v>3</v>
      </c>
      <c r="N49">
        <v>0</v>
      </c>
      <c r="O49">
        <v>0.113122171945701</v>
      </c>
    </row>
    <row r="50" spans="1:15" x14ac:dyDescent="0.3">
      <c r="A50" s="34">
        <v>260</v>
      </c>
      <c r="B50" t="s">
        <v>202</v>
      </c>
      <c r="C50" t="s">
        <v>212</v>
      </c>
      <c r="D50" t="s">
        <v>211</v>
      </c>
      <c r="E50" t="s">
        <v>273</v>
      </c>
      <c r="F50" t="s">
        <v>794</v>
      </c>
      <c r="G50">
        <v>0</v>
      </c>
      <c r="H50">
        <v>0</v>
      </c>
      <c r="I50">
        <v>0</v>
      </c>
      <c r="J50">
        <v>0</v>
      </c>
      <c r="K50">
        <v>0</v>
      </c>
      <c r="L50">
        <v>0</v>
      </c>
      <c r="M50">
        <v>1</v>
      </c>
      <c r="N50">
        <v>0</v>
      </c>
      <c r="O50">
        <v>0.12254901960784299</v>
      </c>
    </row>
    <row r="51" spans="1:15" x14ac:dyDescent="0.3">
      <c r="A51" s="34">
        <v>260</v>
      </c>
      <c r="B51" t="s">
        <v>202</v>
      </c>
      <c r="C51" t="s">
        <v>212</v>
      </c>
      <c r="D51" t="s">
        <v>211</v>
      </c>
      <c r="E51" t="s">
        <v>273</v>
      </c>
      <c r="F51" t="s">
        <v>793</v>
      </c>
      <c r="G51">
        <v>0</v>
      </c>
      <c r="H51">
        <v>0</v>
      </c>
      <c r="I51">
        <v>1</v>
      </c>
      <c r="J51">
        <v>0</v>
      </c>
      <c r="K51">
        <v>0</v>
      </c>
      <c r="L51">
        <v>0</v>
      </c>
      <c r="M51">
        <v>1</v>
      </c>
      <c r="N51">
        <v>0</v>
      </c>
      <c r="O51">
        <v>0</v>
      </c>
    </row>
    <row r="52" spans="1:15" x14ac:dyDescent="0.3">
      <c r="A52" s="34">
        <v>261</v>
      </c>
      <c r="B52" t="s">
        <v>202</v>
      </c>
      <c r="C52" t="s">
        <v>201</v>
      </c>
      <c r="D52" t="s">
        <v>290</v>
      </c>
      <c r="E52" t="s">
        <v>665</v>
      </c>
      <c r="F52" t="s">
        <v>788</v>
      </c>
      <c r="G52">
        <v>4</v>
      </c>
      <c r="H52">
        <v>4</v>
      </c>
      <c r="I52">
        <v>4</v>
      </c>
      <c r="J52">
        <v>0</v>
      </c>
      <c r="K52">
        <v>4</v>
      </c>
      <c r="L52">
        <v>0</v>
      </c>
      <c r="M52">
        <v>4</v>
      </c>
      <c r="N52">
        <v>0</v>
      </c>
      <c r="O52">
        <v>0</v>
      </c>
    </row>
    <row r="53" spans="1:15" x14ac:dyDescent="0.3">
      <c r="A53" s="34">
        <v>261</v>
      </c>
      <c r="B53" t="s">
        <v>202</v>
      </c>
      <c r="C53" t="s">
        <v>201</v>
      </c>
      <c r="D53" t="s">
        <v>290</v>
      </c>
      <c r="E53" t="s">
        <v>665</v>
      </c>
      <c r="F53" t="s">
        <v>787</v>
      </c>
      <c r="G53">
        <v>0</v>
      </c>
      <c r="H53">
        <v>0</v>
      </c>
      <c r="I53">
        <v>0</v>
      </c>
      <c r="J53">
        <v>0</v>
      </c>
      <c r="K53">
        <v>1</v>
      </c>
      <c r="L53">
        <v>0</v>
      </c>
      <c r="M53">
        <v>1</v>
      </c>
      <c r="N53">
        <v>0</v>
      </c>
      <c r="O53">
        <v>0.168918918918919</v>
      </c>
    </row>
    <row r="54" spans="1:15" x14ac:dyDescent="0.3">
      <c r="A54" s="34">
        <v>261</v>
      </c>
      <c r="B54" t="s">
        <v>202</v>
      </c>
      <c r="C54" t="s">
        <v>201</v>
      </c>
      <c r="D54" t="s">
        <v>290</v>
      </c>
      <c r="E54" t="s">
        <v>665</v>
      </c>
      <c r="F54" t="s">
        <v>786</v>
      </c>
      <c r="G54">
        <v>4</v>
      </c>
      <c r="H54">
        <v>4</v>
      </c>
      <c r="I54">
        <v>4</v>
      </c>
      <c r="J54">
        <v>0</v>
      </c>
      <c r="K54">
        <v>4</v>
      </c>
      <c r="L54">
        <v>0</v>
      </c>
      <c r="M54">
        <v>4</v>
      </c>
      <c r="N54">
        <v>0</v>
      </c>
      <c r="O54">
        <v>0</v>
      </c>
    </row>
    <row r="55" spans="1:15" x14ac:dyDescent="0.3">
      <c r="A55" s="34">
        <v>262</v>
      </c>
      <c r="B55" t="s">
        <v>202</v>
      </c>
      <c r="C55" t="s">
        <v>212</v>
      </c>
      <c r="D55" t="s">
        <v>211</v>
      </c>
      <c r="E55" t="s">
        <v>767</v>
      </c>
      <c r="F55" t="s">
        <v>773</v>
      </c>
      <c r="G55">
        <v>0</v>
      </c>
      <c r="H55">
        <v>0</v>
      </c>
      <c r="I55">
        <v>0</v>
      </c>
      <c r="J55">
        <v>0</v>
      </c>
      <c r="K55">
        <v>0</v>
      </c>
      <c r="L55">
        <v>0</v>
      </c>
      <c r="M55">
        <v>1</v>
      </c>
      <c r="N55">
        <v>0</v>
      </c>
      <c r="O55">
        <v>0.168918918918919</v>
      </c>
    </row>
    <row r="56" spans="1:15" x14ac:dyDescent="0.3">
      <c r="A56" s="34">
        <v>263</v>
      </c>
      <c r="B56" t="s">
        <v>202</v>
      </c>
      <c r="C56" t="s">
        <v>212</v>
      </c>
      <c r="D56" t="s">
        <v>211</v>
      </c>
      <c r="E56" t="s">
        <v>767</v>
      </c>
      <c r="F56" t="s">
        <v>761</v>
      </c>
      <c r="G56">
        <v>2</v>
      </c>
      <c r="H56">
        <v>2</v>
      </c>
      <c r="I56">
        <v>3</v>
      </c>
      <c r="J56">
        <v>0</v>
      </c>
      <c r="K56">
        <v>3</v>
      </c>
      <c r="L56">
        <v>0</v>
      </c>
      <c r="M56">
        <v>2</v>
      </c>
      <c r="N56">
        <v>0</v>
      </c>
      <c r="O56">
        <v>0</v>
      </c>
    </row>
    <row r="57" spans="1:15" x14ac:dyDescent="0.3">
      <c r="A57" s="34">
        <v>263</v>
      </c>
      <c r="B57" t="s">
        <v>202</v>
      </c>
      <c r="C57" t="s">
        <v>212</v>
      </c>
      <c r="D57" t="s">
        <v>211</v>
      </c>
      <c r="E57" t="s">
        <v>766</v>
      </c>
      <c r="F57" t="s">
        <v>765</v>
      </c>
      <c r="G57">
        <v>0</v>
      </c>
      <c r="H57">
        <v>0</v>
      </c>
      <c r="I57">
        <v>1</v>
      </c>
      <c r="J57">
        <v>0</v>
      </c>
      <c r="K57">
        <v>0</v>
      </c>
      <c r="L57">
        <v>0</v>
      </c>
      <c r="M57">
        <v>1</v>
      </c>
      <c r="N57">
        <v>0</v>
      </c>
      <c r="O57">
        <v>7.3529411764705899E-2</v>
      </c>
    </row>
    <row r="58" spans="1:15" x14ac:dyDescent="0.3">
      <c r="A58" s="34">
        <v>263</v>
      </c>
      <c r="B58" t="s">
        <v>202</v>
      </c>
      <c r="C58" t="s">
        <v>212</v>
      </c>
      <c r="D58" t="s">
        <v>293</v>
      </c>
      <c r="E58" t="s">
        <v>292</v>
      </c>
      <c r="F58" t="s">
        <v>764</v>
      </c>
      <c r="G58">
        <v>0</v>
      </c>
      <c r="H58">
        <v>0</v>
      </c>
      <c r="I58">
        <v>1</v>
      </c>
      <c r="J58">
        <v>0</v>
      </c>
      <c r="K58">
        <v>0</v>
      </c>
      <c r="L58">
        <v>0</v>
      </c>
      <c r="M58">
        <v>1</v>
      </c>
      <c r="N58">
        <v>0</v>
      </c>
      <c r="O58">
        <v>0</v>
      </c>
    </row>
    <row r="59" spans="1:15" x14ac:dyDescent="0.3">
      <c r="A59" s="34">
        <v>263</v>
      </c>
      <c r="B59" t="s">
        <v>202</v>
      </c>
      <c r="C59" t="s">
        <v>212</v>
      </c>
      <c r="D59" t="s">
        <v>732</v>
      </c>
      <c r="E59" t="s">
        <v>763</v>
      </c>
      <c r="F59" t="s">
        <v>762</v>
      </c>
      <c r="G59">
        <v>1</v>
      </c>
      <c r="H59">
        <v>1</v>
      </c>
      <c r="I59">
        <v>2</v>
      </c>
      <c r="J59">
        <v>0</v>
      </c>
      <c r="K59">
        <v>1</v>
      </c>
      <c r="L59">
        <v>0</v>
      </c>
      <c r="M59">
        <v>1</v>
      </c>
      <c r="N59">
        <v>0</v>
      </c>
      <c r="O59">
        <v>0</v>
      </c>
    </row>
    <row r="60" spans="1:15" x14ac:dyDescent="0.3">
      <c r="A60" s="34">
        <v>263</v>
      </c>
      <c r="B60" t="s">
        <v>202</v>
      </c>
      <c r="C60" t="s">
        <v>201</v>
      </c>
      <c r="D60" t="s">
        <v>200</v>
      </c>
      <c r="E60" t="s">
        <v>207</v>
      </c>
      <c r="F60" t="s">
        <v>761</v>
      </c>
      <c r="G60">
        <v>3</v>
      </c>
      <c r="H60">
        <v>3</v>
      </c>
      <c r="I60">
        <v>2</v>
      </c>
      <c r="J60">
        <v>0</v>
      </c>
      <c r="K60">
        <v>2</v>
      </c>
      <c r="L60">
        <v>0</v>
      </c>
      <c r="M60">
        <v>3</v>
      </c>
      <c r="N60">
        <v>0</v>
      </c>
      <c r="O60">
        <v>7.3529411764705899E-2</v>
      </c>
    </row>
    <row r="61" spans="1:15" x14ac:dyDescent="0.3">
      <c r="A61" s="34">
        <v>264</v>
      </c>
      <c r="B61" t="s">
        <v>202</v>
      </c>
      <c r="C61" t="s">
        <v>201</v>
      </c>
      <c r="D61" t="s">
        <v>200</v>
      </c>
      <c r="E61" t="s">
        <v>759</v>
      </c>
      <c r="F61" t="s">
        <v>760</v>
      </c>
      <c r="G61">
        <v>0</v>
      </c>
      <c r="H61">
        <v>0</v>
      </c>
      <c r="I61">
        <v>0</v>
      </c>
      <c r="J61">
        <v>0</v>
      </c>
      <c r="K61">
        <v>0</v>
      </c>
      <c r="L61">
        <v>0</v>
      </c>
      <c r="M61">
        <v>1</v>
      </c>
      <c r="N61">
        <v>0</v>
      </c>
      <c r="O61">
        <v>0.110294117647059</v>
      </c>
    </row>
    <row r="62" spans="1:15" x14ac:dyDescent="0.3">
      <c r="A62" s="34">
        <v>265</v>
      </c>
      <c r="B62" t="s">
        <v>202</v>
      </c>
      <c r="C62" t="s">
        <v>201</v>
      </c>
      <c r="D62" t="s">
        <v>200</v>
      </c>
      <c r="E62" t="s">
        <v>759</v>
      </c>
      <c r="F62" t="s">
        <v>758</v>
      </c>
      <c r="G62">
        <v>0</v>
      </c>
      <c r="H62">
        <v>0</v>
      </c>
      <c r="I62">
        <v>0</v>
      </c>
      <c r="J62">
        <v>0</v>
      </c>
      <c r="K62">
        <v>0</v>
      </c>
      <c r="L62">
        <v>0</v>
      </c>
      <c r="M62">
        <v>1</v>
      </c>
      <c r="N62">
        <v>0</v>
      </c>
      <c r="O62">
        <v>0</v>
      </c>
    </row>
    <row r="63" spans="1:15" x14ac:dyDescent="0.3">
      <c r="A63" s="34">
        <v>267</v>
      </c>
      <c r="B63" t="s">
        <v>202</v>
      </c>
      <c r="C63" t="s">
        <v>201</v>
      </c>
      <c r="D63" t="s">
        <v>200</v>
      </c>
      <c r="E63" t="s">
        <v>632</v>
      </c>
      <c r="F63" t="s">
        <v>128</v>
      </c>
      <c r="G63">
        <v>1</v>
      </c>
      <c r="H63">
        <v>1</v>
      </c>
      <c r="I63">
        <v>1</v>
      </c>
      <c r="J63">
        <v>0</v>
      </c>
      <c r="K63">
        <v>0</v>
      </c>
      <c r="L63">
        <v>0</v>
      </c>
      <c r="M63">
        <v>2</v>
      </c>
      <c r="N63">
        <v>0</v>
      </c>
      <c r="O63">
        <v>0</v>
      </c>
    </row>
    <row r="64" spans="1:15" x14ac:dyDescent="0.3">
      <c r="A64" s="34">
        <v>267</v>
      </c>
      <c r="B64" t="s">
        <v>202</v>
      </c>
      <c r="C64" t="s">
        <v>201</v>
      </c>
      <c r="D64" t="s">
        <v>200</v>
      </c>
      <c r="E64" t="s">
        <v>632</v>
      </c>
      <c r="F64" t="s">
        <v>124</v>
      </c>
      <c r="G64">
        <v>0</v>
      </c>
      <c r="H64">
        <v>0</v>
      </c>
      <c r="I64">
        <v>0</v>
      </c>
      <c r="J64">
        <v>0</v>
      </c>
      <c r="K64">
        <v>0</v>
      </c>
      <c r="L64">
        <v>0</v>
      </c>
      <c r="M64">
        <v>1</v>
      </c>
      <c r="N64">
        <v>0</v>
      </c>
      <c r="O64">
        <v>0.102459016393443</v>
      </c>
    </row>
    <row r="65" spans="1:15" x14ac:dyDescent="0.3">
      <c r="A65" s="34">
        <v>267</v>
      </c>
      <c r="B65" t="s">
        <v>202</v>
      </c>
      <c r="C65" t="s">
        <v>201</v>
      </c>
      <c r="D65" t="s">
        <v>290</v>
      </c>
      <c r="E65" t="s">
        <v>289</v>
      </c>
      <c r="F65" t="s">
        <v>125</v>
      </c>
      <c r="G65">
        <v>0</v>
      </c>
      <c r="H65">
        <v>0</v>
      </c>
      <c r="I65">
        <v>0</v>
      </c>
      <c r="J65">
        <v>0</v>
      </c>
      <c r="K65">
        <v>0</v>
      </c>
      <c r="L65">
        <v>0</v>
      </c>
      <c r="M65">
        <v>1</v>
      </c>
      <c r="N65">
        <v>0</v>
      </c>
      <c r="O65">
        <v>0</v>
      </c>
    </row>
    <row r="66" spans="1:15" x14ac:dyDescent="0.3">
      <c r="A66" s="34">
        <v>267</v>
      </c>
      <c r="B66" t="s">
        <v>202</v>
      </c>
      <c r="C66" t="s">
        <v>201</v>
      </c>
      <c r="D66" t="s">
        <v>200</v>
      </c>
      <c r="E66" t="s">
        <v>632</v>
      </c>
      <c r="F66" t="s">
        <v>127</v>
      </c>
      <c r="G66">
        <v>2</v>
      </c>
      <c r="H66">
        <v>1</v>
      </c>
      <c r="I66">
        <v>2</v>
      </c>
      <c r="J66">
        <v>0</v>
      </c>
      <c r="K66">
        <v>2</v>
      </c>
      <c r="L66">
        <v>0</v>
      </c>
      <c r="M66">
        <v>2</v>
      </c>
      <c r="N66">
        <v>0</v>
      </c>
      <c r="O66">
        <v>0</v>
      </c>
    </row>
    <row r="67" spans="1:15" x14ac:dyDescent="0.3">
      <c r="A67" s="34">
        <v>267</v>
      </c>
      <c r="B67" t="s">
        <v>202</v>
      </c>
      <c r="C67" t="s">
        <v>201</v>
      </c>
      <c r="D67" t="s">
        <v>290</v>
      </c>
      <c r="E67" t="s">
        <v>289</v>
      </c>
      <c r="F67" t="s">
        <v>126</v>
      </c>
      <c r="G67">
        <v>0</v>
      </c>
      <c r="H67">
        <v>0</v>
      </c>
      <c r="I67">
        <v>0</v>
      </c>
      <c r="J67">
        <v>0</v>
      </c>
      <c r="K67">
        <v>0</v>
      </c>
      <c r="L67">
        <v>0</v>
      </c>
      <c r="M67">
        <v>1</v>
      </c>
      <c r="N67">
        <v>0</v>
      </c>
      <c r="O67">
        <v>5.1229508196721299E-2</v>
      </c>
    </row>
    <row r="68" spans="1:15" x14ac:dyDescent="0.3">
      <c r="A68" s="34">
        <v>267</v>
      </c>
      <c r="B68" t="s">
        <v>202</v>
      </c>
      <c r="C68" t="s">
        <v>201</v>
      </c>
      <c r="D68" t="s">
        <v>200</v>
      </c>
      <c r="E68" t="s">
        <v>632</v>
      </c>
      <c r="F68" t="s">
        <v>129</v>
      </c>
      <c r="G68">
        <v>1</v>
      </c>
      <c r="H68">
        <v>1</v>
      </c>
      <c r="I68">
        <v>1</v>
      </c>
      <c r="J68">
        <v>0</v>
      </c>
      <c r="K68">
        <v>1</v>
      </c>
      <c r="L68">
        <v>0</v>
      </c>
      <c r="M68">
        <v>1</v>
      </c>
      <c r="N68">
        <v>0</v>
      </c>
      <c r="O68">
        <v>0</v>
      </c>
    </row>
    <row r="69" spans="1:15" x14ac:dyDescent="0.3">
      <c r="A69" s="34">
        <v>267</v>
      </c>
      <c r="B69" t="s">
        <v>202</v>
      </c>
      <c r="C69" t="s">
        <v>201</v>
      </c>
      <c r="D69" t="s">
        <v>200</v>
      </c>
      <c r="E69" t="s">
        <v>632</v>
      </c>
      <c r="F69" t="s">
        <v>750</v>
      </c>
      <c r="G69">
        <v>2</v>
      </c>
      <c r="H69">
        <v>3</v>
      </c>
      <c r="I69">
        <v>6</v>
      </c>
      <c r="J69">
        <v>0</v>
      </c>
      <c r="K69">
        <v>1</v>
      </c>
      <c r="L69">
        <v>0</v>
      </c>
      <c r="M69">
        <v>6</v>
      </c>
      <c r="N69">
        <v>0</v>
      </c>
      <c r="O69">
        <v>0.102459016393443</v>
      </c>
    </row>
    <row r="70" spans="1:15" x14ac:dyDescent="0.3">
      <c r="A70" s="34">
        <v>267</v>
      </c>
      <c r="B70" t="s">
        <v>202</v>
      </c>
      <c r="C70" t="s">
        <v>201</v>
      </c>
      <c r="D70" t="s">
        <v>200</v>
      </c>
      <c r="E70" t="s">
        <v>632</v>
      </c>
      <c r="F70" t="s">
        <v>749</v>
      </c>
      <c r="G70">
        <v>2</v>
      </c>
      <c r="H70">
        <v>3</v>
      </c>
      <c r="I70">
        <v>6</v>
      </c>
      <c r="J70">
        <v>0</v>
      </c>
      <c r="K70">
        <v>1</v>
      </c>
      <c r="L70">
        <v>0</v>
      </c>
      <c r="M70">
        <v>6</v>
      </c>
      <c r="N70">
        <v>0</v>
      </c>
      <c r="O70">
        <v>8.1967213114754106E-2</v>
      </c>
    </row>
    <row r="71" spans="1:15" x14ac:dyDescent="0.3">
      <c r="A71" s="34">
        <v>267</v>
      </c>
      <c r="B71" t="s">
        <v>202</v>
      </c>
      <c r="C71" t="s">
        <v>201</v>
      </c>
      <c r="D71" t="s">
        <v>290</v>
      </c>
      <c r="E71" t="s">
        <v>651</v>
      </c>
      <c r="F71" t="s">
        <v>130</v>
      </c>
      <c r="G71">
        <v>6</v>
      </c>
      <c r="H71">
        <v>1</v>
      </c>
      <c r="I71">
        <v>6</v>
      </c>
      <c r="J71">
        <v>0</v>
      </c>
      <c r="K71">
        <v>6</v>
      </c>
      <c r="L71">
        <v>0</v>
      </c>
      <c r="M71">
        <v>6</v>
      </c>
      <c r="N71">
        <v>0</v>
      </c>
      <c r="O71">
        <v>8.1967213114754106E-2</v>
      </c>
    </row>
    <row r="72" spans="1:15" x14ac:dyDescent="0.3">
      <c r="A72" s="34">
        <v>267</v>
      </c>
      <c r="B72" t="s">
        <v>202</v>
      </c>
      <c r="C72" t="s">
        <v>201</v>
      </c>
      <c r="D72" t="s">
        <v>200</v>
      </c>
      <c r="E72" t="s">
        <v>632</v>
      </c>
      <c r="F72" t="s">
        <v>748</v>
      </c>
      <c r="G72">
        <v>9</v>
      </c>
      <c r="H72">
        <v>2</v>
      </c>
      <c r="I72">
        <v>9</v>
      </c>
      <c r="J72">
        <v>0</v>
      </c>
      <c r="K72">
        <v>9</v>
      </c>
      <c r="L72">
        <v>0</v>
      </c>
      <c r="M72">
        <v>9</v>
      </c>
      <c r="N72">
        <v>0</v>
      </c>
      <c r="O72">
        <v>1.7076502732240401E-2</v>
      </c>
    </row>
    <row r="73" spans="1:15" x14ac:dyDescent="0.3">
      <c r="A73" s="34">
        <v>268</v>
      </c>
      <c r="B73" t="s">
        <v>202</v>
      </c>
      <c r="C73" t="s">
        <v>212</v>
      </c>
      <c r="D73" t="s">
        <v>732</v>
      </c>
      <c r="E73" t="s">
        <v>731</v>
      </c>
      <c r="F73" t="s">
        <v>747</v>
      </c>
      <c r="G73">
        <v>1</v>
      </c>
      <c r="H73">
        <v>1</v>
      </c>
      <c r="I73">
        <v>1</v>
      </c>
      <c r="J73">
        <v>0</v>
      </c>
      <c r="K73">
        <v>1</v>
      </c>
      <c r="L73">
        <v>0</v>
      </c>
      <c r="M73">
        <v>1</v>
      </c>
      <c r="N73">
        <v>0</v>
      </c>
      <c r="O73">
        <v>2.2768670309653901E-2</v>
      </c>
    </row>
    <row r="74" spans="1:15" x14ac:dyDescent="0.3">
      <c r="A74" s="34">
        <v>268</v>
      </c>
      <c r="B74" t="s">
        <v>202</v>
      </c>
      <c r="C74" t="s">
        <v>212</v>
      </c>
      <c r="D74" t="s">
        <v>732</v>
      </c>
      <c r="E74" t="s">
        <v>731</v>
      </c>
      <c r="F74" t="s">
        <v>132</v>
      </c>
      <c r="G74">
        <v>1</v>
      </c>
      <c r="H74">
        <v>1</v>
      </c>
      <c r="I74">
        <v>1</v>
      </c>
      <c r="J74">
        <v>0</v>
      </c>
      <c r="K74">
        <v>1</v>
      </c>
      <c r="L74">
        <v>0</v>
      </c>
      <c r="M74">
        <v>1</v>
      </c>
      <c r="N74">
        <v>0</v>
      </c>
      <c r="O74">
        <v>5.5803571428571397E-2</v>
      </c>
    </row>
    <row r="75" spans="1:15" x14ac:dyDescent="0.3">
      <c r="A75" s="34">
        <v>268</v>
      </c>
      <c r="B75" t="s">
        <v>202</v>
      </c>
      <c r="C75" t="s">
        <v>212</v>
      </c>
      <c r="D75" t="s">
        <v>732</v>
      </c>
      <c r="E75" t="s">
        <v>731</v>
      </c>
      <c r="F75" t="s">
        <v>746</v>
      </c>
      <c r="G75">
        <v>1</v>
      </c>
      <c r="H75">
        <v>1</v>
      </c>
      <c r="I75">
        <v>1</v>
      </c>
      <c r="J75">
        <v>0</v>
      </c>
      <c r="K75">
        <v>1</v>
      </c>
      <c r="L75">
        <v>0</v>
      </c>
      <c r="M75">
        <v>1</v>
      </c>
      <c r="N75">
        <v>0</v>
      </c>
      <c r="O75">
        <v>5.5803571428571397E-2</v>
      </c>
    </row>
    <row r="76" spans="1:15" x14ac:dyDescent="0.3">
      <c r="A76" s="34">
        <v>268</v>
      </c>
      <c r="B76" t="s">
        <v>202</v>
      </c>
      <c r="C76" t="s">
        <v>212</v>
      </c>
      <c r="D76" t="s">
        <v>732</v>
      </c>
      <c r="E76" t="s">
        <v>731</v>
      </c>
      <c r="F76" t="s">
        <v>745</v>
      </c>
      <c r="G76">
        <v>1</v>
      </c>
      <c r="H76">
        <v>1</v>
      </c>
      <c r="I76">
        <v>1</v>
      </c>
      <c r="J76">
        <v>0</v>
      </c>
      <c r="K76">
        <v>1</v>
      </c>
      <c r="L76">
        <v>0</v>
      </c>
      <c r="M76">
        <v>1</v>
      </c>
      <c r="N76">
        <v>0</v>
      </c>
      <c r="O76">
        <v>5.5803571428571397E-2</v>
      </c>
    </row>
    <row r="77" spans="1:15" x14ac:dyDescent="0.3">
      <c r="A77" s="34">
        <v>268</v>
      </c>
      <c r="B77" t="s">
        <v>202</v>
      </c>
      <c r="C77" t="s">
        <v>212</v>
      </c>
      <c r="D77" t="s">
        <v>732</v>
      </c>
      <c r="E77" t="s">
        <v>731</v>
      </c>
      <c r="F77" t="s">
        <v>744</v>
      </c>
      <c r="G77">
        <v>1</v>
      </c>
      <c r="H77">
        <v>1</v>
      </c>
      <c r="I77">
        <v>1</v>
      </c>
      <c r="J77">
        <v>0</v>
      </c>
      <c r="K77">
        <v>1</v>
      </c>
      <c r="L77">
        <v>0</v>
      </c>
      <c r="M77">
        <v>1</v>
      </c>
      <c r="N77">
        <v>0</v>
      </c>
      <c r="O77">
        <v>5.5803571428571397E-2</v>
      </c>
    </row>
    <row r="78" spans="1:15" x14ac:dyDescent="0.3">
      <c r="A78" s="34">
        <v>268</v>
      </c>
      <c r="B78" t="s">
        <v>202</v>
      </c>
      <c r="C78" t="s">
        <v>212</v>
      </c>
      <c r="D78" t="s">
        <v>732</v>
      </c>
      <c r="E78" t="s">
        <v>731</v>
      </c>
      <c r="F78" t="s">
        <v>743</v>
      </c>
      <c r="G78">
        <v>1</v>
      </c>
      <c r="H78">
        <v>1</v>
      </c>
      <c r="I78">
        <v>1</v>
      </c>
      <c r="J78">
        <v>0</v>
      </c>
      <c r="K78">
        <v>1</v>
      </c>
      <c r="L78">
        <v>0</v>
      </c>
      <c r="M78">
        <v>1</v>
      </c>
      <c r="N78">
        <v>0</v>
      </c>
      <c r="O78">
        <v>5.5803571428571397E-2</v>
      </c>
    </row>
    <row r="79" spans="1:15" x14ac:dyDescent="0.3">
      <c r="A79" s="34">
        <v>268</v>
      </c>
      <c r="B79" t="s">
        <v>202</v>
      </c>
      <c r="C79" t="s">
        <v>212</v>
      </c>
      <c r="D79" t="s">
        <v>732</v>
      </c>
      <c r="E79" t="s">
        <v>731</v>
      </c>
      <c r="F79" t="s">
        <v>742</v>
      </c>
      <c r="G79">
        <v>1</v>
      </c>
      <c r="H79">
        <v>1</v>
      </c>
      <c r="I79">
        <v>1</v>
      </c>
      <c r="J79">
        <v>0</v>
      </c>
      <c r="K79">
        <v>1</v>
      </c>
      <c r="L79">
        <v>0</v>
      </c>
      <c r="M79">
        <v>1</v>
      </c>
      <c r="N79">
        <v>0</v>
      </c>
      <c r="O79">
        <v>5.5803571428571397E-2</v>
      </c>
    </row>
    <row r="80" spans="1:15" x14ac:dyDescent="0.3">
      <c r="A80" s="34">
        <v>268</v>
      </c>
      <c r="B80" t="s">
        <v>202</v>
      </c>
      <c r="C80" t="s">
        <v>212</v>
      </c>
      <c r="D80" t="s">
        <v>732</v>
      </c>
      <c r="E80" t="s">
        <v>731</v>
      </c>
      <c r="F80" t="s">
        <v>741</v>
      </c>
      <c r="G80">
        <v>1</v>
      </c>
      <c r="H80">
        <v>1</v>
      </c>
      <c r="I80">
        <v>1</v>
      </c>
      <c r="J80">
        <v>0</v>
      </c>
      <c r="K80">
        <v>1</v>
      </c>
      <c r="L80">
        <v>0</v>
      </c>
      <c r="M80">
        <v>1</v>
      </c>
      <c r="N80">
        <v>0</v>
      </c>
      <c r="O80">
        <v>5.5803571428571397E-2</v>
      </c>
    </row>
    <row r="81" spans="1:15" x14ac:dyDescent="0.3">
      <c r="A81" s="34">
        <v>268</v>
      </c>
      <c r="B81" t="s">
        <v>202</v>
      </c>
      <c r="C81" t="s">
        <v>212</v>
      </c>
      <c r="D81" t="s">
        <v>732</v>
      </c>
      <c r="E81" t="s">
        <v>731</v>
      </c>
      <c r="F81" t="s">
        <v>740</v>
      </c>
      <c r="G81">
        <v>1</v>
      </c>
      <c r="H81">
        <v>1</v>
      </c>
      <c r="I81">
        <v>1</v>
      </c>
      <c r="J81">
        <v>0</v>
      </c>
      <c r="K81">
        <v>1</v>
      </c>
      <c r="L81">
        <v>0</v>
      </c>
      <c r="M81">
        <v>1</v>
      </c>
      <c r="N81">
        <v>0</v>
      </c>
      <c r="O81">
        <v>5.5803571428571397E-2</v>
      </c>
    </row>
    <row r="82" spans="1:15" x14ac:dyDescent="0.3">
      <c r="A82" s="34">
        <v>268</v>
      </c>
      <c r="B82" t="s">
        <v>202</v>
      </c>
      <c r="C82" t="s">
        <v>212</v>
      </c>
      <c r="D82" t="s">
        <v>732</v>
      </c>
      <c r="E82" t="s">
        <v>731</v>
      </c>
      <c r="F82" t="s">
        <v>739</v>
      </c>
      <c r="G82">
        <v>1</v>
      </c>
      <c r="H82">
        <v>1</v>
      </c>
      <c r="I82">
        <v>1</v>
      </c>
      <c r="J82">
        <v>0</v>
      </c>
      <c r="K82">
        <v>1</v>
      </c>
      <c r="L82">
        <v>0</v>
      </c>
      <c r="M82">
        <v>1</v>
      </c>
      <c r="N82">
        <v>0</v>
      </c>
      <c r="O82">
        <v>5.5803571428571397E-2</v>
      </c>
    </row>
    <row r="83" spans="1:15" x14ac:dyDescent="0.3">
      <c r="A83" s="34">
        <v>268</v>
      </c>
      <c r="B83" t="s">
        <v>202</v>
      </c>
      <c r="C83" t="s">
        <v>212</v>
      </c>
      <c r="D83" t="s">
        <v>732</v>
      </c>
      <c r="E83" t="s">
        <v>731</v>
      </c>
      <c r="F83" t="s">
        <v>738</v>
      </c>
      <c r="G83">
        <v>1</v>
      </c>
      <c r="H83">
        <v>1</v>
      </c>
      <c r="I83">
        <v>1</v>
      </c>
      <c r="J83">
        <v>0</v>
      </c>
      <c r="K83">
        <v>1</v>
      </c>
      <c r="L83">
        <v>0</v>
      </c>
      <c r="M83">
        <v>1</v>
      </c>
      <c r="N83">
        <v>0</v>
      </c>
      <c r="O83">
        <v>5.5803571428571397E-2</v>
      </c>
    </row>
    <row r="84" spans="1:15" x14ac:dyDescent="0.3">
      <c r="A84" s="34">
        <v>268</v>
      </c>
      <c r="B84" t="s">
        <v>202</v>
      </c>
      <c r="C84" t="s">
        <v>212</v>
      </c>
      <c r="D84" t="s">
        <v>732</v>
      </c>
      <c r="E84" t="s">
        <v>731</v>
      </c>
      <c r="F84" t="s">
        <v>737</v>
      </c>
      <c r="G84">
        <v>1</v>
      </c>
      <c r="H84">
        <v>1</v>
      </c>
      <c r="I84">
        <v>1</v>
      </c>
      <c r="J84">
        <v>0</v>
      </c>
      <c r="K84">
        <v>1</v>
      </c>
      <c r="L84">
        <v>0</v>
      </c>
      <c r="M84">
        <v>1</v>
      </c>
      <c r="N84">
        <v>0</v>
      </c>
      <c r="O84">
        <v>5.5803571428571397E-2</v>
      </c>
    </row>
    <row r="85" spans="1:15" x14ac:dyDescent="0.3">
      <c r="A85" s="34">
        <v>268</v>
      </c>
      <c r="B85" t="s">
        <v>202</v>
      </c>
      <c r="C85" t="s">
        <v>212</v>
      </c>
      <c r="D85" t="s">
        <v>732</v>
      </c>
      <c r="E85" t="s">
        <v>731</v>
      </c>
      <c r="F85" t="s">
        <v>736</v>
      </c>
      <c r="G85">
        <v>0</v>
      </c>
      <c r="H85">
        <v>0</v>
      </c>
      <c r="I85">
        <v>0</v>
      </c>
      <c r="J85">
        <v>0</v>
      </c>
      <c r="K85">
        <v>0</v>
      </c>
      <c r="L85">
        <v>0</v>
      </c>
      <c r="M85">
        <v>1</v>
      </c>
      <c r="N85">
        <v>0</v>
      </c>
      <c r="O85">
        <v>5.5803571428571397E-2</v>
      </c>
    </row>
    <row r="86" spans="1:15" x14ac:dyDescent="0.3">
      <c r="A86" s="34">
        <v>268</v>
      </c>
      <c r="B86" t="s">
        <v>202</v>
      </c>
      <c r="C86" t="s">
        <v>212</v>
      </c>
      <c r="D86" t="s">
        <v>732</v>
      </c>
      <c r="E86" t="s">
        <v>731</v>
      </c>
      <c r="F86" t="s">
        <v>735</v>
      </c>
      <c r="G86">
        <v>1</v>
      </c>
      <c r="H86">
        <v>1</v>
      </c>
      <c r="I86">
        <v>0</v>
      </c>
      <c r="J86">
        <v>0</v>
      </c>
      <c r="K86">
        <v>0</v>
      </c>
      <c r="L86">
        <v>0</v>
      </c>
      <c r="M86">
        <v>0</v>
      </c>
      <c r="N86">
        <v>0</v>
      </c>
      <c r="O86">
        <v>0</v>
      </c>
    </row>
    <row r="87" spans="1:15" x14ac:dyDescent="0.3">
      <c r="A87" s="34">
        <v>268</v>
      </c>
      <c r="B87" t="s">
        <v>202</v>
      </c>
      <c r="C87" t="s">
        <v>212</v>
      </c>
      <c r="D87" t="s">
        <v>732</v>
      </c>
      <c r="E87" t="s">
        <v>731</v>
      </c>
      <c r="F87" t="s">
        <v>734</v>
      </c>
      <c r="G87">
        <v>0</v>
      </c>
      <c r="H87">
        <v>0</v>
      </c>
      <c r="I87">
        <v>0</v>
      </c>
      <c r="J87">
        <v>0</v>
      </c>
      <c r="K87">
        <v>0</v>
      </c>
      <c r="L87">
        <v>0</v>
      </c>
      <c r="M87">
        <v>1</v>
      </c>
      <c r="N87">
        <v>0</v>
      </c>
      <c r="O87">
        <v>0.223214285714286</v>
      </c>
    </row>
    <row r="88" spans="1:15" x14ac:dyDescent="0.3">
      <c r="A88" s="34">
        <v>268</v>
      </c>
      <c r="B88" t="s">
        <v>202</v>
      </c>
      <c r="C88" t="s">
        <v>212</v>
      </c>
      <c r="D88" t="s">
        <v>732</v>
      </c>
      <c r="E88" t="s">
        <v>731</v>
      </c>
      <c r="F88" t="s">
        <v>733</v>
      </c>
      <c r="G88">
        <v>0</v>
      </c>
      <c r="H88">
        <v>0</v>
      </c>
      <c r="I88">
        <v>2</v>
      </c>
      <c r="J88">
        <v>0</v>
      </c>
      <c r="K88">
        <v>1</v>
      </c>
      <c r="L88">
        <v>0</v>
      </c>
      <c r="M88">
        <v>2</v>
      </c>
      <c r="N88">
        <v>0</v>
      </c>
      <c r="O88">
        <v>0</v>
      </c>
    </row>
    <row r="89" spans="1:15" x14ac:dyDescent="0.3">
      <c r="A89" s="34">
        <v>268</v>
      </c>
      <c r="B89" t="s">
        <v>202</v>
      </c>
      <c r="C89" t="s">
        <v>212</v>
      </c>
      <c r="D89" t="s">
        <v>732</v>
      </c>
      <c r="E89" t="s">
        <v>731</v>
      </c>
      <c r="F89" t="s">
        <v>730</v>
      </c>
      <c r="G89">
        <v>1</v>
      </c>
      <c r="H89">
        <v>1</v>
      </c>
      <c r="I89">
        <v>1</v>
      </c>
      <c r="J89">
        <v>0</v>
      </c>
      <c r="K89">
        <v>1</v>
      </c>
      <c r="L89">
        <v>0</v>
      </c>
      <c r="M89">
        <v>1</v>
      </c>
      <c r="N89">
        <v>0</v>
      </c>
      <c r="O89">
        <v>0</v>
      </c>
    </row>
    <row r="90" spans="1:15" x14ac:dyDescent="0.3">
      <c r="A90" s="34">
        <v>269</v>
      </c>
      <c r="B90" t="s">
        <v>202</v>
      </c>
      <c r="C90" t="s">
        <v>201</v>
      </c>
      <c r="D90" t="s">
        <v>200</v>
      </c>
      <c r="E90" t="s">
        <v>630</v>
      </c>
      <c r="F90" t="s">
        <v>134</v>
      </c>
      <c r="G90">
        <v>0</v>
      </c>
      <c r="H90">
        <v>0</v>
      </c>
      <c r="I90">
        <v>0</v>
      </c>
      <c r="J90">
        <v>0</v>
      </c>
      <c r="K90">
        <v>0</v>
      </c>
      <c r="L90">
        <v>0</v>
      </c>
      <c r="M90">
        <v>1</v>
      </c>
      <c r="N90">
        <v>0</v>
      </c>
      <c r="O90">
        <v>5.5803571428571397E-2</v>
      </c>
    </row>
    <row r="91" spans="1:15" x14ac:dyDescent="0.3">
      <c r="A91" s="34">
        <v>269</v>
      </c>
      <c r="B91" t="s">
        <v>202</v>
      </c>
      <c r="C91" t="s">
        <v>201</v>
      </c>
      <c r="D91" t="s">
        <v>200</v>
      </c>
      <c r="E91" t="s">
        <v>630</v>
      </c>
      <c r="F91" t="s">
        <v>135</v>
      </c>
      <c r="G91">
        <v>1</v>
      </c>
      <c r="H91">
        <v>1</v>
      </c>
      <c r="I91">
        <v>1</v>
      </c>
      <c r="J91">
        <v>0</v>
      </c>
      <c r="K91">
        <v>1</v>
      </c>
      <c r="L91">
        <v>0</v>
      </c>
      <c r="M91">
        <v>1</v>
      </c>
      <c r="N91">
        <v>0</v>
      </c>
      <c r="O91">
        <v>0</v>
      </c>
    </row>
    <row r="92" spans="1:15" x14ac:dyDescent="0.3">
      <c r="A92" s="34">
        <v>269</v>
      </c>
      <c r="B92" t="s">
        <v>202</v>
      </c>
      <c r="C92" t="s">
        <v>201</v>
      </c>
      <c r="D92" t="s">
        <v>200</v>
      </c>
      <c r="E92" t="s">
        <v>630</v>
      </c>
      <c r="F92" t="s">
        <v>139</v>
      </c>
      <c r="G92">
        <v>90</v>
      </c>
      <c r="H92">
        <v>90</v>
      </c>
      <c r="I92">
        <v>90</v>
      </c>
      <c r="J92">
        <v>0</v>
      </c>
      <c r="K92">
        <v>90</v>
      </c>
      <c r="L92">
        <v>0</v>
      </c>
      <c r="M92">
        <v>90</v>
      </c>
      <c r="N92">
        <v>0</v>
      </c>
      <c r="O92">
        <v>0.145348837209302</v>
      </c>
    </row>
    <row r="93" spans="1:15" x14ac:dyDescent="0.3">
      <c r="A93" s="34">
        <v>269</v>
      </c>
      <c r="B93" t="s">
        <v>202</v>
      </c>
      <c r="C93" t="s">
        <v>201</v>
      </c>
      <c r="D93" t="s">
        <v>200</v>
      </c>
      <c r="E93" t="s">
        <v>630</v>
      </c>
      <c r="F93" t="s">
        <v>136</v>
      </c>
      <c r="G93">
        <v>3</v>
      </c>
      <c r="H93">
        <v>3</v>
      </c>
      <c r="I93">
        <v>3</v>
      </c>
      <c r="J93">
        <v>0</v>
      </c>
      <c r="K93">
        <v>3</v>
      </c>
      <c r="L93">
        <v>0</v>
      </c>
      <c r="M93">
        <v>3</v>
      </c>
      <c r="N93">
        <v>0</v>
      </c>
      <c r="O93">
        <v>0.145348837209302</v>
      </c>
    </row>
    <row r="94" spans="1:15" x14ac:dyDescent="0.3">
      <c r="A94" s="34">
        <v>269</v>
      </c>
      <c r="B94" t="s">
        <v>202</v>
      </c>
      <c r="C94" t="s">
        <v>201</v>
      </c>
      <c r="D94" t="s">
        <v>200</v>
      </c>
      <c r="E94" t="s">
        <v>630</v>
      </c>
      <c r="F94" t="s">
        <v>729</v>
      </c>
      <c r="G94">
        <v>98</v>
      </c>
      <c r="H94">
        <v>98</v>
      </c>
      <c r="I94">
        <v>98</v>
      </c>
      <c r="J94">
        <v>0</v>
      </c>
      <c r="K94">
        <v>98</v>
      </c>
      <c r="L94">
        <v>0</v>
      </c>
      <c r="M94">
        <v>98</v>
      </c>
      <c r="N94">
        <v>0</v>
      </c>
      <c r="O94">
        <v>0.145348837209302</v>
      </c>
    </row>
    <row r="95" spans="1:15" x14ac:dyDescent="0.3">
      <c r="A95" s="34">
        <v>269</v>
      </c>
      <c r="B95" t="s">
        <v>202</v>
      </c>
      <c r="C95" t="s">
        <v>201</v>
      </c>
      <c r="D95" t="s">
        <v>200</v>
      </c>
      <c r="E95" t="s">
        <v>630</v>
      </c>
      <c r="F95" t="s">
        <v>137</v>
      </c>
      <c r="G95">
        <v>12</v>
      </c>
      <c r="H95">
        <v>12</v>
      </c>
      <c r="I95">
        <v>12</v>
      </c>
      <c r="J95">
        <v>0</v>
      </c>
      <c r="K95">
        <v>12</v>
      </c>
      <c r="L95">
        <v>0</v>
      </c>
      <c r="M95">
        <v>12</v>
      </c>
      <c r="N95">
        <v>0</v>
      </c>
      <c r="O95">
        <v>0.145348837209302</v>
      </c>
    </row>
    <row r="96" spans="1:15" x14ac:dyDescent="0.3">
      <c r="A96" s="34">
        <v>269</v>
      </c>
      <c r="B96" t="s">
        <v>202</v>
      </c>
      <c r="C96" t="s">
        <v>201</v>
      </c>
      <c r="D96" t="s">
        <v>200</v>
      </c>
      <c r="E96" t="s">
        <v>630</v>
      </c>
      <c r="F96" t="s">
        <v>138</v>
      </c>
      <c r="G96">
        <v>126</v>
      </c>
      <c r="H96">
        <v>126</v>
      </c>
      <c r="I96">
        <v>122</v>
      </c>
      <c r="J96">
        <v>0</v>
      </c>
      <c r="K96">
        <v>96</v>
      </c>
      <c r="L96">
        <v>0</v>
      </c>
      <c r="M96">
        <v>116</v>
      </c>
      <c r="N96">
        <v>0</v>
      </c>
      <c r="O96">
        <v>0.145348837209302</v>
      </c>
    </row>
    <row r="97" spans="1:15" x14ac:dyDescent="0.3">
      <c r="A97" s="34">
        <v>270</v>
      </c>
      <c r="B97" t="s">
        <v>202</v>
      </c>
      <c r="C97" t="s">
        <v>212</v>
      </c>
      <c r="D97" t="s">
        <v>211</v>
      </c>
      <c r="E97" t="s">
        <v>273</v>
      </c>
      <c r="F97" t="s">
        <v>673</v>
      </c>
      <c r="G97">
        <v>0</v>
      </c>
      <c r="H97">
        <v>0</v>
      </c>
      <c r="I97">
        <v>0</v>
      </c>
      <c r="J97">
        <v>0</v>
      </c>
      <c r="K97">
        <v>0</v>
      </c>
      <c r="L97">
        <v>0</v>
      </c>
      <c r="M97">
        <v>1</v>
      </c>
      <c r="N97">
        <v>0</v>
      </c>
      <c r="O97">
        <v>0.15925176946410499</v>
      </c>
    </row>
    <row r="98" spans="1:15" x14ac:dyDescent="0.3">
      <c r="A98" s="34">
        <v>270</v>
      </c>
      <c r="B98" t="s">
        <v>202</v>
      </c>
      <c r="C98" t="s">
        <v>212</v>
      </c>
      <c r="D98" t="s">
        <v>293</v>
      </c>
      <c r="E98" t="s">
        <v>295</v>
      </c>
      <c r="F98" t="s">
        <v>671</v>
      </c>
      <c r="G98">
        <v>1</v>
      </c>
      <c r="H98">
        <v>1</v>
      </c>
      <c r="I98">
        <v>1</v>
      </c>
      <c r="J98">
        <v>0</v>
      </c>
      <c r="K98">
        <v>1</v>
      </c>
      <c r="L98">
        <v>0</v>
      </c>
      <c r="M98">
        <v>1</v>
      </c>
      <c r="N98">
        <v>0</v>
      </c>
      <c r="O98">
        <v>0</v>
      </c>
    </row>
    <row r="99" spans="1:15" x14ac:dyDescent="0.3">
      <c r="A99" s="34">
        <v>270</v>
      </c>
      <c r="B99" t="s">
        <v>202</v>
      </c>
      <c r="C99" t="s">
        <v>201</v>
      </c>
      <c r="D99" t="s">
        <v>290</v>
      </c>
      <c r="E99" t="s">
        <v>651</v>
      </c>
      <c r="F99" t="s">
        <v>667</v>
      </c>
      <c r="G99">
        <v>1</v>
      </c>
      <c r="H99">
        <v>1</v>
      </c>
      <c r="I99">
        <v>1</v>
      </c>
      <c r="J99">
        <v>0</v>
      </c>
      <c r="K99">
        <v>1</v>
      </c>
      <c r="L99">
        <v>0</v>
      </c>
      <c r="M99">
        <v>1</v>
      </c>
      <c r="N99">
        <v>0</v>
      </c>
      <c r="O99">
        <v>1.79597701149425E-2</v>
      </c>
    </row>
    <row r="100" spans="1:15" x14ac:dyDescent="0.3">
      <c r="A100" s="34">
        <v>270</v>
      </c>
      <c r="B100" t="s">
        <v>202</v>
      </c>
      <c r="C100" t="s">
        <v>201</v>
      </c>
      <c r="D100" t="s">
        <v>290</v>
      </c>
      <c r="E100" t="s">
        <v>651</v>
      </c>
      <c r="F100" t="s">
        <v>666</v>
      </c>
      <c r="G100">
        <v>1</v>
      </c>
      <c r="H100">
        <v>1</v>
      </c>
      <c r="I100">
        <v>0</v>
      </c>
      <c r="J100">
        <v>0</v>
      </c>
      <c r="K100">
        <v>0</v>
      </c>
      <c r="L100">
        <v>0</v>
      </c>
      <c r="M100">
        <v>0</v>
      </c>
      <c r="N100">
        <v>0</v>
      </c>
      <c r="O100">
        <v>1.79597701149425E-2</v>
      </c>
    </row>
    <row r="101" spans="1:15" x14ac:dyDescent="0.3">
      <c r="A101" s="34">
        <v>270</v>
      </c>
      <c r="B101" t="s">
        <v>202</v>
      </c>
      <c r="C101" t="s">
        <v>201</v>
      </c>
      <c r="D101" t="s">
        <v>290</v>
      </c>
      <c r="E101" t="s">
        <v>665</v>
      </c>
      <c r="F101" t="s">
        <v>664</v>
      </c>
      <c r="G101">
        <v>1</v>
      </c>
      <c r="H101">
        <v>1</v>
      </c>
      <c r="I101">
        <v>1</v>
      </c>
      <c r="J101">
        <v>0</v>
      </c>
      <c r="K101">
        <v>1</v>
      </c>
      <c r="L101">
        <v>0</v>
      </c>
      <c r="M101">
        <v>1</v>
      </c>
      <c r="N101">
        <v>0</v>
      </c>
      <c r="O101">
        <v>7.1839080459770097E-2</v>
      </c>
    </row>
    <row r="102" spans="1:15" x14ac:dyDescent="0.3">
      <c r="A102" s="34">
        <v>270</v>
      </c>
      <c r="B102" t="s">
        <v>202</v>
      </c>
      <c r="C102" t="s">
        <v>201</v>
      </c>
      <c r="D102" t="s">
        <v>290</v>
      </c>
      <c r="E102" t="s">
        <v>651</v>
      </c>
      <c r="F102" t="s">
        <v>663</v>
      </c>
      <c r="G102">
        <v>1</v>
      </c>
      <c r="H102">
        <v>1</v>
      </c>
      <c r="I102">
        <v>1</v>
      </c>
      <c r="J102">
        <v>0</v>
      </c>
      <c r="K102">
        <v>1</v>
      </c>
      <c r="L102">
        <v>0</v>
      </c>
      <c r="M102">
        <v>1</v>
      </c>
      <c r="N102">
        <v>0</v>
      </c>
      <c r="O102">
        <v>1.79597701149425E-2</v>
      </c>
    </row>
    <row r="103" spans="1:15" x14ac:dyDescent="0.3">
      <c r="A103" s="34">
        <v>271</v>
      </c>
      <c r="B103" t="s">
        <v>202</v>
      </c>
      <c r="C103" t="s">
        <v>201</v>
      </c>
      <c r="D103" t="s">
        <v>290</v>
      </c>
      <c r="E103" t="s">
        <v>651</v>
      </c>
      <c r="F103" t="s">
        <v>653</v>
      </c>
      <c r="G103">
        <v>1</v>
      </c>
      <c r="H103">
        <v>4</v>
      </c>
      <c r="I103">
        <v>1</v>
      </c>
      <c r="J103">
        <v>0</v>
      </c>
      <c r="K103">
        <v>1</v>
      </c>
      <c r="L103">
        <v>0</v>
      </c>
      <c r="M103">
        <v>1</v>
      </c>
      <c r="N103">
        <v>0</v>
      </c>
      <c r="O103">
        <v>1.79597701149425E-2</v>
      </c>
    </row>
    <row r="104" spans="1:15" x14ac:dyDescent="0.3">
      <c r="A104" s="34">
        <v>271</v>
      </c>
      <c r="B104" t="s">
        <v>202</v>
      </c>
      <c r="C104" t="s">
        <v>201</v>
      </c>
      <c r="D104" t="s">
        <v>290</v>
      </c>
      <c r="E104" t="s">
        <v>651</v>
      </c>
      <c r="F104" t="s">
        <v>652</v>
      </c>
      <c r="G104">
        <v>1</v>
      </c>
      <c r="H104">
        <v>1</v>
      </c>
      <c r="I104">
        <v>1</v>
      </c>
      <c r="J104">
        <v>0</v>
      </c>
      <c r="K104">
        <v>1</v>
      </c>
      <c r="L104">
        <v>0</v>
      </c>
      <c r="M104">
        <v>1</v>
      </c>
      <c r="N104">
        <v>0</v>
      </c>
      <c r="O104">
        <v>0.92592592592592604</v>
      </c>
    </row>
    <row r="105" spans="1:15" x14ac:dyDescent="0.3">
      <c r="A105" s="34">
        <v>271</v>
      </c>
      <c r="B105" t="s">
        <v>202</v>
      </c>
      <c r="C105" t="s">
        <v>201</v>
      </c>
      <c r="D105" t="s">
        <v>290</v>
      </c>
      <c r="E105" t="s">
        <v>651</v>
      </c>
      <c r="F105" t="s">
        <v>650</v>
      </c>
      <c r="G105">
        <v>30</v>
      </c>
      <c r="H105">
        <v>95</v>
      </c>
      <c r="I105">
        <v>30</v>
      </c>
      <c r="J105">
        <v>0</v>
      </c>
      <c r="K105">
        <v>30</v>
      </c>
      <c r="L105">
        <v>0</v>
      </c>
      <c r="M105">
        <v>30</v>
      </c>
      <c r="N105">
        <v>0</v>
      </c>
      <c r="O105">
        <v>0.23148148148148201</v>
      </c>
    </row>
    <row r="106" spans="1:15" x14ac:dyDescent="0.3">
      <c r="A106" s="34">
        <v>271</v>
      </c>
      <c r="B106" t="s">
        <v>202</v>
      </c>
      <c r="C106" t="s">
        <v>201</v>
      </c>
      <c r="D106" t="s">
        <v>290</v>
      </c>
      <c r="E106" t="s">
        <v>289</v>
      </c>
      <c r="F106" t="s">
        <v>649</v>
      </c>
      <c r="G106">
        <v>1</v>
      </c>
      <c r="H106">
        <v>1</v>
      </c>
      <c r="I106">
        <v>1</v>
      </c>
      <c r="J106">
        <v>0</v>
      </c>
      <c r="K106">
        <v>1</v>
      </c>
      <c r="L106">
        <v>0</v>
      </c>
      <c r="M106">
        <v>1</v>
      </c>
      <c r="N106">
        <v>0</v>
      </c>
      <c r="O106">
        <v>0.73302469135802495</v>
      </c>
    </row>
    <row r="107" spans="1:15" x14ac:dyDescent="0.3">
      <c r="A107" s="34">
        <v>271</v>
      </c>
      <c r="B107" t="s">
        <v>202</v>
      </c>
      <c r="C107" t="s">
        <v>201</v>
      </c>
      <c r="D107" t="s">
        <v>290</v>
      </c>
      <c r="E107" t="s">
        <v>289</v>
      </c>
      <c r="F107" t="s">
        <v>648</v>
      </c>
      <c r="G107">
        <v>1</v>
      </c>
      <c r="H107">
        <v>1</v>
      </c>
      <c r="I107">
        <v>1</v>
      </c>
      <c r="J107">
        <v>0</v>
      </c>
      <c r="K107">
        <v>1</v>
      </c>
      <c r="L107">
        <v>0</v>
      </c>
      <c r="M107">
        <v>1</v>
      </c>
      <c r="N107">
        <v>0</v>
      </c>
      <c r="O107">
        <v>0.23148148148148201</v>
      </c>
    </row>
    <row r="108" spans="1:15" x14ac:dyDescent="0.3">
      <c r="A108" s="34">
        <v>271</v>
      </c>
      <c r="B108" t="s">
        <v>202</v>
      </c>
      <c r="C108" t="s">
        <v>201</v>
      </c>
      <c r="D108" t="s">
        <v>290</v>
      </c>
      <c r="E108" t="s">
        <v>646</v>
      </c>
      <c r="F108" t="s">
        <v>647</v>
      </c>
      <c r="G108">
        <v>1</v>
      </c>
      <c r="H108">
        <v>4</v>
      </c>
      <c r="I108">
        <v>1</v>
      </c>
      <c r="J108">
        <v>0</v>
      </c>
      <c r="K108">
        <v>1</v>
      </c>
      <c r="L108">
        <v>0</v>
      </c>
      <c r="M108">
        <v>1</v>
      </c>
      <c r="N108">
        <v>0</v>
      </c>
      <c r="O108">
        <v>0.23148148148148201</v>
      </c>
    </row>
    <row r="109" spans="1:15" x14ac:dyDescent="0.3">
      <c r="A109" s="34">
        <v>271</v>
      </c>
      <c r="B109" t="s">
        <v>202</v>
      </c>
      <c r="C109" t="s">
        <v>201</v>
      </c>
      <c r="D109" t="s">
        <v>290</v>
      </c>
      <c r="E109" t="s">
        <v>646</v>
      </c>
      <c r="F109" t="s">
        <v>645</v>
      </c>
      <c r="G109">
        <v>3</v>
      </c>
      <c r="H109">
        <v>3</v>
      </c>
      <c r="I109">
        <v>3</v>
      </c>
      <c r="J109">
        <v>0</v>
      </c>
      <c r="K109">
        <v>3</v>
      </c>
      <c r="L109">
        <v>0</v>
      </c>
      <c r="M109">
        <v>3</v>
      </c>
      <c r="N109">
        <v>0</v>
      </c>
      <c r="O109">
        <v>0.92592592592592604</v>
      </c>
    </row>
    <row r="110" spans="1:15" x14ac:dyDescent="0.3">
      <c r="A110" s="34">
        <v>271</v>
      </c>
      <c r="B110" t="s">
        <v>202</v>
      </c>
      <c r="C110" t="s">
        <v>201</v>
      </c>
      <c r="D110" t="s">
        <v>290</v>
      </c>
      <c r="E110" t="s">
        <v>644</v>
      </c>
      <c r="F110" t="s">
        <v>643</v>
      </c>
      <c r="G110">
        <v>1</v>
      </c>
      <c r="H110">
        <v>1</v>
      </c>
      <c r="I110">
        <v>1</v>
      </c>
      <c r="J110">
        <v>0</v>
      </c>
      <c r="K110">
        <v>1</v>
      </c>
      <c r="L110">
        <v>0</v>
      </c>
      <c r="M110">
        <v>1</v>
      </c>
      <c r="N110">
        <v>0</v>
      </c>
      <c r="O110">
        <v>0.23148148148148201</v>
      </c>
    </row>
    <row r="111" spans="1:15" x14ac:dyDescent="0.3">
      <c r="A111" s="34">
        <v>273</v>
      </c>
      <c r="B111" t="s">
        <v>202</v>
      </c>
      <c r="C111" t="s">
        <v>201</v>
      </c>
      <c r="D111" t="s">
        <v>200</v>
      </c>
      <c r="E111" t="s">
        <v>632</v>
      </c>
      <c r="F111" t="s">
        <v>631</v>
      </c>
      <c r="G111">
        <v>0</v>
      </c>
      <c r="H111">
        <v>0</v>
      </c>
      <c r="I111">
        <v>0</v>
      </c>
      <c r="J111">
        <v>0</v>
      </c>
      <c r="K111">
        <v>0</v>
      </c>
      <c r="L111">
        <v>0</v>
      </c>
      <c r="M111">
        <v>1</v>
      </c>
      <c r="N111">
        <v>0</v>
      </c>
      <c r="O111">
        <v>0.23148148148148201</v>
      </c>
    </row>
    <row r="112" spans="1:15" x14ac:dyDescent="0.3">
      <c r="A112" s="34">
        <v>280</v>
      </c>
      <c r="B112" t="s">
        <v>202</v>
      </c>
      <c r="C112" t="s">
        <v>201</v>
      </c>
      <c r="D112" t="s">
        <v>200</v>
      </c>
      <c r="E112" t="s">
        <v>630</v>
      </c>
      <c r="F112" t="s">
        <v>629</v>
      </c>
      <c r="G112">
        <v>0</v>
      </c>
      <c r="H112">
        <v>0</v>
      </c>
      <c r="I112">
        <v>1</v>
      </c>
      <c r="J112">
        <v>0</v>
      </c>
      <c r="K112">
        <v>0</v>
      </c>
      <c r="L112">
        <v>0</v>
      </c>
      <c r="M112">
        <v>1</v>
      </c>
      <c r="N112">
        <v>0</v>
      </c>
      <c r="O112">
        <v>0</v>
      </c>
    </row>
    <row r="113" spans="1:15" x14ac:dyDescent="0.3">
      <c r="A113" s="34">
        <v>451</v>
      </c>
      <c r="B113" t="s">
        <v>202</v>
      </c>
      <c r="C113" t="s">
        <v>212</v>
      </c>
      <c r="D113" t="s">
        <v>293</v>
      </c>
      <c r="E113" t="s">
        <v>295</v>
      </c>
      <c r="F113" t="s">
        <v>294</v>
      </c>
      <c r="G113">
        <v>2</v>
      </c>
      <c r="H113">
        <v>0</v>
      </c>
      <c r="I113">
        <v>2</v>
      </c>
      <c r="J113">
        <v>0</v>
      </c>
      <c r="K113">
        <v>2</v>
      </c>
      <c r="L113">
        <v>0</v>
      </c>
      <c r="M113">
        <v>2</v>
      </c>
      <c r="N113">
        <v>0</v>
      </c>
      <c r="O113">
        <v>0</v>
      </c>
    </row>
    <row r="114" spans="1:15" x14ac:dyDescent="0.3">
      <c r="A114" s="34">
        <v>451</v>
      </c>
      <c r="B114" t="s">
        <v>202</v>
      </c>
      <c r="C114" t="s">
        <v>212</v>
      </c>
      <c r="D114" t="s">
        <v>293</v>
      </c>
      <c r="E114" t="s">
        <v>292</v>
      </c>
      <c r="F114" t="s">
        <v>291</v>
      </c>
      <c r="G114">
        <v>0</v>
      </c>
      <c r="H114">
        <v>0</v>
      </c>
      <c r="I114">
        <v>1</v>
      </c>
      <c r="J114">
        <v>0</v>
      </c>
      <c r="K114">
        <v>0</v>
      </c>
      <c r="L114">
        <v>0</v>
      </c>
      <c r="M114">
        <v>1</v>
      </c>
      <c r="N114">
        <v>0</v>
      </c>
      <c r="O114">
        <v>0</v>
      </c>
    </row>
    <row r="115" spans="1:15" x14ac:dyDescent="0.3">
      <c r="A115" s="34">
        <v>451</v>
      </c>
      <c r="B115" t="s">
        <v>202</v>
      </c>
      <c r="C115" t="s">
        <v>201</v>
      </c>
      <c r="D115" t="s">
        <v>290</v>
      </c>
      <c r="E115" t="s">
        <v>289</v>
      </c>
      <c r="F115" t="s">
        <v>288</v>
      </c>
      <c r="G115">
        <v>0</v>
      </c>
      <c r="H115">
        <v>0</v>
      </c>
      <c r="I115">
        <v>0</v>
      </c>
      <c r="J115">
        <v>0</v>
      </c>
      <c r="K115">
        <v>0</v>
      </c>
      <c r="L115">
        <v>0</v>
      </c>
      <c r="M115">
        <v>1</v>
      </c>
      <c r="N115">
        <v>0</v>
      </c>
      <c r="O115">
        <v>0</v>
      </c>
    </row>
    <row r="116" spans="1:15" x14ac:dyDescent="0.3">
      <c r="A116" s="34">
        <v>451</v>
      </c>
      <c r="B116" t="s">
        <v>202</v>
      </c>
      <c r="C116" t="s">
        <v>212</v>
      </c>
      <c r="D116" t="s">
        <v>211</v>
      </c>
      <c r="E116" t="s">
        <v>273</v>
      </c>
      <c r="F116" t="s">
        <v>272</v>
      </c>
      <c r="G116">
        <v>1</v>
      </c>
      <c r="H116">
        <v>1</v>
      </c>
      <c r="I116">
        <v>1</v>
      </c>
      <c r="J116">
        <v>0</v>
      </c>
      <c r="K116">
        <v>1</v>
      </c>
      <c r="L116">
        <v>0</v>
      </c>
      <c r="M116">
        <v>1</v>
      </c>
      <c r="N116">
        <v>0</v>
      </c>
      <c r="O116">
        <v>0</v>
      </c>
    </row>
    <row r="117" spans="1:15" x14ac:dyDescent="0.3">
      <c r="A117" s="34">
        <v>451</v>
      </c>
      <c r="B117" t="s">
        <v>202</v>
      </c>
      <c r="C117" t="s">
        <v>212</v>
      </c>
      <c r="D117" t="s">
        <v>211</v>
      </c>
      <c r="E117" t="s">
        <v>210</v>
      </c>
      <c r="F117" t="s">
        <v>209</v>
      </c>
      <c r="G117">
        <v>0</v>
      </c>
      <c r="H117">
        <v>0</v>
      </c>
      <c r="I117">
        <v>0</v>
      </c>
      <c r="J117">
        <v>0</v>
      </c>
      <c r="K117">
        <v>0</v>
      </c>
      <c r="L117">
        <v>0</v>
      </c>
      <c r="M117">
        <v>0</v>
      </c>
      <c r="N117">
        <v>0</v>
      </c>
      <c r="O117">
        <v>3.2552083333333301E-2</v>
      </c>
    </row>
    <row r="118" spans="1:15" x14ac:dyDescent="0.3">
      <c r="A118" s="34">
        <v>451</v>
      </c>
      <c r="B118" t="s">
        <v>202</v>
      </c>
      <c r="C118" t="s">
        <v>201</v>
      </c>
      <c r="D118" t="s">
        <v>200</v>
      </c>
      <c r="E118" t="s">
        <v>199</v>
      </c>
      <c r="F118" t="s">
        <v>208</v>
      </c>
      <c r="G118">
        <v>0</v>
      </c>
      <c r="H118">
        <v>0</v>
      </c>
      <c r="I118">
        <v>0</v>
      </c>
      <c r="J118">
        <v>0</v>
      </c>
      <c r="K118">
        <v>0</v>
      </c>
      <c r="L118">
        <v>0</v>
      </c>
      <c r="M118">
        <v>0</v>
      </c>
      <c r="N118">
        <v>0</v>
      </c>
      <c r="O118">
        <v>0</v>
      </c>
    </row>
    <row r="119" spans="1:15" x14ac:dyDescent="0.3">
      <c r="A119" s="34">
        <v>451</v>
      </c>
      <c r="B119" t="s">
        <v>202</v>
      </c>
      <c r="C119" t="s">
        <v>201</v>
      </c>
      <c r="D119" t="s">
        <v>200</v>
      </c>
      <c r="E119" t="s">
        <v>207</v>
      </c>
      <c r="F119" t="s">
        <v>206</v>
      </c>
      <c r="G119">
        <v>0</v>
      </c>
      <c r="H119">
        <v>0</v>
      </c>
      <c r="I119">
        <v>1</v>
      </c>
      <c r="J119">
        <v>0</v>
      </c>
      <c r="K119">
        <v>0</v>
      </c>
      <c r="L119">
        <v>0</v>
      </c>
      <c r="M119">
        <v>1</v>
      </c>
      <c r="N119">
        <v>0</v>
      </c>
      <c r="O119">
        <v>0</v>
      </c>
    </row>
    <row r="120" spans="1:15" x14ac:dyDescent="0.3">
      <c r="A120" s="34">
        <v>451</v>
      </c>
      <c r="B120" t="s">
        <v>202</v>
      </c>
      <c r="C120" t="s">
        <v>201</v>
      </c>
      <c r="D120" t="s">
        <v>200</v>
      </c>
      <c r="E120" t="s">
        <v>199</v>
      </c>
      <c r="F120" t="s">
        <v>198</v>
      </c>
      <c r="G120">
        <v>0</v>
      </c>
      <c r="H120">
        <v>0</v>
      </c>
      <c r="I120">
        <v>1</v>
      </c>
      <c r="J120">
        <v>0</v>
      </c>
      <c r="K120">
        <v>0</v>
      </c>
      <c r="L120">
        <v>0</v>
      </c>
      <c r="M120">
        <v>1</v>
      </c>
      <c r="N120">
        <v>0</v>
      </c>
      <c r="O120">
        <v>0</v>
      </c>
    </row>
    <row r="121" spans="1:15" x14ac:dyDescent="0.3">
      <c r="O121">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view="pageBreakPreview"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265</v>
      </c>
      <c r="C5" s="84" t="s">
        <v>116</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INDEX('POA4'!$A$2:$O$152,_xlfn.AGGREGATE(15,6,ROW('POA4'!$A$2:$A$152)-ROW('POA4'!$A$2)+1/--('POA4'!$A$2:$A$152=$B$5),ROWS($A$11:A11)),3)</f>
        <v>4.12 Gobernanza universitaria, transparencia y rendición de cuentas</v>
      </c>
      <c r="B11" s="2" t="str">
        <f>INDEX('POA4'!$A$2:$O$152,_xlfn.AGGREGATE(15,6,ROW('POA4'!$A$2:$A$152)-ROW('POA4'!$A$2)+1/--('POA4'!$A$2:$A$152=$B$5),ROWS($A$11:B11)),4)</f>
        <v>4.12.1 Fortalecer  la gobernanza  universitaria  en la conducción  y  funcionamiento  de la institución.</v>
      </c>
      <c r="C11" s="2" t="str">
        <f>INDEX('POA4'!$A$2:$O$152,_xlfn.AGGREGATE(15,6,ROW('POA4'!$A$2:$A$152)-ROW('POA4'!$A$2)+1/--('POA4'!$A$2:$A$152=$B$5),ROWS($A$11:C11)),5)</f>
        <v>4.12.1.1 Fomentar la colaboración con los órdenes de gobierno federal y estatal en el marco de la autonomía universitaria.</v>
      </c>
      <c r="D11" s="2" t="str">
        <f>INDEX('POA4'!$A$2:$O$152,_xlfn.AGGREGATE(15,6,ROW('POA4'!$A$2:$A$152)-ROW('POA4'!$A$2)+1/--('POA4'!$A$2:$A$152=$B$5),ROWS($A$11:D11)),6)</f>
        <v>Apoyar en los procesos de Gestión Académica y Administrativas en la ciudad de México, tanto en la administración central como a las vicerrectorías.</v>
      </c>
      <c r="E11" s="37">
        <f t="shared" ref="E11" si="0">+F11+H11+J11+L11</f>
        <v>1</v>
      </c>
      <c r="F11" s="31">
        <f>INDEX('POA4'!$A$2:$O$152,_xlfn.AGGREGATE(15,6,ROW('POA4'!$A$2:$A$152)-ROW('POA4'!$A$2)+1/--('POA4'!$A$2:$A$152=$B$5),ROWS($A$11:F11)),7)</f>
        <v>0</v>
      </c>
      <c r="G11" s="31">
        <f>INDEX('POA4'!$A$2:$O$152,_xlfn.AGGREGATE(15,6,ROW('POA4'!$A$2:$A$152)-ROW('POA4'!$A$2)+1/--('POA4'!$A$2:$A$152=$B$5),ROWS($A$11:G11)),8)</f>
        <v>0</v>
      </c>
      <c r="H11" s="31">
        <f>INDEX('POA4'!$A$2:$O$152,_xlfn.AGGREGATE(15,6,ROW('POA4'!$A$2:$A$152)-ROW('POA4'!$A$2)+1/--('POA4'!$A$2:$A$152=$B$5),ROWS($A$11:H11)),9)</f>
        <v>0</v>
      </c>
      <c r="I11" s="31">
        <f>INDEX('POA4'!$A$2:$O$152,_xlfn.AGGREGATE(15,6,ROW('POA4'!$A$2:$A$152)-ROW('POA4'!$A$2)+1/--('POA4'!$A$2:$A$152=$B$5),ROWS($A$11:I11)),10)</f>
        <v>0</v>
      </c>
      <c r="J11" s="31">
        <f>INDEX('POA4'!$A$2:$O$152,_xlfn.AGGREGATE(15,6,ROW('POA4'!$A$2:$A$152)-ROW('POA4'!$A$2)+1/--('POA4'!$A$2:$A$152=$B$5),ROWS($A$11:J11)),11)</f>
        <v>0</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0</v>
      </c>
      <c r="O11" s="41">
        <f t="shared" ref="O11" si="2">IFERROR(N11/E11,0%)</f>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view="pageBreakPreview" zoomScale="60" zoomScaleNormal="70" workbookViewId="0">
      <selection activeCell="A11" sqref="A11:A20"/>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266</v>
      </c>
      <c r="C5" s="84" t="s">
        <v>117</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1.8 Comunicación e identidad universitaria</v>
      </c>
      <c r="B11" s="2" t="str">
        <f>IF(ROWS($A$11:B11)&gt;COUNTIF(POA!$A:$A,$B$5),"",INDEX(POA!$A$2:$O$856,_xlfn.AGGREGATE(15,6,ROW(POA!$A$2:$A$855)-ROW(POA!$A$2)+1/--(POA!$A$2:$A$855=$B$5),ROWS($A$11:B11)),4))</f>
        <v>1.8.1 Informar a la comunidad universitaria y a la sociedad en general sobre las actividades realizadas por la universidad como parte de su quehacer institucional.</v>
      </c>
      <c r="C11" s="2" t="str">
        <f>IF(ROWS($A$11:C11)&gt;COUNTIF(POA!$A:$A,$B$5),"",INDEX(POA!$A$2:$O$856,_xlfn.AGGREGATE(15,6,ROW(POA!$A$2:$A$855)-ROW(POA!$A$2)+1/--(POA!$A$2:$A$855=$B$5),ROWS($A$11:C11)),5))</f>
        <v>1.8.1.1 Difundir las actividades universitarias derivadas del cumplimiento de sus funciones sustantivas a través de los medios de comunicación institucionales y de los que dispone la propia entidad.</v>
      </c>
      <c r="D11" s="2" t="str">
        <f>IF(ROWS($A$11:D11)&gt;COUNTIF(POA!$A:$A,$B$5),"",INDEX(POA!$A$2:$O$856,_xlfn.AGGREGATE(15,6,ROW(POA!$A$2:$A$855)-ROW(POA!$A$2)+1/--(POA!$A$2:$A$855=$B$5),ROWS($A$11:D11)),6))</f>
        <v>PLANEAR, DISEÑAR E IMPLEMENTAR CAMPAÑAS PUBLICITARIAS QUE FORTALEZCAN LA IMAGEN INSTITUCIONAL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6" x14ac:dyDescent="0.3">
      <c r="A12" s="2" t="str">
        <f>IF(ROWS($A$11:A12)&gt;COUNTIF(POA!$A:$A,$B$5),"",INDEX(POA!$A$2:$O$856,_xlfn.AGGREGATE(15,6,ROW(POA!$A$2:$A$855)-ROW(POA!$A$2)+1/--(POA!$A$2:$A$855=$B$5),ROWS($A$11:A12)),3))</f>
        <v>1.8 Comunicación e identidad universitaria</v>
      </c>
      <c r="B12" s="2" t="str">
        <f>IF(ROWS($A$11:B12)&gt;COUNTIF(POA!$A:$A,$B$5),"",INDEX(POA!$A$2:$O$856,_xlfn.AGGREGATE(15,6,ROW(POA!$A$2:$A$855)-ROW(POA!$A$2)+1/--(POA!$A$2:$A$855=$B$5),ROWS($A$11:B12)),4))</f>
        <v>1.8.1 Informar a la comunidad universitaria y a la sociedad en general sobre las actividades realizadas por la universidad como parte de su quehacer institucional.</v>
      </c>
      <c r="C12" s="2" t="str">
        <f>IF(ROWS($A$11:C12)&gt;COUNTIF(POA!$A:$A,$B$5),"",INDEX(POA!$A$2:$O$856,_xlfn.AGGREGATE(15,6,ROW(POA!$A$2:$A$855)-ROW(POA!$A$2)+1/--(POA!$A$2:$A$855=$B$5),ROWS($A$11:C12)),5))</f>
        <v>1.8.1.1 Difundir las actividades universitarias derivadas del cumplimiento de sus funciones sustantivas a través de los medios de comunicación institucionales y de los que dispone la propia entidad.</v>
      </c>
      <c r="D12" s="2" t="str">
        <f>IF(ROWS($A$11:D12)&gt;COUNTIF(POA!$A:$A,$B$5),"",INDEX(POA!$A$2:$O$856,_xlfn.AGGREGATE(15,6,ROW(POA!$A$2:$A$855)-ROW(POA!$A$2)+1/--(POA!$A$2:$A$855=$B$5),ROWS($A$11:D12)),6))</f>
        <v>ORGANIZAR Y REALIZAR EVENTOS INSTITUCIONALES DE ACUERDO A LOS LINEAMIENTOS DE PROTOCOLO Y CEREMONIAL</v>
      </c>
      <c r="E12" s="31">
        <f t="shared" ref="E12:E20"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0" si="1">+G12+I12+K12+M12</f>
        <v>0</v>
      </c>
      <c r="O12" s="41">
        <f t="shared" ref="O12:O20" si="2">IFERROR(N12/E12,0%)</f>
        <v>0</v>
      </c>
    </row>
    <row r="13" spans="1:16" ht="39.6" x14ac:dyDescent="0.3">
      <c r="A13" s="2" t="str">
        <f>IF(ROWS($A$11:A13)&gt;COUNTIF(POA!$A:$A,$B$5),"",INDEX(POA!$A$2:$O$856,_xlfn.AGGREGATE(15,6,ROW(POA!$A$2:$A$855)-ROW(POA!$A$2)+1/--(POA!$A$2:$A$855=$B$5),ROWS($A$11:A13)),3))</f>
        <v>1.8 Comunicación e identidad universitaria</v>
      </c>
      <c r="B13" s="2" t="str">
        <f>IF(ROWS($A$11:B13)&gt;COUNTIF(POA!$A:$A,$B$5),"",INDEX(POA!$A$2:$O$856,_xlfn.AGGREGATE(15,6,ROW(POA!$A$2:$A$855)-ROW(POA!$A$2)+1/--(POA!$A$2:$A$855=$B$5),ROWS($A$11:B13)),4))</f>
        <v>1.8.2 Fomentar el sentido de pertenencia e identidad en la comunidad universitaria.</v>
      </c>
      <c r="C13" s="2" t="str">
        <f>IF(ROWS($A$11:C13)&gt;COUNTIF(POA!$A:$A,$B$5),"",INDEX(POA!$A$2:$O$856,_xlfn.AGGREGATE(15,6,ROW(POA!$A$2:$A$855)-ROW(POA!$A$2)+1/--(POA!$A$2:$A$855=$B$5),ROWS($A$11:C13)),5))</f>
        <v>1.8.2.3 Promover el uso y adopción de símbolos oficiales como elementos reforzadores de la identidad cimarrona.</v>
      </c>
      <c r="D13" s="2" t="str">
        <f>IF(ROWS($A$11:D13)&gt;COUNTIF(POA!$A:$A,$B$5),"",INDEX(POA!$A$2:$O$856,_xlfn.AGGREGATE(15,6,ROW(POA!$A$2:$A$855)-ROW(POA!$A$2)+1/--(POA!$A$2:$A$855=$B$5),ROWS($A$11:D13)),6))</f>
        <v>Realizar el diseño de material impreso para eventos de la UABC promoviendo que se apeguen al manual de identidad gráfica UABC</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39.6" x14ac:dyDescent="0.3">
      <c r="A14" s="2" t="str">
        <f>IF(ROWS($A$11:A14)&gt;COUNTIF(POA!$A:$A,$B$5),"",INDEX(POA!$A$2:$O$856,_xlfn.AGGREGATE(15,6,ROW(POA!$A$2:$A$855)-ROW(POA!$A$2)+1/--(POA!$A$2:$A$855=$B$5),ROWS($A$11:A14)),3))</f>
        <v>1.8 Comunicación e identidad universitaria</v>
      </c>
      <c r="B14" s="2" t="str">
        <f>IF(ROWS($A$11:B14)&gt;COUNTIF(POA!$A:$A,$B$5),"",INDEX(POA!$A$2:$O$856,_xlfn.AGGREGATE(15,6,ROW(POA!$A$2:$A$855)-ROW(POA!$A$2)+1/--(POA!$A$2:$A$855=$B$5),ROWS($A$11:B14)),4))</f>
        <v>1.8.2 Fomentar el sentido de pertenencia e identidad en la comunidad universitaria.</v>
      </c>
      <c r="C14" s="2" t="str">
        <f>IF(ROWS($A$11:C14)&gt;COUNTIF(POA!$A:$A,$B$5),"",INDEX(POA!$A$2:$O$856,_xlfn.AGGREGATE(15,6,ROW(POA!$A$2:$A$855)-ROW(POA!$A$2)+1/--(POA!$A$2:$A$855=$B$5),ROWS($A$11:C14)),5))</f>
        <v>1.8.2.3 Promover el uso y adopción de símbolos oficiales como elementos reforzadores de la identidad cimarrona.</v>
      </c>
      <c r="D14" s="2" t="str">
        <f>IF(ROWS($A$11:D14)&gt;COUNTIF(POA!$A:$A,$B$5),"",INDEX(POA!$A$2:$O$856,_xlfn.AGGREGATE(15,6,ROW(POA!$A$2:$A$855)-ROW(POA!$A$2)+1/--(POA!$A$2:$A$855=$B$5),ROWS($A$11:D14)),6))</f>
        <v>Realizar el diseño de papelería institucional para la UABC</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1.8 Comunicación e identidad universitaria</v>
      </c>
      <c r="B15" s="2" t="str">
        <f>IF(ROWS($A$11:B15)&gt;COUNTIF(POA!$A:$A,$B$5),"",INDEX(POA!$A$2:$O$856,_xlfn.AGGREGATE(15,6,ROW(POA!$A$2:$A$855)-ROW(POA!$A$2)+1/--(POA!$A$2:$A$855=$B$5),ROWS($A$11:B15)),4))</f>
        <v>1.8.2 Fomentar el sentido de pertenencia e identidad en la comunidad universitaria.</v>
      </c>
      <c r="C15" s="2" t="str">
        <f>IF(ROWS($A$11:C15)&gt;COUNTIF(POA!$A:$A,$B$5),"",INDEX(POA!$A$2:$O$856,_xlfn.AGGREGATE(15,6,ROW(POA!$A$2:$A$855)-ROW(POA!$A$2)+1/--(POA!$A$2:$A$855=$B$5),ROWS($A$11:C15)),5))</f>
        <v>1.8.2.3 Promover el uso y adopción de símbolos oficiales como elementos reforzadores de la identidad cimarrona.</v>
      </c>
      <c r="D15" s="2" t="str">
        <f>IF(ROWS($A$11:D15)&gt;COUNTIF(POA!$A:$A,$B$5),"",INDEX(POA!$A$2:$O$856,_xlfn.AGGREGATE(15,6,ROW(POA!$A$2:$A$855)-ROW(POA!$A$2)+1/--(POA!$A$2:$A$855=$B$5),ROWS($A$11:D15)),6))</f>
        <v>Realizar el  diseño de herramientas museográfiacas (Lonas, cicloramas, stands, etc.) para eventos de la UABC</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1.8 Comunicación e identidad universitaria</v>
      </c>
      <c r="B16" s="2" t="str">
        <f>IF(ROWS($A$11:B16)&gt;COUNTIF(POA!$A:$A,$B$5),"",INDEX(POA!$A$2:$O$856,_xlfn.AGGREGATE(15,6,ROW(POA!$A$2:$A$855)-ROW(POA!$A$2)+1/--(POA!$A$2:$A$855=$B$5),ROWS($A$11:B16)),4))</f>
        <v>1.8.2 Fomentar el sentido de pertenencia e identidad en la comunidad universitaria.</v>
      </c>
      <c r="C16" s="2" t="str">
        <f>IF(ROWS($A$11:C16)&gt;COUNTIF(POA!$A:$A,$B$5),"",INDEX(POA!$A$2:$O$856,_xlfn.AGGREGATE(15,6,ROW(POA!$A$2:$A$855)-ROW(POA!$A$2)+1/--(POA!$A$2:$A$855=$B$5),ROWS($A$11:C16)),5))</f>
        <v>1.8.2.3 Promover el uso y adopción de símbolos oficiales como elementos reforzadores de la identidad cimarrona.</v>
      </c>
      <c r="D16" s="2" t="str">
        <f>IF(ROWS($A$11:D16)&gt;COUNTIF(POA!$A:$A,$B$5),"",INDEX(POA!$A$2:$O$856,_xlfn.AGGREGATE(15,6,ROW(POA!$A$2:$A$855)-ROW(POA!$A$2)+1/--(POA!$A$2:$A$855=$B$5),ROWS($A$11:D16)),6))</f>
        <v>Apoyar con el diseño y entrega de impresiones de logística editorial con elaboradas con recursos propios para eventos de la UABC con proveedores externos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1.8 Comunicación e identidad universitaria</v>
      </c>
      <c r="B17" s="2" t="str">
        <f>IF(ROWS($A$11:B17)&gt;COUNTIF(POA!$A:$A,$B$5),"",INDEX(POA!$A$2:$O$856,_xlfn.AGGREGATE(15,6,ROW(POA!$A$2:$A$855)-ROW(POA!$A$2)+1/--(POA!$A$2:$A$855=$B$5),ROWS($A$11:B17)),4))</f>
        <v>1.8.2 Fomentar el sentido de pertenencia e identidad en la comunidad universitaria.</v>
      </c>
      <c r="C17" s="2" t="str">
        <f>IF(ROWS($A$11:C17)&gt;COUNTIF(POA!$A:$A,$B$5),"",INDEX(POA!$A$2:$O$856,_xlfn.AGGREGATE(15,6,ROW(POA!$A$2:$A$855)-ROW(POA!$A$2)+1/--(POA!$A$2:$A$855=$B$5),ROWS($A$11:C17)),5))</f>
        <v>1.8.2.3 Promover el uso y adopción de símbolos oficiales como elementos reforzadores de la identidad cimarrona.</v>
      </c>
      <c r="D17" s="2" t="str">
        <f>IF(ROWS($A$11:D17)&gt;COUNTIF(POA!$A:$A,$B$5),"",INDEX(POA!$A$2:$O$856,_xlfn.AGGREGATE(15,6,ROW(POA!$A$2:$A$855)-ROW(POA!$A$2)+1/--(POA!$A$2:$A$855=$B$5),ROWS($A$11:D17)),6))</f>
        <v>Apoyar con el diseño y entrega de impresiones elaboradas con recursos propios de papelería institucional de la UABC con proveedores externos</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1.8 Comunicación e identidad universitaria</v>
      </c>
      <c r="B18" s="2" t="str">
        <f>IF(ROWS($A$11:B18)&gt;COUNTIF(POA!$A:$A,$B$5),"",INDEX(POA!$A$2:$O$856,_xlfn.AGGREGATE(15,6,ROW(POA!$A$2:$A$855)-ROW(POA!$A$2)+1/--(POA!$A$2:$A$855=$B$5),ROWS($A$11:B18)),4))</f>
        <v>1.8.2 Fomentar el sentido de pertenencia e identidad en la comunidad universitaria.</v>
      </c>
      <c r="C18" s="2" t="str">
        <f>IF(ROWS($A$11:C18)&gt;COUNTIF(POA!$A:$A,$B$5),"",INDEX(POA!$A$2:$O$856,_xlfn.AGGREGATE(15,6,ROW(POA!$A$2:$A$855)-ROW(POA!$A$2)+1/--(POA!$A$2:$A$855=$B$5),ROWS($A$11:C18)),5))</f>
        <v>1.8.2.3 Promover el uso y adopción de símbolos oficiales como elementos reforzadores de la identidad cimarrona.</v>
      </c>
      <c r="D18" s="2" t="str">
        <f>IF(ROWS($A$11:D18)&gt;COUNTIF(POA!$A:$A,$B$5),"",INDEX(POA!$A$2:$O$856,_xlfn.AGGREGATE(15,6,ROW(POA!$A$2:$A$855)-ROW(POA!$A$2)+1/--(POA!$A$2:$A$855=$B$5),ROWS($A$11:D18)),6))</f>
        <v>Apoyar con el diseño de impresiones elaboradas con recursos propios de logística museográfica para eventos UABC  con proveedores externos</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66" x14ac:dyDescent="0.3">
      <c r="A19" s="2" t="str">
        <f>IF(ROWS($A$11:A19)&gt;COUNTIF(POA!$A:$A,$B$5),"",INDEX(POA!$A$2:$O$856,_xlfn.AGGREGATE(15,6,ROW(POA!$A$2:$A$855)-ROW(POA!$A$2)+1/--(POA!$A$2:$A$855=$B$5),ROWS($A$11:A19)),3))</f>
        <v>1.8 Comunicación e identidad universitaria</v>
      </c>
      <c r="B19" s="2" t="str">
        <f>IF(ROWS($A$11:B19)&gt;COUNTIF(POA!$A:$A,$B$5),"",INDEX(POA!$A$2:$O$856,_xlfn.AGGREGATE(15,6,ROW(POA!$A$2:$A$855)-ROW(POA!$A$2)+1/--(POA!$A$2:$A$855=$B$5),ROWS($A$11:B19)),4))</f>
        <v>1.8.1 Informar a la comunidad universitaria y a la sociedad en general sobre las actividades realizadas por la universidad como parte de su quehacer institucional.</v>
      </c>
      <c r="C19" s="2" t="str">
        <f>IF(ROWS($A$11:C19)&gt;COUNTIF(POA!$A:$A,$B$5),"",INDEX(POA!$A$2:$O$856,_xlfn.AGGREGATE(15,6,ROW(POA!$A$2:$A$855)-ROW(POA!$A$2)+1/--(POA!$A$2:$A$855=$B$5),ROWS($A$11:C19)),5))</f>
        <v>1.8.1.1 Difundir las actividades universitarias derivadas del cumplimiento de sus funciones sustantivas a través de los medios de comunicación institucionales y de los que dispone la propia entidad.</v>
      </c>
      <c r="D19" s="2" t="str">
        <f>IF(ROWS($A$11:D19)&gt;COUNTIF(POA!$A:$A,$B$5),"",INDEX(POA!$A$2:$O$856,_xlfn.AGGREGATE(15,6,ROW(POA!$A$2:$A$855)-ROW(POA!$A$2)+1/--(POA!$A$2:$A$855=$B$5),ROWS($A$11:D19)),6))</f>
        <v>EDITAR GACETA UNIVERSITARIA</v>
      </c>
      <c r="E19" s="31">
        <f t="shared" si="0"/>
        <v>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1.8 Comunicación e identidad universitaria</v>
      </c>
      <c r="B20" s="2" t="str">
        <f>IF(ROWS($A$11:B20)&gt;COUNTIF(POA!$A:$A,$B$5),"",INDEX(POA!$A$2:$O$856,_xlfn.AGGREGATE(15,6,ROW(POA!$A$2:$A$855)-ROW(POA!$A$2)+1/--(POA!$A$2:$A$855=$B$5),ROWS($A$11:B20)),4))</f>
        <v>1.8.2 Fomentar el sentido de pertenencia e identidad en la comunidad universitaria.</v>
      </c>
      <c r="C20" s="2" t="str">
        <f>IF(ROWS($A$11:C20)&gt;COUNTIF(POA!$A:$A,$B$5),"",INDEX(POA!$A$2:$O$856,_xlfn.AGGREGATE(15,6,ROW(POA!$A$2:$A$855)-ROW(POA!$A$2)+1/--(POA!$A$2:$A$855=$B$5),ROWS($A$11:C20)),5))</f>
        <v>1.8.2.2 Reconocer la trayectoria académica y profesional de la comunidad universitaria.</v>
      </c>
      <c r="D20" s="2" t="str">
        <f>IF(ROWS($A$11:D20)&gt;COUNTIF(POA!$A:$A,$B$5),"",INDEX(POA!$A$2:$O$856,_xlfn.AGGREGATE(15,6,ROW(POA!$A$2:$A$855)-ROW(POA!$A$2)+1/--(POA!$A$2:$A$855=$B$5),ROWS($A$11:D20)),6))</f>
        <v>ORGANIZAR Y REALIZAR EVENTOS INSTITUCIONALES DE ACUERDO A LOS LINEAMIENTOS DE PROTOCOLO Y CEREMONIAL</v>
      </c>
      <c r="E20" s="31">
        <f t="shared" si="0"/>
        <v>0</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view="pageBreakPreview" topLeftCell="A19" zoomScale="60" zoomScaleNormal="70" workbookViewId="0">
      <selection activeCell="B15" sqref="B15:O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267</v>
      </c>
      <c r="C5" s="84" t="s">
        <v>121</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1.6 Desarrollo académico</v>
      </c>
      <c r="B11" s="2" t="str">
        <f>IF(ROWS($A$11:B11)&gt;COUNTIF(POA!$A:$A,$B$5),"",INDEX(POA!$A$2:$O$856,_xlfn.AGGREGATE(15,6,ROW(POA!$A$2:$A$855)-ROW(POA!$A$2)+1/--(POA!$A$2:$A$855=$B$5),ROWS($A$11:B11)),4))</f>
        <v>1.6.1 Fortalecer las trayectorias académicas y docentes para el ingreso, promoción, permanencia, retiro y relevo generacional.</v>
      </c>
      <c r="C11" s="2" t="str">
        <f>IF(ROWS($A$11:C11)&gt;COUNTIF(POA!$A:$A,$B$5),"",INDEX(POA!$A$2:$O$856,_xlfn.AGGREGATE(15,6,ROW(POA!$A$2:$A$855)-ROW(POA!$A$2)+1/--(POA!$A$2:$A$855=$B$5),ROWS($A$11:C11)),5))</f>
        <v>1.6.1.1 Asegurar la pertinencia de los procesos de ingreso, promoción, retiro y relevo gene- racional de la planta académica.</v>
      </c>
      <c r="D11" s="2" t="str">
        <f>IF(ROWS($A$11:D11)&gt;COUNTIF(POA!$A:$A,$B$5),"",INDEX(POA!$A$2:$O$856,_xlfn.AGGREGATE(15,6,ROW(POA!$A$2:$A$855)-ROW(POA!$A$2)+1/--(POA!$A$2:$A$855=$B$5),ROWS($A$11:D11)),6))</f>
        <v>Administración de los concursos de plazas (Méritos, Oposición Cerrado y Oposición Abierto).</v>
      </c>
      <c r="E11" s="31">
        <f>+F11+H11+J11+L11</f>
        <v>3</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2</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1.6 Desarrollo académico</v>
      </c>
      <c r="B12" s="2" t="str">
        <f>IF(ROWS($A$11:B12)&gt;COUNTIF(POA!$A:$A,$B$5),"",INDEX(POA!$A$2:$O$856,_xlfn.AGGREGATE(15,6,ROW(POA!$A$2:$A$855)-ROW(POA!$A$2)+1/--(POA!$A$2:$A$855=$B$5),ROWS($A$11:B12)),4))</f>
        <v>1.6.1 Fortalecer las trayectorias académicas y docentes para el ingreso, promoción, permanencia, retiro y relevo generacional.</v>
      </c>
      <c r="C12" s="2" t="str">
        <f>IF(ROWS($A$11:C12)&gt;COUNTIF(POA!$A:$A,$B$5),"",INDEX(POA!$A$2:$O$856,_xlfn.AGGREGATE(15,6,ROW(POA!$A$2:$A$855)-ROW(POA!$A$2)+1/--(POA!$A$2:$A$855=$B$5),ROWS($A$11:C12)),5))</f>
        <v>1.6.1.4 Actualizar los programas institucionales de estímulo y reconocimiento del personal académico.</v>
      </c>
      <c r="D12" s="2" t="str">
        <f>IF(ROWS($A$11:D12)&gt;COUNTIF(POA!$A:$A,$B$5),"",INDEX(POA!$A$2:$O$856,_xlfn.AGGREGATE(15,6,ROW(POA!$A$2:$A$855)-ROW(POA!$A$2)+1/--(POA!$A$2:$A$855=$B$5),ROWS($A$11:D12)),6))</f>
        <v>Administración del Programa de Reconocimiento al Desempeño del Personal Académico (PREDEPA).</v>
      </c>
      <c r="E12" s="31">
        <f>+F12+H12+J12+L12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+G12+I12+K12+M12</f>
        <v>0</v>
      </c>
      <c r="O12" s="41">
        <f>IFERROR(N12/E12,0%)</f>
        <v>0</v>
      </c>
    </row>
    <row r="15" spans="1:16" ht="15.6" x14ac:dyDescent="0.3">
      <c r="A15" s="4"/>
      <c r="B15" s="82" t="s">
        <v>0</v>
      </c>
      <c r="C15" s="82"/>
      <c r="D15" s="82"/>
      <c r="E15" s="82"/>
      <c r="F15" s="82"/>
      <c r="G15" s="82"/>
      <c r="H15" s="82"/>
      <c r="I15" s="82"/>
      <c r="J15" s="82"/>
      <c r="K15" s="82"/>
      <c r="L15" s="82"/>
      <c r="M15" s="82"/>
      <c r="N15" s="82"/>
      <c r="O15" s="82"/>
    </row>
    <row r="16" spans="1:16" ht="15" x14ac:dyDescent="0.25">
      <c r="A16" s="4"/>
      <c r="B16" s="83" t="s">
        <v>1564</v>
      </c>
      <c r="C16" s="83"/>
      <c r="D16" s="83"/>
      <c r="E16" s="83"/>
      <c r="F16" s="83"/>
      <c r="G16" s="83"/>
      <c r="H16" s="83"/>
      <c r="I16" s="83"/>
      <c r="J16" s="83"/>
      <c r="K16" s="83"/>
      <c r="L16" s="83"/>
      <c r="M16" s="83"/>
      <c r="N16" s="83"/>
      <c r="O16" s="83"/>
    </row>
    <row r="17" spans="1:16" ht="15" x14ac:dyDescent="0.25">
      <c r="A17" s="4"/>
      <c r="B17" s="47"/>
      <c r="C17" s="47"/>
      <c r="D17" s="47"/>
      <c r="E17" s="47"/>
      <c r="F17" s="47"/>
      <c r="G17" s="47"/>
      <c r="H17" s="47"/>
      <c r="I17" s="47"/>
      <c r="J17" s="47"/>
      <c r="K17" s="47"/>
      <c r="L17" s="47"/>
      <c r="M17" s="47"/>
      <c r="N17" s="47"/>
      <c r="O17" s="47"/>
    </row>
    <row r="18" spans="1:16" ht="15.75" x14ac:dyDescent="0.25">
      <c r="A18" s="4"/>
      <c r="B18" s="12"/>
      <c r="C18" s="12"/>
      <c r="D18" s="12"/>
      <c r="E18" s="12"/>
      <c r="F18" s="12"/>
      <c r="G18" s="12"/>
      <c r="H18" s="12"/>
      <c r="I18" s="12"/>
      <c r="J18" s="12"/>
      <c r="K18" s="12"/>
      <c r="L18" s="12"/>
      <c r="M18" s="12"/>
      <c r="N18" s="12"/>
      <c r="O18" s="12"/>
    </row>
    <row r="19" spans="1:16" ht="15.6" x14ac:dyDescent="0.3">
      <c r="A19" s="6" t="s">
        <v>1</v>
      </c>
      <c r="B19" s="33">
        <v>267</v>
      </c>
      <c r="C19" s="84" t="s">
        <v>121</v>
      </c>
      <c r="D19" s="84"/>
      <c r="E19" s="84"/>
      <c r="F19" s="84"/>
      <c r="G19" s="84"/>
      <c r="H19" s="84"/>
      <c r="I19" s="84"/>
      <c r="J19" s="84"/>
      <c r="K19" s="84"/>
      <c r="L19" s="84"/>
      <c r="M19" s="84"/>
      <c r="N19" s="84"/>
      <c r="O19" s="46"/>
    </row>
    <row r="20" spans="1:16" ht="15" x14ac:dyDescent="0.25">
      <c r="A20" s="6" t="s">
        <v>13</v>
      </c>
      <c r="B20" s="11" t="s">
        <v>4</v>
      </c>
      <c r="C20" s="84" t="s">
        <v>40</v>
      </c>
      <c r="D20" s="84"/>
      <c r="E20" s="84"/>
      <c r="F20" s="84"/>
      <c r="G20" s="84"/>
      <c r="H20" s="84"/>
      <c r="I20" s="84"/>
      <c r="J20" s="84"/>
      <c r="K20" s="84"/>
      <c r="L20" s="84"/>
      <c r="M20" s="84"/>
      <c r="N20" s="84"/>
      <c r="O20" s="8"/>
      <c r="P20" s="4"/>
    </row>
    <row r="21" spans="1:16" ht="15" x14ac:dyDescent="0.25">
      <c r="B21" s="9"/>
      <c r="C21" s="9"/>
      <c r="D21" s="9"/>
      <c r="E21" s="9"/>
      <c r="F21" s="9"/>
      <c r="G21" s="9"/>
      <c r="H21" s="9"/>
      <c r="I21" s="9"/>
      <c r="J21" s="9"/>
      <c r="K21" s="9"/>
      <c r="L21" s="9"/>
      <c r="M21" s="9"/>
      <c r="N21" s="9"/>
    </row>
    <row r="22" spans="1:16" x14ac:dyDescent="0.3">
      <c r="A22" s="85" t="s">
        <v>21</v>
      </c>
      <c r="B22" s="85" t="s">
        <v>22</v>
      </c>
      <c r="C22" s="85" t="s">
        <v>23</v>
      </c>
      <c r="D22" s="85" t="s">
        <v>24</v>
      </c>
      <c r="E22" s="85" t="s">
        <v>5</v>
      </c>
      <c r="F22" s="86" t="s">
        <v>25</v>
      </c>
      <c r="G22" s="86"/>
      <c r="H22" s="86"/>
      <c r="I22" s="86"/>
      <c r="J22" s="86"/>
      <c r="K22" s="86"/>
      <c r="L22" s="86"/>
      <c r="M22" s="86"/>
      <c r="N22" s="87" t="s">
        <v>16</v>
      </c>
      <c r="O22" s="85" t="s">
        <v>17</v>
      </c>
    </row>
    <row r="23" spans="1:16" x14ac:dyDescent="0.3">
      <c r="A23" s="85"/>
      <c r="B23" s="85"/>
      <c r="C23" s="85"/>
      <c r="D23" s="85"/>
      <c r="E23" s="85"/>
      <c r="F23" s="86" t="s">
        <v>6</v>
      </c>
      <c r="G23" s="86"/>
      <c r="H23" s="86" t="s">
        <v>7</v>
      </c>
      <c r="I23" s="86"/>
      <c r="J23" s="86" t="s">
        <v>8</v>
      </c>
      <c r="K23" s="86"/>
      <c r="L23" s="86" t="s">
        <v>9</v>
      </c>
      <c r="M23" s="86"/>
      <c r="N23" s="87"/>
      <c r="O23" s="85"/>
    </row>
    <row r="24" spans="1:16" x14ac:dyDescent="0.3">
      <c r="A24" s="85"/>
      <c r="B24" s="85"/>
      <c r="C24" s="85"/>
      <c r="D24" s="85"/>
      <c r="E24" s="85"/>
      <c r="F24" s="48" t="s">
        <v>10</v>
      </c>
      <c r="G24" s="48" t="s">
        <v>11</v>
      </c>
      <c r="H24" s="48" t="s">
        <v>10</v>
      </c>
      <c r="I24" s="48" t="s">
        <v>11</v>
      </c>
      <c r="J24" s="48" t="s">
        <v>10</v>
      </c>
      <c r="K24" s="48" t="s">
        <v>12</v>
      </c>
      <c r="L24" s="48" t="s">
        <v>10</v>
      </c>
      <c r="M24" s="48" t="s">
        <v>12</v>
      </c>
      <c r="N24" s="87"/>
      <c r="O24" s="85"/>
    </row>
    <row r="25" spans="1:16" ht="52.8" x14ac:dyDescent="0.3">
      <c r="A25" s="2" t="str">
        <f>INDEX('POA4'!$A$2:$O$152,_xlfn.AGGREGATE(15,6,ROW('POA4'!$A$2:$A$152)-ROW('POA4'!$A$2)+1/--('POA4'!$A$2:$A$152=$B$19),ROWS($A$25:A25)),3)</f>
        <v>4.12 Gobernanza universitaria, transparencia y rendición de cuentas</v>
      </c>
      <c r="B25" s="2" t="str">
        <f>INDEX('POA4'!$A$2:$O$152,_xlfn.AGGREGATE(15,6,ROW('POA4'!$A$2:$A$152)-ROW('POA4'!$A$2)+1/--('POA4'!$A$2:$A$152=$B$19),ROWS($A$25:B25)),4)</f>
        <v>4.12.1 Fortalecer  la gobernanza  universitaria  en la conducción  y  funcionamiento  de la institución.</v>
      </c>
      <c r="C25" s="2" t="str">
        <f>INDEX('POA4'!$A$2:$O$152,_xlfn.AGGREGATE(15,6,ROW('POA4'!$A$2:$A$152)-ROW('POA4'!$A$2)+1/--('POA4'!$A$2:$A$152=$B$19),ROWS($A$25:C25)),5)</f>
        <v>4.12.1.5 Estimular una mayor participación de la comunidad universitaria en la toma de decisiones mediante su implicación en los distintos cuerpos colegiados de la institución.</v>
      </c>
      <c r="D25" s="2" t="str">
        <f>INDEX('POA4'!$A$2:$O$152,_xlfn.AGGREGATE(15,6,ROW('POA4'!$A$2:$A$152)-ROW('POA4'!$A$2)+1/--('POA4'!$A$2:$A$152=$B$19),ROWS($A$25:D25)),6)</f>
        <v>Realización de las sesiones de Consejo Universitario.</v>
      </c>
      <c r="E25" s="37">
        <f t="shared" ref="E25" si="0">+F25+H25+J25+L25</f>
        <v>4</v>
      </c>
      <c r="F25" s="31">
        <f>INDEX('POA4'!$A$2:$O$152,_xlfn.AGGREGATE(15,6,ROW('POA4'!$A$2:$A$152)-ROW('POA4'!$A$2)+1/--('POA4'!$A$2:$A$152=$B$19),ROWS($A$25:F25)),7)</f>
        <v>1</v>
      </c>
      <c r="G25" s="31">
        <f>INDEX('POA4'!$A$2:$O$152,_xlfn.AGGREGATE(15,6,ROW('POA4'!$A$2:$A$152)-ROW('POA4'!$A$2)+1/--('POA4'!$A$2:$A$152=$B$19),ROWS($A$25:G25)),8)</f>
        <v>1</v>
      </c>
      <c r="H25" s="31">
        <f>INDEX('POA4'!$A$2:$O$152,_xlfn.AGGREGATE(15,6,ROW('POA4'!$A$2:$A$152)-ROW('POA4'!$A$2)+1/--('POA4'!$A$2:$A$152=$B$19),ROWS($A$25:H25)),9)</f>
        <v>1</v>
      </c>
      <c r="I25" s="31">
        <f>INDEX('POA4'!$A$2:$O$152,_xlfn.AGGREGATE(15,6,ROW('POA4'!$A$2:$A$152)-ROW('POA4'!$A$2)+1/--('POA4'!$A$2:$A$152=$B$19),ROWS($A$25:I25)),10)</f>
        <v>0</v>
      </c>
      <c r="J25" s="31">
        <f>INDEX('POA4'!$A$2:$O$152,_xlfn.AGGREGATE(15,6,ROW('POA4'!$A$2:$A$152)-ROW('POA4'!$A$2)+1/--('POA4'!$A$2:$A$152=$B$19),ROWS($A$25:J25)),11)</f>
        <v>0</v>
      </c>
      <c r="K25" s="31">
        <f>INDEX('POA4'!$A$2:$O$152,_xlfn.AGGREGATE(15,6,ROW('POA4'!$A$2:$A$152)-ROW('POA4'!$A$2)+1/--('POA4'!$A$2:$A$152=$B$19),ROWS($A$25:K25)),12)</f>
        <v>0</v>
      </c>
      <c r="L25" s="31">
        <f>INDEX('POA4'!$A$2:$O$152,_xlfn.AGGREGATE(15,6,ROW('POA4'!$A$2:$A$152)-ROW('POA4'!$A$2)+1/--('POA4'!$A$2:$A$152=$B$19),ROWS($A$25:L25)),13)</f>
        <v>2</v>
      </c>
      <c r="M25" s="31">
        <f>INDEX('POA4'!$A$2:$O$152,_xlfn.AGGREGATE(15,6,ROW('POA4'!$A$2:$A$152)-ROW('POA4'!$A$2)+1/--('POA4'!$A$2:$A$152=$B$19),ROWS($A$25:M25)),14)</f>
        <v>0</v>
      </c>
      <c r="N25" s="37">
        <f t="shared" ref="N25" si="1">+G25+I25+K25+M25</f>
        <v>1</v>
      </c>
      <c r="O25" s="41">
        <f t="shared" ref="O25" si="2">IFERROR(N25/E25,0%)</f>
        <v>0.25</v>
      </c>
    </row>
    <row r="26" spans="1:16" ht="52.8" x14ac:dyDescent="0.3">
      <c r="A26" s="2" t="str">
        <f>INDEX('POA4'!$A$2:$O$152,_xlfn.AGGREGATE(15,6,ROW('POA4'!$A$2:$A$152)-ROW('POA4'!$A$2)+1/--('POA4'!$A$2:$A$152=$B$19),ROWS($A$25:A26)),3)</f>
        <v>4.12 Gobernanza universitaria, transparencia y rendición de cuentas</v>
      </c>
      <c r="B26" s="2" t="str">
        <f>INDEX('POA4'!$A$2:$O$152,_xlfn.AGGREGATE(15,6,ROW('POA4'!$A$2:$A$152)-ROW('POA4'!$A$2)+1/--('POA4'!$A$2:$A$152=$B$19),ROWS($A$25:B26)),4)</f>
        <v>4.12.1 Fortalecer  la gobernanza  universitaria  en la conducción  y  funcionamiento  de la institución.</v>
      </c>
      <c r="C26" s="2" t="str">
        <f>INDEX('POA4'!$A$2:$O$152,_xlfn.AGGREGATE(15,6,ROW('POA4'!$A$2:$A$152)-ROW('POA4'!$A$2)+1/--('POA4'!$A$2:$A$152=$B$19),ROWS($A$25:C26)),5)</f>
        <v>4.12.1.5 Estimular una mayor participación de la comunidad universitaria en la toma de decisiones mediante su implicación en los distintos cuerpos colegiados de la institución.</v>
      </c>
      <c r="D26" s="2" t="str">
        <f>INDEX('POA4'!$A$2:$O$152,_xlfn.AGGREGATE(15,6,ROW('POA4'!$A$2:$A$152)-ROW('POA4'!$A$2)+1/--('POA4'!$A$2:$A$152=$B$19),ROWS($A$25:D26)),6)</f>
        <v>Comisiones y tareas encomendadas por el Rector.</v>
      </c>
      <c r="E26" s="37">
        <f t="shared" ref="E26:E34" si="3">+F26+H26+J26+L26</f>
        <v>1</v>
      </c>
      <c r="F26" s="31">
        <f>INDEX('POA4'!$A$2:$O$152,_xlfn.AGGREGATE(15,6,ROW('POA4'!$A$2:$A$152)-ROW('POA4'!$A$2)+1/--('POA4'!$A$2:$A$152=$B$19),ROWS($A$25:F26)),7)</f>
        <v>0</v>
      </c>
      <c r="G26" s="31">
        <f>INDEX('POA4'!$A$2:$O$152,_xlfn.AGGREGATE(15,6,ROW('POA4'!$A$2:$A$152)-ROW('POA4'!$A$2)+1/--('POA4'!$A$2:$A$152=$B$19),ROWS($A$25:G26)),8)</f>
        <v>0</v>
      </c>
      <c r="H26" s="31">
        <f>INDEX('POA4'!$A$2:$O$152,_xlfn.AGGREGATE(15,6,ROW('POA4'!$A$2:$A$152)-ROW('POA4'!$A$2)+1/--('POA4'!$A$2:$A$152=$B$19),ROWS($A$25:H26)),9)</f>
        <v>0</v>
      </c>
      <c r="I26" s="31">
        <f>INDEX('POA4'!$A$2:$O$152,_xlfn.AGGREGATE(15,6,ROW('POA4'!$A$2:$A$152)-ROW('POA4'!$A$2)+1/--('POA4'!$A$2:$A$152=$B$19),ROWS($A$25:I26)),10)</f>
        <v>0</v>
      </c>
      <c r="J26" s="31">
        <f>INDEX('POA4'!$A$2:$O$152,_xlfn.AGGREGATE(15,6,ROW('POA4'!$A$2:$A$152)-ROW('POA4'!$A$2)+1/--('POA4'!$A$2:$A$152=$B$19),ROWS($A$25:J26)),11)</f>
        <v>0</v>
      </c>
      <c r="K26" s="31">
        <f>INDEX('POA4'!$A$2:$O$152,_xlfn.AGGREGATE(15,6,ROW('POA4'!$A$2:$A$152)-ROW('POA4'!$A$2)+1/--('POA4'!$A$2:$A$152=$B$19),ROWS($A$25:K26)),12)</f>
        <v>0</v>
      </c>
      <c r="L26" s="31">
        <f>INDEX('POA4'!$A$2:$O$152,_xlfn.AGGREGATE(15,6,ROW('POA4'!$A$2:$A$152)-ROW('POA4'!$A$2)+1/--('POA4'!$A$2:$A$152=$B$19),ROWS($A$25:L26)),13)</f>
        <v>1</v>
      </c>
      <c r="M26" s="31">
        <f>INDEX('POA4'!$A$2:$O$152,_xlfn.AGGREGATE(15,6,ROW('POA4'!$A$2:$A$152)-ROW('POA4'!$A$2)+1/--('POA4'!$A$2:$A$152=$B$19),ROWS($A$25:M26)),14)</f>
        <v>0</v>
      </c>
      <c r="N26" s="37">
        <f t="shared" ref="N26:N34" si="4">+G26+I26+K26+M26</f>
        <v>0</v>
      </c>
      <c r="O26" s="41">
        <f t="shared" ref="O26:O34" si="5">IFERROR(N26/E26,0%)</f>
        <v>0</v>
      </c>
    </row>
    <row r="27" spans="1:16" ht="52.8" x14ac:dyDescent="0.3">
      <c r="A27" s="2" t="str">
        <f>INDEX('POA4'!$A$2:$O$152,_xlfn.AGGREGATE(15,6,ROW('POA4'!$A$2:$A$152)-ROW('POA4'!$A$2)+1/--('POA4'!$A$2:$A$152=$B$19),ROWS($A$25:A27)),3)</f>
        <v>4.12 Gobernanza universitaria, transparencia y rendición de cuentas</v>
      </c>
      <c r="B27" s="2" t="str">
        <f>INDEX('POA4'!$A$2:$O$152,_xlfn.AGGREGATE(15,6,ROW('POA4'!$A$2:$A$152)-ROW('POA4'!$A$2)+1/--('POA4'!$A$2:$A$152=$B$19),ROWS($A$25:B27)),4)</f>
        <v>4.12.2 Reforzar los mecanismos institucionales en materia de transparencia y rendición de cuentas.</v>
      </c>
      <c r="C27" s="2" t="str">
        <f>INDEX('POA4'!$A$2:$O$152,_xlfn.AGGREGATE(15,6,ROW('POA4'!$A$2:$A$152)-ROW('POA4'!$A$2)+1/--('POA4'!$A$2:$A$152=$B$19),ROWS($A$25:C27)),5)</f>
        <v>4.12.2.3 Crear el sistema institucional de archivos físicos y digitales para el registro y resguardo de documentos oficiales de las dependencias universitarias.</v>
      </c>
      <c r="D27" s="2" t="str">
        <f>INDEX('POA4'!$A$2:$O$152,_xlfn.AGGREGATE(15,6,ROW('POA4'!$A$2:$A$152)-ROW('POA4'!$A$2)+1/--('POA4'!$A$2:$A$152=$B$19),ROWS($A$25:D27)),6)</f>
        <v>Administración del archivo general.</v>
      </c>
      <c r="E27" s="37">
        <f t="shared" si="3"/>
        <v>1</v>
      </c>
      <c r="F27" s="31">
        <f>INDEX('POA4'!$A$2:$O$152,_xlfn.AGGREGATE(15,6,ROW('POA4'!$A$2:$A$152)-ROW('POA4'!$A$2)+1/--('POA4'!$A$2:$A$152=$B$19),ROWS($A$25:F27)),7)</f>
        <v>0</v>
      </c>
      <c r="G27" s="31">
        <f>INDEX('POA4'!$A$2:$O$152,_xlfn.AGGREGATE(15,6,ROW('POA4'!$A$2:$A$152)-ROW('POA4'!$A$2)+1/--('POA4'!$A$2:$A$152=$B$19),ROWS($A$25:G27)),8)</f>
        <v>0</v>
      </c>
      <c r="H27" s="31">
        <f>INDEX('POA4'!$A$2:$O$152,_xlfn.AGGREGATE(15,6,ROW('POA4'!$A$2:$A$152)-ROW('POA4'!$A$2)+1/--('POA4'!$A$2:$A$152=$B$19),ROWS($A$25:H27)),9)</f>
        <v>0</v>
      </c>
      <c r="I27" s="31">
        <f>INDEX('POA4'!$A$2:$O$152,_xlfn.AGGREGATE(15,6,ROW('POA4'!$A$2:$A$152)-ROW('POA4'!$A$2)+1/--('POA4'!$A$2:$A$152=$B$19),ROWS($A$25:I27)),10)</f>
        <v>0</v>
      </c>
      <c r="J27" s="31">
        <f>INDEX('POA4'!$A$2:$O$152,_xlfn.AGGREGATE(15,6,ROW('POA4'!$A$2:$A$152)-ROW('POA4'!$A$2)+1/--('POA4'!$A$2:$A$152=$B$19),ROWS($A$25:J27)),11)</f>
        <v>0</v>
      </c>
      <c r="K27" s="31">
        <f>INDEX('POA4'!$A$2:$O$152,_xlfn.AGGREGATE(15,6,ROW('POA4'!$A$2:$A$152)-ROW('POA4'!$A$2)+1/--('POA4'!$A$2:$A$152=$B$19),ROWS($A$25:K27)),12)</f>
        <v>0</v>
      </c>
      <c r="L27" s="31">
        <f>INDEX('POA4'!$A$2:$O$152,_xlfn.AGGREGATE(15,6,ROW('POA4'!$A$2:$A$152)-ROW('POA4'!$A$2)+1/--('POA4'!$A$2:$A$152=$B$19),ROWS($A$25:L27)),13)</f>
        <v>1</v>
      </c>
      <c r="M27" s="31">
        <f>INDEX('POA4'!$A$2:$O$152,_xlfn.AGGREGATE(15,6,ROW('POA4'!$A$2:$A$152)-ROW('POA4'!$A$2)+1/--('POA4'!$A$2:$A$152=$B$19),ROWS($A$25:M27)),14)</f>
        <v>0</v>
      </c>
      <c r="N27" s="37">
        <f t="shared" si="4"/>
        <v>0</v>
      </c>
      <c r="O27" s="41">
        <f t="shared" si="5"/>
        <v>0</v>
      </c>
    </row>
    <row r="28" spans="1:16" ht="52.8" x14ac:dyDescent="0.3">
      <c r="A28" s="2" t="str">
        <f>INDEX('POA4'!$A$2:$O$152,_xlfn.AGGREGATE(15,6,ROW('POA4'!$A$2:$A$152)-ROW('POA4'!$A$2)+1/--('POA4'!$A$2:$A$152=$B$19),ROWS($A$25:A28)),3)</f>
        <v>4.12 Gobernanza universitaria, transparencia y rendición de cuentas</v>
      </c>
      <c r="B28" s="2" t="str">
        <f>INDEX('POA4'!$A$2:$O$152,_xlfn.AGGREGATE(15,6,ROW('POA4'!$A$2:$A$152)-ROW('POA4'!$A$2)+1/--('POA4'!$A$2:$A$152=$B$19),ROWS($A$25:B28)),4)</f>
        <v>4.12.1 Fortalecer  la gobernanza  universitaria  en la conducción  y  funcionamiento  de la institución.</v>
      </c>
      <c r="C28" s="2" t="str">
        <f>INDEX('POA4'!$A$2:$O$152,_xlfn.AGGREGATE(15,6,ROW('POA4'!$A$2:$A$152)-ROW('POA4'!$A$2)+1/--('POA4'!$A$2:$A$152=$B$19),ROWS($A$25:C28)),5)</f>
        <v>4.12.1.5 Estimular una mayor participación de la comunidad universitaria en la toma de decisiones mediante su implicación en los distintos cuerpos colegiados de la institución.</v>
      </c>
      <c r="D28" s="2" t="str">
        <f>INDEX('POA4'!$A$2:$O$152,_xlfn.AGGREGATE(15,6,ROW('POA4'!$A$2:$A$152)-ROW('POA4'!$A$2)+1/--('POA4'!$A$2:$A$152=$B$19),ROWS($A$25:D28)),6)</f>
        <v>Reuniones con las Comisiones Permanentes de Consejo Universitario.</v>
      </c>
      <c r="E28" s="37">
        <f t="shared" si="3"/>
        <v>8</v>
      </c>
      <c r="F28" s="31">
        <f>INDEX('POA4'!$A$2:$O$152,_xlfn.AGGREGATE(15,6,ROW('POA4'!$A$2:$A$152)-ROW('POA4'!$A$2)+1/--('POA4'!$A$2:$A$152=$B$19),ROWS($A$25:F28)),7)</f>
        <v>2</v>
      </c>
      <c r="G28" s="31">
        <f>INDEX('POA4'!$A$2:$O$152,_xlfn.AGGREGATE(15,6,ROW('POA4'!$A$2:$A$152)-ROW('POA4'!$A$2)+1/--('POA4'!$A$2:$A$152=$B$19),ROWS($A$25:G28)),8)</f>
        <v>1</v>
      </c>
      <c r="H28" s="31">
        <f>INDEX('POA4'!$A$2:$O$152,_xlfn.AGGREGATE(15,6,ROW('POA4'!$A$2:$A$152)-ROW('POA4'!$A$2)+1/--('POA4'!$A$2:$A$152=$B$19),ROWS($A$25:H28)),9)</f>
        <v>2</v>
      </c>
      <c r="I28" s="31">
        <f>INDEX('POA4'!$A$2:$O$152,_xlfn.AGGREGATE(15,6,ROW('POA4'!$A$2:$A$152)-ROW('POA4'!$A$2)+1/--('POA4'!$A$2:$A$152=$B$19),ROWS($A$25:I28)),10)</f>
        <v>0</v>
      </c>
      <c r="J28" s="31">
        <f>INDEX('POA4'!$A$2:$O$152,_xlfn.AGGREGATE(15,6,ROW('POA4'!$A$2:$A$152)-ROW('POA4'!$A$2)+1/--('POA4'!$A$2:$A$152=$B$19),ROWS($A$25:J28)),11)</f>
        <v>2</v>
      </c>
      <c r="K28" s="31">
        <f>INDEX('POA4'!$A$2:$O$152,_xlfn.AGGREGATE(15,6,ROW('POA4'!$A$2:$A$152)-ROW('POA4'!$A$2)+1/--('POA4'!$A$2:$A$152=$B$19),ROWS($A$25:K28)),12)</f>
        <v>0</v>
      </c>
      <c r="L28" s="31">
        <f>INDEX('POA4'!$A$2:$O$152,_xlfn.AGGREGATE(15,6,ROW('POA4'!$A$2:$A$152)-ROW('POA4'!$A$2)+1/--('POA4'!$A$2:$A$152=$B$19),ROWS($A$25:L28)),13)</f>
        <v>2</v>
      </c>
      <c r="M28" s="31">
        <f>INDEX('POA4'!$A$2:$O$152,_xlfn.AGGREGATE(15,6,ROW('POA4'!$A$2:$A$152)-ROW('POA4'!$A$2)+1/--('POA4'!$A$2:$A$152=$B$19),ROWS($A$25:M28)),14)</f>
        <v>0</v>
      </c>
      <c r="N28" s="37">
        <f t="shared" si="4"/>
        <v>1</v>
      </c>
      <c r="O28" s="41">
        <f t="shared" si="5"/>
        <v>0.125</v>
      </c>
    </row>
    <row r="29" spans="1:16" ht="52.8" x14ac:dyDescent="0.3">
      <c r="A29" s="2" t="str">
        <f>INDEX('POA4'!$A$2:$O$152,_xlfn.AGGREGATE(15,6,ROW('POA4'!$A$2:$A$152)-ROW('POA4'!$A$2)+1/--('POA4'!$A$2:$A$152=$B$19),ROWS($A$25:A29)),3)</f>
        <v>4.12 Gobernanza universitaria, transparencia y rendición de cuentas</v>
      </c>
      <c r="B29" s="2" t="str">
        <f>INDEX('POA4'!$A$2:$O$152,_xlfn.AGGREGATE(15,6,ROW('POA4'!$A$2:$A$152)-ROW('POA4'!$A$2)+1/--('POA4'!$A$2:$A$152=$B$19),ROWS($A$25:B29)),4)</f>
        <v>4.12.2 Reforzar los mecanismos institucionales en materia de transparencia y rendición de cuentas.</v>
      </c>
      <c r="C29" s="2" t="str">
        <f>INDEX('POA4'!$A$2:$O$152,_xlfn.AGGREGATE(15,6,ROW('POA4'!$A$2:$A$152)-ROW('POA4'!$A$2)+1/--('POA4'!$A$2:$A$152=$B$19),ROWS($A$25:C29)),5)</f>
        <v>4.12.2.3 Crear el sistema institucional de archivos físicos y digitales para el registro y resguardo de documentos oficiales de las dependencias universitarias.</v>
      </c>
      <c r="D29" s="2" t="str">
        <f>INDEX('POA4'!$A$2:$O$152,_xlfn.AGGREGATE(15,6,ROW('POA4'!$A$2:$A$152)-ROW('POA4'!$A$2)+1/--('POA4'!$A$2:$A$152=$B$19),ROWS($A$25:D29)),6)</f>
        <v>Mantenimiento y actualización del sistema de digitalización laser fiche.</v>
      </c>
      <c r="E29" s="37">
        <f t="shared" si="3"/>
        <v>1</v>
      </c>
      <c r="F29" s="31">
        <f>INDEX('POA4'!$A$2:$O$152,_xlfn.AGGREGATE(15,6,ROW('POA4'!$A$2:$A$152)-ROW('POA4'!$A$2)+1/--('POA4'!$A$2:$A$152=$B$19),ROWS($A$25:F29)),7)</f>
        <v>0</v>
      </c>
      <c r="G29" s="31">
        <f>INDEX('POA4'!$A$2:$O$152,_xlfn.AGGREGATE(15,6,ROW('POA4'!$A$2:$A$152)-ROW('POA4'!$A$2)+1/--('POA4'!$A$2:$A$152=$B$19),ROWS($A$25:G29)),8)</f>
        <v>0</v>
      </c>
      <c r="H29" s="31">
        <f>INDEX('POA4'!$A$2:$O$152,_xlfn.AGGREGATE(15,6,ROW('POA4'!$A$2:$A$152)-ROW('POA4'!$A$2)+1/--('POA4'!$A$2:$A$152=$B$19),ROWS($A$25:H29)),9)</f>
        <v>0</v>
      </c>
      <c r="I29" s="31">
        <f>INDEX('POA4'!$A$2:$O$152,_xlfn.AGGREGATE(15,6,ROW('POA4'!$A$2:$A$152)-ROW('POA4'!$A$2)+1/--('POA4'!$A$2:$A$152=$B$19),ROWS($A$25:I29)),10)</f>
        <v>0</v>
      </c>
      <c r="J29" s="31">
        <f>INDEX('POA4'!$A$2:$O$152,_xlfn.AGGREGATE(15,6,ROW('POA4'!$A$2:$A$152)-ROW('POA4'!$A$2)+1/--('POA4'!$A$2:$A$152=$B$19),ROWS($A$25:J29)),11)</f>
        <v>0</v>
      </c>
      <c r="K29" s="31">
        <f>INDEX('POA4'!$A$2:$O$152,_xlfn.AGGREGATE(15,6,ROW('POA4'!$A$2:$A$152)-ROW('POA4'!$A$2)+1/--('POA4'!$A$2:$A$152=$B$19),ROWS($A$25:K29)),12)</f>
        <v>0</v>
      </c>
      <c r="L29" s="31">
        <f>INDEX('POA4'!$A$2:$O$152,_xlfn.AGGREGATE(15,6,ROW('POA4'!$A$2:$A$152)-ROW('POA4'!$A$2)+1/--('POA4'!$A$2:$A$152=$B$19),ROWS($A$25:L29)),13)</f>
        <v>1</v>
      </c>
      <c r="M29" s="31">
        <f>INDEX('POA4'!$A$2:$O$152,_xlfn.AGGREGATE(15,6,ROW('POA4'!$A$2:$A$152)-ROW('POA4'!$A$2)+1/--('POA4'!$A$2:$A$152=$B$19),ROWS($A$25:M29)),14)</f>
        <v>0</v>
      </c>
      <c r="N29" s="37">
        <f t="shared" si="4"/>
        <v>0</v>
      </c>
      <c r="O29" s="41">
        <f t="shared" si="5"/>
        <v>0</v>
      </c>
    </row>
    <row r="30" spans="1:16" ht="52.8" x14ac:dyDescent="0.3">
      <c r="A30" s="2" t="str">
        <f>INDEX('POA4'!$A$2:$O$152,_xlfn.AGGREGATE(15,6,ROW('POA4'!$A$2:$A$152)-ROW('POA4'!$A$2)+1/--('POA4'!$A$2:$A$152=$B$19),ROWS($A$25:A30)),3)</f>
        <v>4.12 Gobernanza universitaria, transparencia y rendición de cuentas</v>
      </c>
      <c r="B30" s="2" t="str">
        <f>INDEX('POA4'!$A$2:$O$152,_xlfn.AGGREGATE(15,6,ROW('POA4'!$A$2:$A$152)-ROW('POA4'!$A$2)+1/--('POA4'!$A$2:$A$152=$B$19),ROWS($A$25:B30)),4)</f>
        <v>4.12.1 Fortalecer  la gobernanza  universitaria  en la conducción  y  funcionamiento  de la institución.</v>
      </c>
      <c r="C30" s="2" t="str">
        <f>INDEX('POA4'!$A$2:$O$152,_xlfn.AGGREGATE(15,6,ROW('POA4'!$A$2:$A$152)-ROW('POA4'!$A$2)+1/--('POA4'!$A$2:$A$152=$B$19),ROWS($A$25:C30)),5)</f>
        <v>4.12.1.5 Estimular una mayor participación de la comunidad universitaria en la toma de decisiones mediante su implicación en los distintos cuerpos colegiados de la institución.</v>
      </c>
      <c r="D30" s="2" t="str">
        <f>INDEX('POA4'!$A$2:$O$152,_xlfn.AGGREGATE(15,6,ROW('POA4'!$A$2:$A$152)-ROW('POA4'!$A$2)+1/--('POA4'!$A$2:$A$152=$B$19),ROWS($A$25:D30)),6)</f>
        <v>Sesiones ordinarias y extraordinarias y reuniones de trabajo de Junta de Gobierno.</v>
      </c>
      <c r="E30" s="37">
        <f t="shared" si="3"/>
        <v>4</v>
      </c>
      <c r="F30" s="31">
        <f>INDEX('POA4'!$A$2:$O$152,_xlfn.AGGREGATE(15,6,ROW('POA4'!$A$2:$A$152)-ROW('POA4'!$A$2)+1/--('POA4'!$A$2:$A$152=$B$19),ROWS($A$25:F30)),7)</f>
        <v>1</v>
      </c>
      <c r="G30" s="31">
        <f>INDEX('POA4'!$A$2:$O$152,_xlfn.AGGREGATE(15,6,ROW('POA4'!$A$2:$A$152)-ROW('POA4'!$A$2)+1/--('POA4'!$A$2:$A$152=$B$19),ROWS($A$25:G30)),8)</f>
        <v>1</v>
      </c>
      <c r="H30" s="31">
        <f>INDEX('POA4'!$A$2:$O$152,_xlfn.AGGREGATE(15,6,ROW('POA4'!$A$2:$A$152)-ROW('POA4'!$A$2)+1/--('POA4'!$A$2:$A$152=$B$19),ROWS($A$25:H30)),9)</f>
        <v>1</v>
      </c>
      <c r="I30" s="31">
        <f>INDEX('POA4'!$A$2:$O$152,_xlfn.AGGREGATE(15,6,ROW('POA4'!$A$2:$A$152)-ROW('POA4'!$A$2)+1/--('POA4'!$A$2:$A$152=$B$19),ROWS($A$25:I30)),10)</f>
        <v>0</v>
      </c>
      <c r="J30" s="31">
        <f>INDEX('POA4'!$A$2:$O$152,_xlfn.AGGREGATE(15,6,ROW('POA4'!$A$2:$A$152)-ROW('POA4'!$A$2)+1/--('POA4'!$A$2:$A$152=$B$19),ROWS($A$25:J30)),11)</f>
        <v>1</v>
      </c>
      <c r="K30" s="31">
        <f>INDEX('POA4'!$A$2:$O$152,_xlfn.AGGREGATE(15,6,ROW('POA4'!$A$2:$A$152)-ROW('POA4'!$A$2)+1/--('POA4'!$A$2:$A$152=$B$19),ROWS($A$25:K30)),12)</f>
        <v>0</v>
      </c>
      <c r="L30" s="31">
        <f>INDEX('POA4'!$A$2:$O$152,_xlfn.AGGREGATE(15,6,ROW('POA4'!$A$2:$A$152)-ROW('POA4'!$A$2)+1/--('POA4'!$A$2:$A$152=$B$19),ROWS($A$25:L30)),13)</f>
        <v>1</v>
      </c>
      <c r="M30" s="31">
        <f>INDEX('POA4'!$A$2:$O$152,_xlfn.AGGREGATE(15,6,ROW('POA4'!$A$2:$A$152)-ROW('POA4'!$A$2)+1/--('POA4'!$A$2:$A$152=$B$19),ROWS($A$25:M30)),14)</f>
        <v>0</v>
      </c>
      <c r="N30" s="37">
        <f t="shared" si="4"/>
        <v>1</v>
      </c>
      <c r="O30" s="41">
        <f t="shared" si="5"/>
        <v>0.25</v>
      </c>
    </row>
    <row r="31" spans="1:16" ht="52.8" x14ac:dyDescent="0.3">
      <c r="A31" s="2" t="str">
        <f>INDEX('POA4'!$A$2:$O$152,_xlfn.AGGREGATE(15,6,ROW('POA4'!$A$2:$A$152)-ROW('POA4'!$A$2)+1/--('POA4'!$A$2:$A$152=$B$19),ROWS($A$25:A31)),3)</f>
        <v>4.12 Gobernanza universitaria, transparencia y rendición de cuentas</v>
      </c>
      <c r="B31" s="2" t="str">
        <f>INDEX('POA4'!$A$2:$O$152,_xlfn.AGGREGATE(15,6,ROW('POA4'!$A$2:$A$152)-ROW('POA4'!$A$2)+1/--('POA4'!$A$2:$A$152=$B$19),ROWS($A$25:B31)),4)</f>
        <v>4.12.1 Fortalecer  la gobernanza  universitaria  en la conducción  y  funcionamiento  de la institución.</v>
      </c>
      <c r="C31" s="2" t="str">
        <f>INDEX('POA4'!$A$2:$O$152,_xlfn.AGGREGATE(15,6,ROW('POA4'!$A$2:$A$152)-ROW('POA4'!$A$2)+1/--('POA4'!$A$2:$A$152=$B$19),ROWS($A$25:C31)),5)</f>
        <v>4.12.1.5 Estimular una mayor participación de la comunidad universitaria en la toma de decisiones mediante su implicación en los distintos cuerpos colegiados de la institución.</v>
      </c>
      <c r="D31" s="2" t="str">
        <f>INDEX('POA4'!$A$2:$O$152,_xlfn.AGGREGATE(15,6,ROW('POA4'!$A$2:$A$152)-ROW('POA4'!$A$2)+1/--('POA4'!$A$2:$A$152=$B$19),ROWS($A$25:D31)),6)</f>
        <v>Designación de director (a)</v>
      </c>
      <c r="E31" s="37">
        <f t="shared" si="3"/>
        <v>15</v>
      </c>
      <c r="F31" s="31">
        <f>INDEX('POA4'!$A$2:$O$152,_xlfn.AGGREGATE(15,6,ROW('POA4'!$A$2:$A$152)-ROW('POA4'!$A$2)+1/--('POA4'!$A$2:$A$152=$B$19),ROWS($A$25:F31)),7)</f>
        <v>2</v>
      </c>
      <c r="G31" s="31">
        <f>INDEX('POA4'!$A$2:$O$152,_xlfn.AGGREGATE(15,6,ROW('POA4'!$A$2:$A$152)-ROW('POA4'!$A$2)+1/--('POA4'!$A$2:$A$152=$B$19),ROWS($A$25:G31)),8)</f>
        <v>3</v>
      </c>
      <c r="H31" s="31">
        <f>INDEX('POA4'!$A$2:$O$152,_xlfn.AGGREGATE(15,6,ROW('POA4'!$A$2:$A$152)-ROW('POA4'!$A$2)+1/--('POA4'!$A$2:$A$152=$B$19),ROWS($A$25:H31)),9)</f>
        <v>6</v>
      </c>
      <c r="I31" s="31">
        <f>INDEX('POA4'!$A$2:$O$152,_xlfn.AGGREGATE(15,6,ROW('POA4'!$A$2:$A$152)-ROW('POA4'!$A$2)+1/--('POA4'!$A$2:$A$152=$B$19),ROWS($A$25:I31)),10)</f>
        <v>0</v>
      </c>
      <c r="J31" s="31">
        <f>INDEX('POA4'!$A$2:$O$152,_xlfn.AGGREGATE(15,6,ROW('POA4'!$A$2:$A$152)-ROW('POA4'!$A$2)+1/--('POA4'!$A$2:$A$152=$B$19),ROWS($A$25:J31)),11)</f>
        <v>1</v>
      </c>
      <c r="K31" s="31">
        <f>INDEX('POA4'!$A$2:$O$152,_xlfn.AGGREGATE(15,6,ROW('POA4'!$A$2:$A$152)-ROW('POA4'!$A$2)+1/--('POA4'!$A$2:$A$152=$B$19),ROWS($A$25:K31)),12)</f>
        <v>0</v>
      </c>
      <c r="L31" s="31">
        <f>INDEX('POA4'!$A$2:$O$152,_xlfn.AGGREGATE(15,6,ROW('POA4'!$A$2:$A$152)-ROW('POA4'!$A$2)+1/--('POA4'!$A$2:$A$152=$B$19),ROWS($A$25:L31)),13)</f>
        <v>6</v>
      </c>
      <c r="M31" s="31">
        <f>INDEX('POA4'!$A$2:$O$152,_xlfn.AGGREGATE(15,6,ROW('POA4'!$A$2:$A$152)-ROW('POA4'!$A$2)+1/--('POA4'!$A$2:$A$152=$B$19),ROWS($A$25:M31)),14)</f>
        <v>0</v>
      </c>
      <c r="N31" s="37">
        <f t="shared" si="4"/>
        <v>3</v>
      </c>
      <c r="O31" s="41">
        <f t="shared" si="5"/>
        <v>0.2</v>
      </c>
    </row>
    <row r="32" spans="1:16" ht="52.8" x14ac:dyDescent="0.3">
      <c r="A32" s="2" t="str">
        <f>INDEX('POA4'!$A$2:$O$152,_xlfn.AGGREGATE(15,6,ROW('POA4'!$A$2:$A$152)-ROW('POA4'!$A$2)+1/--('POA4'!$A$2:$A$152=$B$19),ROWS($A$25:A32)),3)</f>
        <v>4.12 Gobernanza universitaria, transparencia y rendición de cuentas</v>
      </c>
      <c r="B32" s="2" t="str">
        <f>INDEX('POA4'!$A$2:$O$152,_xlfn.AGGREGATE(15,6,ROW('POA4'!$A$2:$A$152)-ROW('POA4'!$A$2)+1/--('POA4'!$A$2:$A$152=$B$19),ROWS($A$25:B32)),4)</f>
        <v>4.12.1 Fortalecer  la gobernanza  universitaria  en la conducción  y  funcionamiento  de la institución.</v>
      </c>
      <c r="C32" s="2" t="str">
        <f>INDEX('POA4'!$A$2:$O$152,_xlfn.AGGREGATE(15,6,ROW('POA4'!$A$2:$A$152)-ROW('POA4'!$A$2)+1/--('POA4'!$A$2:$A$152=$B$19),ROWS($A$25:C32)),5)</f>
        <v>4.12.1.5 Estimular una mayor participación de la comunidad universitaria en la toma de decisiones mediante su implicación en los distintos cuerpos colegiados de la institución.</v>
      </c>
      <c r="D32" s="2" t="str">
        <f>INDEX('POA4'!$A$2:$O$152,_xlfn.AGGREGATE(15,6,ROW('POA4'!$A$2:$A$152)-ROW('POA4'!$A$2)+1/--('POA4'!$A$2:$A$152=$B$19),ROWS($A$25:D32)),6)</f>
        <v>Auscultaciones</v>
      </c>
      <c r="E32" s="37">
        <f t="shared" si="3"/>
        <v>15</v>
      </c>
      <c r="F32" s="31">
        <f>INDEX('POA4'!$A$2:$O$152,_xlfn.AGGREGATE(15,6,ROW('POA4'!$A$2:$A$152)-ROW('POA4'!$A$2)+1/--('POA4'!$A$2:$A$152=$B$19),ROWS($A$25:F32)),7)</f>
        <v>2</v>
      </c>
      <c r="G32" s="31">
        <f>INDEX('POA4'!$A$2:$O$152,_xlfn.AGGREGATE(15,6,ROW('POA4'!$A$2:$A$152)-ROW('POA4'!$A$2)+1/--('POA4'!$A$2:$A$152=$B$19),ROWS($A$25:G32)),8)</f>
        <v>3</v>
      </c>
      <c r="H32" s="31">
        <f>INDEX('POA4'!$A$2:$O$152,_xlfn.AGGREGATE(15,6,ROW('POA4'!$A$2:$A$152)-ROW('POA4'!$A$2)+1/--('POA4'!$A$2:$A$152=$B$19),ROWS($A$25:H32)),9)</f>
        <v>6</v>
      </c>
      <c r="I32" s="31">
        <f>INDEX('POA4'!$A$2:$O$152,_xlfn.AGGREGATE(15,6,ROW('POA4'!$A$2:$A$152)-ROW('POA4'!$A$2)+1/--('POA4'!$A$2:$A$152=$B$19),ROWS($A$25:I32)),10)</f>
        <v>0</v>
      </c>
      <c r="J32" s="31">
        <f>INDEX('POA4'!$A$2:$O$152,_xlfn.AGGREGATE(15,6,ROW('POA4'!$A$2:$A$152)-ROW('POA4'!$A$2)+1/--('POA4'!$A$2:$A$152=$B$19),ROWS($A$25:J32)),11)</f>
        <v>1</v>
      </c>
      <c r="K32" s="31">
        <f>INDEX('POA4'!$A$2:$O$152,_xlfn.AGGREGATE(15,6,ROW('POA4'!$A$2:$A$152)-ROW('POA4'!$A$2)+1/--('POA4'!$A$2:$A$152=$B$19),ROWS($A$25:K32)),12)</f>
        <v>0</v>
      </c>
      <c r="L32" s="31">
        <f>INDEX('POA4'!$A$2:$O$152,_xlfn.AGGREGATE(15,6,ROW('POA4'!$A$2:$A$152)-ROW('POA4'!$A$2)+1/--('POA4'!$A$2:$A$152=$B$19),ROWS($A$25:L32)),13)</f>
        <v>6</v>
      </c>
      <c r="M32" s="31">
        <f>INDEX('POA4'!$A$2:$O$152,_xlfn.AGGREGATE(15,6,ROW('POA4'!$A$2:$A$152)-ROW('POA4'!$A$2)+1/--('POA4'!$A$2:$A$152=$B$19),ROWS($A$25:M32)),14)</f>
        <v>0</v>
      </c>
      <c r="N32" s="37">
        <f t="shared" si="4"/>
        <v>3</v>
      </c>
      <c r="O32" s="41">
        <f t="shared" si="5"/>
        <v>0.2</v>
      </c>
    </row>
    <row r="33" spans="1:15" ht="66" x14ac:dyDescent="0.3">
      <c r="A33" s="2" t="str">
        <f>INDEX('POA4'!$A$2:$O$152,_xlfn.AGGREGATE(15,6,ROW('POA4'!$A$2:$A$152)-ROW('POA4'!$A$2)+1/--('POA4'!$A$2:$A$152=$B$19),ROWS($A$25:A33)),3)</f>
        <v>4.12 Gobernanza universitaria, transparencia y rendición de cuentas</v>
      </c>
      <c r="B33" s="2" t="str">
        <f>INDEX('POA4'!$A$2:$O$152,_xlfn.AGGREGATE(15,6,ROW('POA4'!$A$2:$A$152)-ROW('POA4'!$A$2)+1/--('POA4'!$A$2:$A$152=$B$19),ROWS($A$25:B33)),4)</f>
        <v>4.12.2 Reforzar los mecanismos institucionales en materia de transparencia y rendición de cuentas.</v>
      </c>
      <c r="C33" s="2" t="str">
        <f>INDEX('POA4'!$A$2:$O$152,_xlfn.AGGREGATE(15,6,ROW('POA4'!$A$2:$A$152)-ROW('POA4'!$A$2)+1/--('POA4'!$A$2:$A$152=$B$19),ROWS($A$25:C33)),5)</f>
        <v>4.12.2.1 Promover la cultura de la transparencia y la rendición de cuentas en la comunidad universitaria, para incentivar su utilidad social e importancia en la toma de decisiones.</v>
      </c>
      <c r="D33" s="2" t="str">
        <f>INDEX('POA4'!$A$2:$O$152,_xlfn.AGGREGATE(15,6,ROW('POA4'!$A$2:$A$152)-ROW('POA4'!$A$2)+1/--('POA4'!$A$2:$A$152=$B$19),ROWS($A$25:D33)),6)</f>
        <v>Asistencia a informe de labores de directores.</v>
      </c>
      <c r="E33" s="37">
        <f t="shared" si="3"/>
        <v>24</v>
      </c>
      <c r="F33" s="31">
        <f>INDEX('POA4'!$A$2:$O$152,_xlfn.AGGREGATE(15,6,ROW('POA4'!$A$2:$A$152)-ROW('POA4'!$A$2)+1/--('POA4'!$A$2:$A$152=$B$19),ROWS($A$25:F33)),7)</f>
        <v>6</v>
      </c>
      <c r="G33" s="31">
        <f>INDEX('POA4'!$A$2:$O$152,_xlfn.AGGREGATE(15,6,ROW('POA4'!$A$2:$A$152)-ROW('POA4'!$A$2)+1/--('POA4'!$A$2:$A$152=$B$19),ROWS($A$25:G33)),8)</f>
        <v>1</v>
      </c>
      <c r="H33" s="31">
        <f>INDEX('POA4'!$A$2:$O$152,_xlfn.AGGREGATE(15,6,ROW('POA4'!$A$2:$A$152)-ROW('POA4'!$A$2)+1/--('POA4'!$A$2:$A$152=$B$19),ROWS($A$25:H33)),9)</f>
        <v>6</v>
      </c>
      <c r="I33" s="31">
        <f>INDEX('POA4'!$A$2:$O$152,_xlfn.AGGREGATE(15,6,ROW('POA4'!$A$2:$A$152)-ROW('POA4'!$A$2)+1/--('POA4'!$A$2:$A$152=$B$19),ROWS($A$25:I33)),10)</f>
        <v>0</v>
      </c>
      <c r="J33" s="31">
        <f>INDEX('POA4'!$A$2:$O$152,_xlfn.AGGREGATE(15,6,ROW('POA4'!$A$2:$A$152)-ROW('POA4'!$A$2)+1/--('POA4'!$A$2:$A$152=$B$19),ROWS($A$25:J33)),11)</f>
        <v>6</v>
      </c>
      <c r="K33" s="31">
        <f>INDEX('POA4'!$A$2:$O$152,_xlfn.AGGREGATE(15,6,ROW('POA4'!$A$2:$A$152)-ROW('POA4'!$A$2)+1/--('POA4'!$A$2:$A$152=$B$19),ROWS($A$25:K33)),12)</f>
        <v>0</v>
      </c>
      <c r="L33" s="31">
        <f>INDEX('POA4'!$A$2:$O$152,_xlfn.AGGREGATE(15,6,ROW('POA4'!$A$2:$A$152)-ROW('POA4'!$A$2)+1/--('POA4'!$A$2:$A$152=$B$19),ROWS($A$25:L33)),13)</f>
        <v>6</v>
      </c>
      <c r="M33" s="31">
        <f>INDEX('POA4'!$A$2:$O$152,_xlfn.AGGREGATE(15,6,ROW('POA4'!$A$2:$A$152)-ROW('POA4'!$A$2)+1/--('POA4'!$A$2:$A$152=$B$19),ROWS($A$25:M33)),14)</f>
        <v>0</v>
      </c>
      <c r="N33" s="37">
        <f t="shared" si="4"/>
        <v>1</v>
      </c>
      <c r="O33" s="41">
        <f t="shared" si="5"/>
        <v>4.1666666666666664E-2</v>
      </c>
    </row>
    <row r="34" spans="1:15" ht="52.8" x14ac:dyDescent="0.3">
      <c r="A34" s="2" t="str">
        <f>INDEX('POA4'!$A$2:$O$152,_xlfn.AGGREGATE(15,6,ROW('POA4'!$A$2:$A$152)-ROW('POA4'!$A$2)+1/--('POA4'!$A$2:$A$152=$B$19),ROWS($A$25:A34)),3)</f>
        <v>4.12 Gobernanza universitaria, transparencia y rendición de cuentas</v>
      </c>
      <c r="B34" s="2" t="str">
        <f>INDEX('POA4'!$A$2:$O$152,_xlfn.AGGREGATE(15,6,ROW('POA4'!$A$2:$A$152)-ROW('POA4'!$A$2)+1/--('POA4'!$A$2:$A$152=$B$19),ROWS($A$25:B34)),4)</f>
        <v>4.12.1 Fortalecer  la gobernanza  universitaria  en la conducción  y  funcionamiento  de la institución.</v>
      </c>
      <c r="C34" s="2" t="str">
        <f>INDEX('POA4'!$A$2:$O$152,_xlfn.AGGREGATE(15,6,ROW('POA4'!$A$2:$A$152)-ROW('POA4'!$A$2)+1/--('POA4'!$A$2:$A$152=$B$19),ROWS($A$25:C34)),5)</f>
        <v>4.12.1.5 Estimular una mayor participación de la comunidad universitaria en la toma de decisiones mediante su implicación en los distintos cuerpos colegiados de la institución.</v>
      </c>
      <c r="D34" s="2" t="str">
        <f>INDEX('POA4'!$A$2:$O$152,_xlfn.AGGREGATE(15,6,ROW('POA4'!$A$2:$A$152)-ROW('POA4'!$A$2)+1/--('POA4'!$A$2:$A$152=$B$19),ROWS($A$25:D34)),6)</f>
        <v>Asistencia a ceremonias, eventos académicos y administrativos</v>
      </c>
      <c r="E34" s="37">
        <f t="shared" si="3"/>
        <v>36</v>
      </c>
      <c r="F34" s="31">
        <f>INDEX('POA4'!$A$2:$O$152,_xlfn.AGGREGATE(15,6,ROW('POA4'!$A$2:$A$152)-ROW('POA4'!$A$2)+1/--('POA4'!$A$2:$A$152=$B$19),ROWS($A$25:F34)),7)</f>
        <v>9</v>
      </c>
      <c r="G34" s="31">
        <f>INDEX('POA4'!$A$2:$O$152,_xlfn.AGGREGATE(15,6,ROW('POA4'!$A$2:$A$152)-ROW('POA4'!$A$2)+1/--('POA4'!$A$2:$A$152=$B$19),ROWS($A$25:G34)),8)</f>
        <v>2</v>
      </c>
      <c r="H34" s="31">
        <f>INDEX('POA4'!$A$2:$O$152,_xlfn.AGGREGATE(15,6,ROW('POA4'!$A$2:$A$152)-ROW('POA4'!$A$2)+1/--('POA4'!$A$2:$A$152=$B$19),ROWS($A$25:H34)),9)</f>
        <v>9</v>
      </c>
      <c r="I34" s="31">
        <f>INDEX('POA4'!$A$2:$O$152,_xlfn.AGGREGATE(15,6,ROW('POA4'!$A$2:$A$152)-ROW('POA4'!$A$2)+1/--('POA4'!$A$2:$A$152=$B$19),ROWS($A$25:I34)),10)</f>
        <v>0</v>
      </c>
      <c r="J34" s="31">
        <f>INDEX('POA4'!$A$2:$O$152,_xlfn.AGGREGATE(15,6,ROW('POA4'!$A$2:$A$152)-ROW('POA4'!$A$2)+1/--('POA4'!$A$2:$A$152=$B$19),ROWS($A$25:J34)),11)</f>
        <v>9</v>
      </c>
      <c r="K34" s="31">
        <f>INDEX('POA4'!$A$2:$O$152,_xlfn.AGGREGATE(15,6,ROW('POA4'!$A$2:$A$152)-ROW('POA4'!$A$2)+1/--('POA4'!$A$2:$A$152=$B$19),ROWS($A$25:K34)),12)</f>
        <v>0</v>
      </c>
      <c r="L34" s="31">
        <f>INDEX('POA4'!$A$2:$O$152,_xlfn.AGGREGATE(15,6,ROW('POA4'!$A$2:$A$152)-ROW('POA4'!$A$2)+1/--('POA4'!$A$2:$A$152=$B$19),ROWS($A$25:L34)),13)</f>
        <v>9</v>
      </c>
      <c r="M34" s="31">
        <f>INDEX('POA4'!$A$2:$O$152,_xlfn.AGGREGATE(15,6,ROW('POA4'!$A$2:$A$152)-ROW('POA4'!$A$2)+1/--('POA4'!$A$2:$A$152=$B$19),ROWS($A$25:M34)),14)</f>
        <v>0</v>
      </c>
      <c r="N34" s="37">
        <f t="shared" si="4"/>
        <v>2</v>
      </c>
      <c r="O34" s="41">
        <f t="shared" si="5"/>
        <v>5.5555555555555552E-2</v>
      </c>
    </row>
  </sheetData>
  <mergeCells count="32">
    <mergeCell ref="B15:O15"/>
    <mergeCell ref="B16:O16"/>
    <mergeCell ref="C19:N19"/>
    <mergeCell ref="C20:N20"/>
    <mergeCell ref="A22:A24"/>
    <mergeCell ref="B22:B24"/>
    <mergeCell ref="C22:C24"/>
    <mergeCell ref="D22:D24"/>
    <mergeCell ref="E22:E24"/>
    <mergeCell ref="F22:M22"/>
    <mergeCell ref="N22:N24"/>
    <mergeCell ref="O22:O24"/>
    <mergeCell ref="F23:G23"/>
    <mergeCell ref="H23:I23"/>
    <mergeCell ref="J23:K23"/>
    <mergeCell ref="L23:M23"/>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view="pageBreakPreview" topLeftCell="A19" zoomScale="60" zoomScaleNormal="7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268</v>
      </c>
      <c r="C5" s="84" t="s">
        <v>131</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INDEX('POA4'!$A$2:$O$152,_xlfn.AGGREGATE(15,6,ROW('POA4'!$A$2:$A$152)-ROW('POA4'!$A$2)+1/--('POA4'!$A$2:$A$152=$B$5),ROWS($A$11:A11)),3)</f>
        <v>4.10 Organización y gestión administrativa</v>
      </c>
      <c r="B11" s="2" t="str">
        <f>INDEX('POA4'!$A$2:$O$152,_xlfn.AGGREGATE(15,6,ROW('POA4'!$A$2:$A$152)-ROW('POA4'!$A$2)+1/--('POA4'!$A$2:$A$152=$B$5),ROWS($A$11:B11)),4)</f>
        <v>4.10.3 Asegurar mecanismos institucionales para el uso racional, responsable y transparente de los recursos de que dispone la universidad.</v>
      </c>
      <c r="C11" s="2" t="str">
        <f>INDEX('POA4'!$A$2:$O$152,_xlfn.AGGREGATE(15,6,ROW('POA4'!$A$2:$A$152)-ROW('POA4'!$A$2)+1/--('POA4'!$A$2:$A$152=$B$5),ROWS($A$11:C11)),5)</f>
        <v>4.10.3.3 Asegurar el equilibrio y salud financiera para el cumplimiento adecuado de las funciones universitarias.</v>
      </c>
      <c r="D11" s="2" t="str">
        <f>INDEX('POA4'!$A$2:$O$152,_xlfn.AGGREGATE(15,6,ROW('POA4'!$A$2:$A$152)-ROW('POA4'!$A$2)+1/--('POA4'!$A$2:$A$152=$B$5),ROWS($A$11:D11)),6)</f>
        <v>DTT Atención de las necesidades financieras del CampusTijuana</v>
      </c>
      <c r="E11" s="37">
        <f t="shared" ref="E11" si="0">+F11+H11+J11+L11</f>
        <v>4</v>
      </c>
      <c r="F11" s="31">
        <f>INDEX('POA4'!$A$2:$O$152,_xlfn.AGGREGATE(15,6,ROW('POA4'!$A$2:$A$152)-ROW('POA4'!$A$2)+1/--('POA4'!$A$2:$A$152=$B$5),ROWS($A$11:F11)),7)</f>
        <v>1</v>
      </c>
      <c r="G11" s="31">
        <f>INDEX('POA4'!$A$2:$O$152,_xlfn.AGGREGATE(15,6,ROW('POA4'!$A$2:$A$152)-ROW('POA4'!$A$2)+1/--('POA4'!$A$2:$A$152=$B$5),ROWS($A$11:G11)),8)</f>
        <v>1</v>
      </c>
      <c r="H11" s="31">
        <f>INDEX('POA4'!$A$2:$O$152,_xlfn.AGGREGATE(15,6,ROW('POA4'!$A$2:$A$152)-ROW('POA4'!$A$2)+1/--('POA4'!$A$2:$A$152=$B$5),ROWS($A$11:H11)),9)</f>
        <v>1</v>
      </c>
      <c r="I11" s="31">
        <f>INDEX('POA4'!$A$2:$O$152,_xlfn.AGGREGATE(15,6,ROW('POA4'!$A$2:$A$152)-ROW('POA4'!$A$2)+1/--('POA4'!$A$2:$A$152=$B$5),ROWS($A$11:I11)),10)</f>
        <v>0</v>
      </c>
      <c r="J11" s="31">
        <f>INDEX('POA4'!$A$2:$O$152,_xlfn.AGGREGATE(15,6,ROW('POA4'!$A$2:$A$152)-ROW('POA4'!$A$2)+1/--('POA4'!$A$2:$A$152=$B$5),ROWS($A$11:J11)),11)</f>
        <v>1</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1</v>
      </c>
      <c r="O11" s="41">
        <f t="shared" ref="O11" si="2">IFERROR(N11/E11,0%)</f>
        <v>0.25</v>
      </c>
    </row>
    <row r="12" spans="1:16" ht="52.8" x14ac:dyDescent="0.3">
      <c r="A12" s="2" t="str">
        <f>INDEX('POA4'!$A$2:$O$152,_xlfn.AGGREGATE(15,6,ROW('POA4'!$A$2:$A$152)-ROW('POA4'!$A$2)+1/--('POA4'!$A$2:$A$152=$B$5),ROWS($A$11:A12)),3)</f>
        <v>4.10 Organización y gestión administrativa</v>
      </c>
      <c r="B12" s="2" t="str">
        <f>INDEX('POA4'!$A$2:$O$152,_xlfn.AGGREGATE(15,6,ROW('POA4'!$A$2:$A$152)-ROW('POA4'!$A$2)+1/--('POA4'!$A$2:$A$152=$B$5),ROWS($A$11:B12)),4)</f>
        <v>4.10.3 Asegurar mecanismos institucionales para el uso racional, responsable y transparente de los recursos de que dispone la universidad.</v>
      </c>
      <c r="C12" s="2" t="str">
        <f>INDEX('POA4'!$A$2:$O$152,_xlfn.AGGREGATE(15,6,ROW('POA4'!$A$2:$A$152)-ROW('POA4'!$A$2)+1/--('POA4'!$A$2:$A$152=$B$5),ROWS($A$11:C12)),5)</f>
        <v>4.10.3.3 Asegurar el equilibrio y salud financiera para el cumplimiento adecuado de las funciones universitarias.</v>
      </c>
      <c r="D12" s="2" t="str">
        <f>INDEX('POA4'!$A$2:$O$152,_xlfn.AGGREGATE(15,6,ROW('POA4'!$A$2:$A$152)-ROW('POA4'!$A$2)+1/--('POA4'!$A$2:$A$152=$B$5),ROWS($A$11:D12)),6)</f>
        <v>DTT Atención de necesidades presupuestales del Campus Tijuana</v>
      </c>
      <c r="E12" s="37">
        <f t="shared" ref="E12:E27" si="3">+F12+H12+J12+L12</f>
        <v>4</v>
      </c>
      <c r="F12" s="31">
        <f>INDEX('POA4'!$A$2:$O$152,_xlfn.AGGREGATE(15,6,ROW('POA4'!$A$2:$A$152)-ROW('POA4'!$A$2)+1/--('POA4'!$A$2:$A$152=$B$5),ROWS($A$11:F12)),7)</f>
        <v>1</v>
      </c>
      <c r="G12" s="31">
        <f>INDEX('POA4'!$A$2:$O$152,_xlfn.AGGREGATE(15,6,ROW('POA4'!$A$2:$A$152)-ROW('POA4'!$A$2)+1/--('POA4'!$A$2:$A$152=$B$5),ROWS($A$11:G12)),8)</f>
        <v>1</v>
      </c>
      <c r="H12" s="31">
        <f>INDEX('POA4'!$A$2:$O$152,_xlfn.AGGREGATE(15,6,ROW('POA4'!$A$2:$A$152)-ROW('POA4'!$A$2)+1/--('POA4'!$A$2:$A$152=$B$5),ROWS($A$11:H12)),9)</f>
        <v>1</v>
      </c>
      <c r="I12" s="31">
        <f>INDEX('POA4'!$A$2:$O$152,_xlfn.AGGREGATE(15,6,ROW('POA4'!$A$2:$A$152)-ROW('POA4'!$A$2)+1/--('POA4'!$A$2:$A$152=$B$5),ROWS($A$11:I12)),10)</f>
        <v>0</v>
      </c>
      <c r="J12" s="31">
        <f>INDEX('POA4'!$A$2:$O$152,_xlfn.AGGREGATE(15,6,ROW('POA4'!$A$2:$A$152)-ROW('POA4'!$A$2)+1/--('POA4'!$A$2:$A$152=$B$5),ROWS($A$11:J12)),11)</f>
        <v>1</v>
      </c>
      <c r="K12" s="31">
        <f>INDEX('POA4'!$A$2:$O$152,_xlfn.AGGREGATE(15,6,ROW('POA4'!$A$2:$A$152)-ROW('POA4'!$A$2)+1/--('POA4'!$A$2:$A$152=$B$5),ROWS($A$11:K12)),12)</f>
        <v>0</v>
      </c>
      <c r="L12" s="31">
        <f>INDEX('POA4'!$A$2:$O$152,_xlfn.AGGREGATE(15,6,ROW('POA4'!$A$2:$A$152)-ROW('POA4'!$A$2)+1/--('POA4'!$A$2:$A$152=$B$5),ROWS($A$11:L12)),13)</f>
        <v>1</v>
      </c>
      <c r="M12" s="31">
        <f>INDEX('POA4'!$A$2:$O$152,_xlfn.AGGREGATE(15,6,ROW('POA4'!$A$2:$A$152)-ROW('POA4'!$A$2)+1/--('POA4'!$A$2:$A$152=$B$5),ROWS($A$11:M12)),14)</f>
        <v>0</v>
      </c>
      <c r="N12" s="37">
        <f t="shared" ref="N12:N27" si="4">+G12+I12+K12+M12</f>
        <v>1</v>
      </c>
      <c r="O12" s="41">
        <f t="shared" ref="O12:O27" si="5">IFERROR(N12/E12,0%)</f>
        <v>0.25</v>
      </c>
    </row>
    <row r="13" spans="1:16" ht="52.8" x14ac:dyDescent="0.3">
      <c r="A13" s="2" t="str">
        <f>INDEX('POA4'!$A$2:$O$152,_xlfn.AGGREGATE(15,6,ROW('POA4'!$A$2:$A$152)-ROW('POA4'!$A$2)+1/--('POA4'!$A$2:$A$152=$B$5),ROWS($A$11:A13)),3)</f>
        <v>4.10 Organización y gestión administrativa</v>
      </c>
      <c r="B13" s="2" t="str">
        <f>INDEX('POA4'!$A$2:$O$152,_xlfn.AGGREGATE(15,6,ROW('POA4'!$A$2:$A$152)-ROW('POA4'!$A$2)+1/--('POA4'!$A$2:$A$152=$B$5),ROWS($A$11:B13)),4)</f>
        <v>4.10.3 Asegurar mecanismos institucionales para el uso racional, responsable y transparente de los recursos de que dispone la universidad.</v>
      </c>
      <c r="C13" s="2" t="str">
        <f>INDEX('POA4'!$A$2:$O$152,_xlfn.AGGREGATE(15,6,ROW('POA4'!$A$2:$A$152)-ROW('POA4'!$A$2)+1/--('POA4'!$A$2:$A$152=$B$5),ROWS($A$11:C13)),5)</f>
        <v>4.10.3.3 Asegurar el equilibrio y salud financiera para el cumplimiento adecuado de las funciones universitarias.</v>
      </c>
      <c r="D13" s="2" t="str">
        <f>INDEX('POA4'!$A$2:$O$152,_xlfn.AGGREGATE(15,6,ROW('POA4'!$A$2:$A$152)-ROW('POA4'!$A$2)+1/--('POA4'!$A$2:$A$152=$B$5),ROWS($A$11:D13)),6)</f>
        <v>DTT Mantener actualizada y depurada la contabilidad de la institución</v>
      </c>
      <c r="E13" s="37">
        <f t="shared" si="3"/>
        <v>4</v>
      </c>
      <c r="F13" s="31">
        <f>INDEX('POA4'!$A$2:$O$152,_xlfn.AGGREGATE(15,6,ROW('POA4'!$A$2:$A$152)-ROW('POA4'!$A$2)+1/--('POA4'!$A$2:$A$152=$B$5),ROWS($A$11:F13)),7)</f>
        <v>1</v>
      </c>
      <c r="G13" s="31">
        <f>INDEX('POA4'!$A$2:$O$152,_xlfn.AGGREGATE(15,6,ROW('POA4'!$A$2:$A$152)-ROW('POA4'!$A$2)+1/--('POA4'!$A$2:$A$152=$B$5),ROWS($A$11:G13)),8)</f>
        <v>1</v>
      </c>
      <c r="H13" s="31">
        <f>INDEX('POA4'!$A$2:$O$152,_xlfn.AGGREGATE(15,6,ROW('POA4'!$A$2:$A$152)-ROW('POA4'!$A$2)+1/--('POA4'!$A$2:$A$152=$B$5),ROWS($A$11:H13)),9)</f>
        <v>1</v>
      </c>
      <c r="I13" s="31">
        <f>INDEX('POA4'!$A$2:$O$152,_xlfn.AGGREGATE(15,6,ROW('POA4'!$A$2:$A$152)-ROW('POA4'!$A$2)+1/--('POA4'!$A$2:$A$152=$B$5),ROWS($A$11:I13)),10)</f>
        <v>0</v>
      </c>
      <c r="J13" s="31">
        <f>INDEX('POA4'!$A$2:$O$152,_xlfn.AGGREGATE(15,6,ROW('POA4'!$A$2:$A$152)-ROW('POA4'!$A$2)+1/--('POA4'!$A$2:$A$152=$B$5),ROWS($A$11:J13)),11)</f>
        <v>1</v>
      </c>
      <c r="K13" s="31">
        <f>INDEX('POA4'!$A$2:$O$152,_xlfn.AGGREGATE(15,6,ROW('POA4'!$A$2:$A$152)-ROW('POA4'!$A$2)+1/--('POA4'!$A$2:$A$152=$B$5),ROWS($A$11:K13)),12)</f>
        <v>0</v>
      </c>
      <c r="L13" s="31">
        <f>INDEX('POA4'!$A$2:$O$152,_xlfn.AGGREGATE(15,6,ROW('POA4'!$A$2:$A$152)-ROW('POA4'!$A$2)+1/--('POA4'!$A$2:$A$152=$B$5),ROWS($A$11:L13)),13)</f>
        <v>1</v>
      </c>
      <c r="M13" s="31">
        <f>INDEX('POA4'!$A$2:$O$152,_xlfn.AGGREGATE(15,6,ROW('POA4'!$A$2:$A$152)-ROW('POA4'!$A$2)+1/--('POA4'!$A$2:$A$152=$B$5),ROWS($A$11:M13)),14)</f>
        <v>0</v>
      </c>
      <c r="N13" s="37">
        <f t="shared" si="4"/>
        <v>1</v>
      </c>
      <c r="O13" s="41">
        <f t="shared" si="5"/>
        <v>0.25</v>
      </c>
    </row>
    <row r="14" spans="1:16" ht="52.8" x14ac:dyDescent="0.3">
      <c r="A14" s="2" t="str">
        <f>INDEX('POA4'!$A$2:$O$152,_xlfn.AGGREGATE(15,6,ROW('POA4'!$A$2:$A$152)-ROW('POA4'!$A$2)+1/--('POA4'!$A$2:$A$152=$B$5),ROWS($A$11:A14)),3)</f>
        <v>4.10 Organización y gestión administrativa</v>
      </c>
      <c r="B14" s="2" t="str">
        <f>INDEX('POA4'!$A$2:$O$152,_xlfn.AGGREGATE(15,6,ROW('POA4'!$A$2:$A$152)-ROW('POA4'!$A$2)+1/--('POA4'!$A$2:$A$152=$B$5),ROWS($A$11:B14)),4)</f>
        <v>4.10.3 Asegurar mecanismos institucionales para el uso racional, responsable y transparente de los recursos de que dispone la universidad.</v>
      </c>
      <c r="C14" s="2" t="str">
        <f>INDEX('POA4'!$A$2:$O$152,_xlfn.AGGREGATE(15,6,ROW('POA4'!$A$2:$A$152)-ROW('POA4'!$A$2)+1/--('POA4'!$A$2:$A$152=$B$5),ROWS($A$11:C14)),5)</f>
        <v>4.10.3.3 Asegurar el equilibrio y salud financiera para el cumplimiento adecuado de las funciones universitarias.</v>
      </c>
      <c r="D14" s="2" t="str">
        <f>INDEX('POA4'!$A$2:$O$152,_xlfn.AGGREGATE(15,6,ROW('POA4'!$A$2:$A$152)-ROW('POA4'!$A$2)+1/--('POA4'!$A$2:$A$152=$B$5),ROWS($A$11:D14)),6)</f>
        <v>DTT Controlar y resguardar el activo fijo del Campus Tijuana</v>
      </c>
      <c r="E14" s="37">
        <f t="shared" si="3"/>
        <v>4</v>
      </c>
      <c r="F14" s="31">
        <f>INDEX('POA4'!$A$2:$O$152,_xlfn.AGGREGATE(15,6,ROW('POA4'!$A$2:$A$152)-ROW('POA4'!$A$2)+1/--('POA4'!$A$2:$A$152=$B$5),ROWS($A$11:F14)),7)</f>
        <v>1</v>
      </c>
      <c r="G14" s="31">
        <f>INDEX('POA4'!$A$2:$O$152,_xlfn.AGGREGATE(15,6,ROW('POA4'!$A$2:$A$152)-ROW('POA4'!$A$2)+1/--('POA4'!$A$2:$A$152=$B$5),ROWS($A$11:G14)),8)</f>
        <v>1</v>
      </c>
      <c r="H14" s="31">
        <f>INDEX('POA4'!$A$2:$O$152,_xlfn.AGGREGATE(15,6,ROW('POA4'!$A$2:$A$152)-ROW('POA4'!$A$2)+1/--('POA4'!$A$2:$A$152=$B$5),ROWS($A$11:H14)),9)</f>
        <v>1</v>
      </c>
      <c r="I14" s="31">
        <f>INDEX('POA4'!$A$2:$O$152,_xlfn.AGGREGATE(15,6,ROW('POA4'!$A$2:$A$152)-ROW('POA4'!$A$2)+1/--('POA4'!$A$2:$A$152=$B$5),ROWS($A$11:I14)),10)</f>
        <v>0</v>
      </c>
      <c r="J14" s="31">
        <f>INDEX('POA4'!$A$2:$O$152,_xlfn.AGGREGATE(15,6,ROW('POA4'!$A$2:$A$152)-ROW('POA4'!$A$2)+1/--('POA4'!$A$2:$A$152=$B$5),ROWS($A$11:J14)),11)</f>
        <v>1</v>
      </c>
      <c r="K14" s="31">
        <f>INDEX('POA4'!$A$2:$O$152,_xlfn.AGGREGATE(15,6,ROW('POA4'!$A$2:$A$152)-ROW('POA4'!$A$2)+1/--('POA4'!$A$2:$A$152=$B$5),ROWS($A$11:K14)),12)</f>
        <v>0</v>
      </c>
      <c r="L14" s="31">
        <f>INDEX('POA4'!$A$2:$O$152,_xlfn.AGGREGATE(15,6,ROW('POA4'!$A$2:$A$152)-ROW('POA4'!$A$2)+1/--('POA4'!$A$2:$A$152=$B$5),ROWS($A$11:L14)),13)</f>
        <v>1</v>
      </c>
      <c r="M14" s="31">
        <f>INDEX('POA4'!$A$2:$O$152,_xlfn.AGGREGATE(15,6,ROW('POA4'!$A$2:$A$152)-ROW('POA4'!$A$2)+1/--('POA4'!$A$2:$A$152=$B$5),ROWS($A$11:M14)),14)</f>
        <v>0</v>
      </c>
      <c r="N14" s="37">
        <f t="shared" si="4"/>
        <v>1</v>
      </c>
      <c r="O14" s="41">
        <f t="shared" si="5"/>
        <v>0.25</v>
      </c>
    </row>
    <row r="15" spans="1:16" ht="52.8" x14ac:dyDescent="0.3">
      <c r="A15" s="2" t="str">
        <f>INDEX('POA4'!$A$2:$O$152,_xlfn.AGGREGATE(15,6,ROW('POA4'!$A$2:$A$152)-ROW('POA4'!$A$2)+1/--('POA4'!$A$2:$A$152=$B$5),ROWS($A$11:A15)),3)</f>
        <v>4.10 Organización y gestión administrativa</v>
      </c>
      <c r="B15" s="2" t="str">
        <f>INDEX('POA4'!$A$2:$O$152,_xlfn.AGGREGATE(15,6,ROW('POA4'!$A$2:$A$152)-ROW('POA4'!$A$2)+1/--('POA4'!$A$2:$A$152=$B$5),ROWS($A$11:B15)),4)</f>
        <v>4.10.3 Asegurar mecanismos institucionales para el uso racional, responsable y transparente de los recursos de que dispone la universidad.</v>
      </c>
      <c r="C15" s="2" t="str">
        <f>INDEX('POA4'!$A$2:$O$152,_xlfn.AGGREGATE(15,6,ROW('POA4'!$A$2:$A$152)-ROW('POA4'!$A$2)+1/--('POA4'!$A$2:$A$152=$B$5),ROWS($A$11:C15)),5)</f>
        <v>4.10.3.3 Asegurar el equilibrio y salud financiera para el cumplimiento adecuado de las funciones universitarias.</v>
      </c>
      <c r="D15" s="2" t="str">
        <f>INDEX('POA4'!$A$2:$O$152,_xlfn.AGGREGATE(15,6,ROW('POA4'!$A$2:$A$152)-ROW('POA4'!$A$2)+1/--('POA4'!$A$2:$A$152=$B$5),ROWS($A$11:D15)),6)</f>
        <v>DTM Atender las necesidades financieras del Campus Mexicali</v>
      </c>
      <c r="E15" s="37">
        <f t="shared" si="3"/>
        <v>4</v>
      </c>
      <c r="F15" s="31">
        <f>INDEX('POA4'!$A$2:$O$152,_xlfn.AGGREGATE(15,6,ROW('POA4'!$A$2:$A$152)-ROW('POA4'!$A$2)+1/--('POA4'!$A$2:$A$152=$B$5),ROWS($A$11:F15)),7)</f>
        <v>1</v>
      </c>
      <c r="G15" s="31">
        <f>INDEX('POA4'!$A$2:$O$152,_xlfn.AGGREGATE(15,6,ROW('POA4'!$A$2:$A$152)-ROW('POA4'!$A$2)+1/--('POA4'!$A$2:$A$152=$B$5),ROWS($A$11:G15)),8)</f>
        <v>1</v>
      </c>
      <c r="H15" s="31">
        <f>INDEX('POA4'!$A$2:$O$152,_xlfn.AGGREGATE(15,6,ROW('POA4'!$A$2:$A$152)-ROW('POA4'!$A$2)+1/--('POA4'!$A$2:$A$152=$B$5),ROWS($A$11:H15)),9)</f>
        <v>1</v>
      </c>
      <c r="I15" s="31">
        <f>INDEX('POA4'!$A$2:$O$152,_xlfn.AGGREGATE(15,6,ROW('POA4'!$A$2:$A$152)-ROW('POA4'!$A$2)+1/--('POA4'!$A$2:$A$152=$B$5),ROWS($A$11:I15)),10)</f>
        <v>0</v>
      </c>
      <c r="J15" s="31">
        <f>INDEX('POA4'!$A$2:$O$152,_xlfn.AGGREGATE(15,6,ROW('POA4'!$A$2:$A$152)-ROW('POA4'!$A$2)+1/--('POA4'!$A$2:$A$152=$B$5),ROWS($A$11:J15)),11)</f>
        <v>1</v>
      </c>
      <c r="K15" s="31">
        <f>INDEX('POA4'!$A$2:$O$152,_xlfn.AGGREGATE(15,6,ROW('POA4'!$A$2:$A$152)-ROW('POA4'!$A$2)+1/--('POA4'!$A$2:$A$152=$B$5),ROWS($A$11:K15)),12)</f>
        <v>0</v>
      </c>
      <c r="L15" s="31">
        <f>INDEX('POA4'!$A$2:$O$152,_xlfn.AGGREGATE(15,6,ROW('POA4'!$A$2:$A$152)-ROW('POA4'!$A$2)+1/--('POA4'!$A$2:$A$152=$B$5),ROWS($A$11:L15)),13)</f>
        <v>1</v>
      </c>
      <c r="M15" s="31">
        <f>INDEX('POA4'!$A$2:$O$152,_xlfn.AGGREGATE(15,6,ROW('POA4'!$A$2:$A$152)-ROW('POA4'!$A$2)+1/--('POA4'!$A$2:$A$152=$B$5),ROWS($A$11:M15)),14)</f>
        <v>0</v>
      </c>
      <c r="N15" s="37">
        <f t="shared" si="4"/>
        <v>1</v>
      </c>
      <c r="O15" s="41">
        <f t="shared" si="5"/>
        <v>0.25</v>
      </c>
    </row>
    <row r="16" spans="1:16" ht="52.8" x14ac:dyDescent="0.3">
      <c r="A16" s="2" t="str">
        <f>INDEX('POA4'!$A$2:$O$152,_xlfn.AGGREGATE(15,6,ROW('POA4'!$A$2:$A$152)-ROW('POA4'!$A$2)+1/--('POA4'!$A$2:$A$152=$B$5),ROWS($A$11:A16)),3)</f>
        <v>4.10 Organización y gestión administrativa</v>
      </c>
      <c r="B16" s="2" t="str">
        <f>INDEX('POA4'!$A$2:$O$152,_xlfn.AGGREGATE(15,6,ROW('POA4'!$A$2:$A$152)-ROW('POA4'!$A$2)+1/--('POA4'!$A$2:$A$152=$B$5),ROWS($A$11:B16)),4)</f>
        <v>4.10.3 Asegurar mecanismos institucionales para el uso racional, responsable y transparente de los recursos de que dispone la universidad.</v>
      </c>
      <c r="C16" s="2" t="str">
        <f>INDEX('POA4'!$A$2:$O$152,_xlfn.AGGREGATE(15,6,ROW('POA4'!$A$2:$A$152)-ROW('POA4'!$A$2)+1/--('POA4'!$A$2:$A$152=$B$5),ROWS($A$11:C16)),5)</f>
        <v>4.10.3.3 Asegurar el equilibrio y salud financiera para el cumplimiento adecuado de las funciones universitarias.</v>
      </c>
      <c r="D16" s="2" t="str">
        <f>INDEX('POA4'!$A$2:$O$152,_xlfn.AGGREGATE(15,6,ROW('POA4'!$A$2:$A$152)-ROW('POA4'!$A$2)+1/--('POA4'!$A$2:$A$152=$B$5),ROWS($A$11:D16)),6)</f>
        <v>DTM Atender las necesidades presuestales del Campus Mexicali</v>
      </c>
      <c r="E16" s="37">
        <f t="shared" si="3"/>
        <v>4</v>
      </c>
      <c r="F16" s="31">
        <f>INDEX('POA4'!$A$2:$O$152,_xlfn.AGGREGATE(15,6,ROW('POA4'!$A$2:$A$152)-ROW('POA4'!$A$2)+1/--('POA4'!$A$2:$A$152=$B$5),ROWS($A$11:F16)),7)</f>
        <v>1</v>
      </c>
      <c r="G16" s="31">
        <f>INDEX('POA4'!$A$2:$O$152,_xlfn.AGGREGATE(15,6,ROW('POA4'!$A$2:$A$152)-ROW('POA4'!$A$2)+1/--('POA4'!$A$2:$A$152=$B$5),ROWS($A$11:G16)),8)</f>
        <v>1</v>
      </c>
      <c r="H16" s="31">
        <f>INDEX('POA4'!$A$2:$O$152,_xlfn.AGGREGATE(15,6,ROW('POA4'!$A$2:$A$152)-ROW('POA4'!$A$2)+1/--('POA4'!$A$2:$A$152=$B$5),ROWS($A$11:H16)),9)</f>
        <v>1</v>
      </c>
      <c r="I16" s="31">
        <f>INDEX('POA4'!$A$2:$O$152,_xlfn.AGGREGATE(15,6,ROW('POA4'!$A$2:$A$152)-ROW('POA4'!$A$2)+1/--('POA4'!$A$2:$A$152=$B$5),ROWS($A$11:I16)),10)</f>
        <v>0</v>
      </c>
      <c r="J16" s="31">
        <f>INDEX('POA4'!$A$2:$O$152,_xlfn.AGGREGATE(15,6,ROW('POA4'!$A$2:$A$152)-ROW('POA4'!$A$2)+1/--('POA4'!$A$2:$A$152=$B$5),ROWS($A$11:J16)),11)</f>
        <v>1</v>
      </c>
      <c r="K16" s="31">
        <f>INDEX('POA4'!$A$2:$O$152,_xlfn.AGGREGATE(15,6,ROW('POA4'!$A$2:$A$152)-ROW('POA4'!$A$2)+1/--('POA4'!$A$2:$A$152=$B$5),ROWS($A$11:K16)),12)</f>
        <v>0</v>
      </c>
      <c r="L16" s="31">
        <f>INDEX('POA4'!$A$2:$O$152,_xlfn.AGGREGATE(15,6,ROW('POA4'!$A$2:$A$152)-ROW('POA4'!$A$2)+1/--('POA4'!$A$2:$A$152=$B$5),ROWS($A$11:L16)),13)</f>
        <v>1</v>
      </c>
      <c r="M16" s="31">
        <f>INDEX('POA4'!$A$2:$O$152,_xlfn.AGGREGATE(15,6,ROW('POA4'!$A$2:$A$152)-ROW('POA4'!$A$2)+1/--('POA4'!$A$2:$A$152=$B$5),ROWS($A$11:M16)),14)</f>
        <v>0</v>
      </c>
      <c r="N16" s="37">
        <f t="shared" si="4"/>
        <v>1</v>
      </c>
      <c r="O16" s="41">
        <f t="shared" si="5"/>
        <v>0.25</v>
      </c>
    </row>
    <row r="17" spans="1:15" ht="52.8" x14ac:dyDescent="0.3">
      <c r="A17" s="2" t="str">
        <f>INDEX('POA4'!$A$2:$O$152,_xlfn.AGGREGATE(15,6,ROW('POA4'!$A$2:$A$152)-ROW('POA4'!$A$2)+1/--('POA4'!$A$2:$A$152=$B$5),ROWS($A$11:A17)),3)</f>
        <v>4.10 Organización y gestión administrativa</v>
      </c>
      <c r="B17" s="2" t="str">
        <f>INDEX('POA4'!$A$2:$O$152,_xlfn.AGGREGATE(15,6,ROW('POA4'!$A$2:$A$152)-ROW('POA4'!$A$2)+1/--('POA4'!$A$2:$A$152=$B$5),ROWS($A$11:B17)),4)</f>
        <v>4.10.3 Asegurar mecanismos institucionales para el uso racional, responsable y transparente de los recursos de que dispone la universidad.</v>
      </c>
      <c r="C17" s="2" t="str">
        <f>INDEX('POA4'!$A$2:$O$152,_xlfn.AGGREGATE(15,6,ROW('POA4'!$A$2:$A$152)-ROW('POA4'!$A$2)+1/--('POA4'!$A$2:$A$152=$B$5),ROWS($A$11:C17)),5)</f>
        <v>4.10.3.3 Asegurar el equilibrio y salud financiera para el cumplimiento adecuado de las funciones universitarias.</v>
      </c>
      <c r="D17" s="2" t="str">
        <f>INDEX('POA4'!$A$2:$O$152,_xlfn.AGGREGATE(15,6,ROW('POA4'!$A$2:$A$152)-ROW('POA4'!$A$2)+1/--('POA4'!$A$2:$A$152=$B$5),ROWS($A$11:D17)),6)</f>
        <v>DTM Mantener actualizada y depurada la contabilidad</v>
      </c>
      <c r="E17" s="37">
        <f t="shared" si="3"/>
        <v>4</v>
      </c>
      <c r="F17" s="31">
        <f>INDEX('POA4'!$A$2:$O$152,_xlfn.AGGREGATE(15,6,ROW('POA4'!$A$2:$A$152)-ROW('POA4'!$A$2)+1/--('POA4'!$A$2:$A$152=$B$5),ROWS($A$11:F17)),7)</f>
        <v>1</v>
      </c>
      <c r="G17" s="31">
        <f>INDEX('POA4'!$A$2:$O$152,_xlfn.AGGREGATE(15,6,ROW('POA4'!$A$2:$A$152)-ROW('POA4'!$A$2)+1/--('POA4'!$A$2:$A$152=$B$5),ROWS($A$11:G17)),8)</f>
        <v>1</v>
      </c>
      <c r="H17" s="31">
        <f>INDEX('POA4'!$A$2:$O$152,_xlfn.AGGREGATE(15,6,ROW('POA4'!$A$2:$A$152)-ROW('POA4'!$A$2)+1/--('POA4'!$A$2:$A$152=$B$5),ROWS($A$11:H17)),9)</f>
        <v>1</v>
      </c>
      <c r="I17" s="31">
        <f>INDEX('POA4'!$A$2:$O$152,_xlfn.AGGREGATE(15,6,ROW('POA4'!$A$2:$A$152)-ROW('POA4'!$A$2)+1/--('POA4'!$A$2:$A$152=$B$5),ROWS($A$11:I17)),10)</f>
        <v>0</v>
      </c>
      <c r="J17" s="31">
        <f>INDEX('POA4'!$A$2:$O$152,_xlfn.AGGREGATE(15,6,ROW('POA4'!$A$2:$A$152)-ROW('POA4'!$A$2)+1/--('POA4'!$A$2:$A$152=$B$5),ROWS($A$11:J17)),11)</f>
        <v>1</v>
      </c>
      <c r="K17" s="31">
        <f>INDEX('POA4'!$A$2:$O$152,_xlfn.AGGREGATE(15,6,ROW('POA4'!$A$2:$A$152)-ROW('POA4'!$A$2)+1/--('POA4'!$A$2:$A$152=$B$5),ROWS($A$11:K17)),12)</f>
        <v>0</v>
      </c>
      <c r="L17" s="31">
        <f>INDEX('POA4'!$A$2:$O$152,_xlfn.AGGREGATE(15,6,ROW('POA4'!$A$2:$A$152)-ROW('POA4'!$A$2)+1/--('POA4'!$A$2:$A$152=$B$5),ROWS($A$11:L17)),13)</f>
        <v>1</v>
      </c>
      <c r="M17" s="31">
        <f>INDEX('POA4'!$A$2:$O$152,_xlfn.AGGREGATE(15,6,ROW('POA4'!$A$2:$A$152)-ROW('POA4'!$A$2)+1/--('POA4'!$A$2:$A$152=$B$5),ROWS($A$11:M17)),14)</f>
        <v>0</v>
      </c>
      <c r="N17" s="37">
        <f t="shared" si="4"/>
        <v>1</v>
      </c>
      <c r="O17" s="41">
        <f t="shared" si="5"/>
        <v>0.25</v>
      </c>
    </row>
    <row r="18" spans="1:15" ht="52.8" x14ac:dyDescent="0.3">
      <c r="A18" s="2" t="str">
        <f>INDEX('POA4'!$A$2:$O$152,_xlfn.AGGREGATE(15,6,ROW('POA4'!$A$2:$A$152)-ROW('POA4'!$A$2)+1/--('POA4'!$A$2:$A$152=$B$5),ROWS($A$11:A18)),3)</f>
        <v>4.10 Organización y gestión administrativa</v>
      </c>
      <c r="B18" s="2" t="str">
        <f>INDEX('POA4'!$A$2:$O$152,_xlfn.AGGREGATE(15,6,ROW('POA4'!$A$2:$A$152)-ROW('POA4'!$A$2)+1/--('POA4'!$A$2:$A$152=$B$5),ROWS($A$11:B18)),4)</f>
        <v>4.10.3 Asegurar mecanismos institucionales para el uso racional, responsable y transparente de los recursos de que dispone la universidad.</v>
      </c>
      <c r="C18" s="2" t="str">
        <f>INDEX('POA4'!$A$2:$O$152,_xlfn.AGGREGATE(15,6,ROW('POA4'!$A$2:$A$152)-ROW('POA4'!$A$2)+1/--('POA4'!$A$2:$A$152=$B$5),ROWS($A$11:C18)),5)</f>
        <v>4.10.3.3 Asegurar el equilibrio y salud financiera para el cumplimiento adecuado de las funciones universitarias.</v>
      </c>
      <c r="D18" s="2" t="str">
        <f>INDEX('POA4'!$A$2:$O$152,_xlfn.AGGREGATE(15,6,ROW('POA4'!$A$2:$A$152)-ROW('POA4'!$A$2)+1/--('POA4'!$A$2:$A$152=$B$5),ROWS($A$11:D18)),6)</f>
        <v>DTM Controlar y resguardar el activo fijo del Campus Mexicali</v>
      </c>
      <c r="E18" s="37">
        <f t="shared" si="3"/>
        <v>4</v>
      </c>
      <c r="F18" s="31">
        <f>INDEX('POA4'!$A$2:$O$152,_xlfn.AGGREGATE(15,6,ROW('POA4'!$A$2:$A$152)-ROW('POA4'!$A$2)+1/--('POA4'!$A$2:$A$152=$B$5),ROWS($A$11:F18)),7)</f>
        <v>1</v>
      </c>
      <c r="G18" s="31">
        <f>INDEX('POA4'!$A$2:$O$152,_xlfn.AGGREGATE(15,6,ROW('POA4'!$A$2:$A$152)-ROW('POA4'!$A$2)+1/--('POA4'!$A$2:$A$152=$B$5),ROWS($A$11:G18)),8)</f>
        <v>1</v>
      </c>
      <c r="H18" s="31">
        <f>INDEX('POA4'!$A$2:$O$152,_xlfn.AGGREGATE(15,6,ROW('POA4'!$A$2:$A$152)-ROW('POA4'!$A$2)+1/--('POA4'!$A$2:$A$152=$B$5),ROWS($A$11:H18)),9)</f>
        <v>1</v>
      </c>
      <c r="I18" s="31">
        <f>INDEX('POA4'!$A$2:$O$152,_xlfn.AGGREGATE(15,6,ROW('POA4'!$A$2:$A$152)-ROW('POA4'!$A$2)+1/--('POA4'!$A$2:$A$152=$B$5),ROWS($A$11:I18)),10)</f>
        <v>0</v>
      </c>
      <c r="J18" s="31">
        <f>INDEX('POA4'!$A$2:$O$152,_xlfn.AGGREGATE(15,6,ROW('POA4'!$A$2:$A$152)-ROW('POA4'!$A$2)+1/--('POA4'!$A$2:$A$152=$B$5),ROWS($A$11:J18)),11)</f>
        <v>1</v>
      </c>
      <c r="K18" s="31">
        <f>INDEX('POA4'!$A$2:$O$152,_xlfn.AGGREGATE(15,6,ROW('POA4'!$A$2:$A$152)-ROW('POA4'!$A$2)+1/--('POA4'!$A$2:$A$152=$B$5),ROWS($A$11:K18)),12)</f>
        <v>0</v>
      </c>
      <c r="L18" s="31">
        <f>INDEX('POA4'!$A$2:$O$152,_xlfn.AGGREGATE(15,6,ROW('POA4'!$A$2:$A$152)-ROW('POA4'!$A$2)+1/--('POA4'!$A$2:$A$152=$B$5),ROWS($A$11:L18)),13)</f>
        <v>1</v>
      </c>
      <c r="M18" s="31">
        <f>INDEX('POA4'!$A$2:$O$152,_xlfn.AGGREGATE(15,6,ROW('POA4'!$A$2:$A$152)-ROW('POA4'!$A$2)+1/--('POA4'!$A$2:$A$152=$B$5),ROWS($A$11:M18)),14)</f>
        <v>0</v>
      </c>
      <c r="N18" s="37">
        <f t="shared" si="4"/>
        <v>1</v>
      </c>
      <c r="O18" s="41">
        <f t="shared" si="5"/>
        <v>0.25</v>
      </c>
    </row>
    <row r="19" spans="1:15" ht="52.8" x14ac:dyDescent="0.3">
      <c r="A19" s="2" t="str">
        <f>INDEX('POA4'!$A$2:$O$152,_xlfn.AGGREGATE(15,6,ROW('POA4'!$A$2:$A$152)-ROW('POA4'!$A$2)+1/--('POA4'!$A$2:$A$152=$B$5),ROWS($A$11:A19)),3)</f>
        <v>4.10 Organización y gestión administrativa</v>
      </c>
      <c r="B19" s="2" t="str">
        <f>INDEX('POA4'!$A$2:$O$152,_xlfn.AGGREGATE(15,6,ROW('POA4'!$A$2:$A$152)-ROW('POA4'!$A$2)+1/--('POA4'!$A$2:$A$152=$B$5),ROWS($A$11:B19)),4)</f>
        <v>4.10.3 Asegurar mecanismos institucionales para el uso racional, responsable y transparente de los recursos de que dispone la universidad.</v>
      </c>
      <c r="C19" s="2" t="str">
        <f>INDEX('POA4'!$A$2:$O$152,_xlfn.AGGREGATE(15,6,ROW('POA4'!$A$2:$A$152)-ROW('POA4'!$A$2)+1/--('POA4'!$A$2:$A$152=$B$5),ROWS($A$11:C19)),5)</f>
        <v>4.10.3.3 Asegurar el equilibrio y salud financiera para el cumplimiento adecuado de las funciones universitarias.</v>
      </c>
      <c r="D19" s="2" t="str">
        <f>INDEX('POA4'!$A$2:$O$152,_xlfn.AGGREGATE(15,6,ROW('POA4'!$A$2:$A$152)-ROW('POA4'!$A$2)+1/--('POA4'!$A$2:$A$152=$B$5),ROWS($A$11:D19)),6)</f>
        <v>DTE Atender las necesidades financieras del Campus Ensenada</v>
      </c>
      <c r="E19" s="37">
        <f t="shared" si="3"/>
        <v>4</v>
      </c>
      <c r="F19" s="31">
        <f>INDEX('POA4'!$A$2:$O$152,_xlfn.AGGREGATE(15,6,ROW('POA4'!$A$2:$A$152)-ROW('POA4'!$A$2)+1/--('POA4'!$A$2:$A$152=$B$5),ROWS($A$11:F19)),7)</f>
        <v>1</v>
      </c>
      <c r="G19" s="31">
        <f>INDEX('POA4'!$A$2:$O$152,_xlfn.AGGREGATE(15,6,ROW('POA4'!$A$2:$A$152)-ROW('POA4'!$A$2)+1/--('POA4'!$A$2:$A$152=$B$5),ROWS($A$11:G19)),8)</f>
        <v>1</v>
      </c>
      <c r="H19" s="31">
        <f>INDEX('POA4'!$A$2:$O$152,_xlfn.AGGREGATE(15,6,ROW('POA4'!$A$2:$A$152)-ROW('POA4'!$A$2)+1/--('POA4'!$A$2:$A$152=$B$5),ROWS($A$11:H19)),9)</f>
        <v>1</v>
      </c>
      <c r="I19" s="31">
        <f>INDEX('POA4'!$A$2:$O$152,_xlfn.AGGREGATE(15,6,ROW('POA4'!$A$2:$A$152)-ROW('POA4'!$A$2)+1/--('POA4'!$A$2:$A$152=$B$5),ROWS($A$11:I19)),10)</f>
        <v>0</v>
      </c>
      <c r="J19" s="31">
        <f>INDEX('POA4'!$A$2:$O$152,_xlfn.AGGREGATE(15,6,ROW('POA4'!$A$2:$A$152)-ROW('POA4'!$A$2)+1/--('POA4'!$A$2:$A$152=$B$5),ROWS($A$11:J19)),11)</f>
        <v>1</v>
      </c>
      <c r="K19" s="31">
        <f>INDEX('POA4'!$A$2:$O$152,_xlfn.AGGREGATE(15,6,ROW('POA4'!$A$2:$A$152)-ROW('POA4'!$A$2)+1/--('POA4'!$A$2:$A$152=$B$5),ROWS($A$11:K19)),12)</f>
        <v>0</v>
      </c>
      <c r="L19" s="31">
        <f>INDEX('POA4'!$A$2:$O$152,_xlfn.AGGREGATE(15,6,ROW('POA4'!$A$2:$A$152)-ROW('POA4'!$A$2)+1/--('POA4'!$A$2:$A$152=$B$5),ROWS($A$11:L19)),13)</f>
        <v>1</v>
      </c>
      <c r="M19" s="31">
        <f>INDEX('POA4'!$A$2:$O$152,_xlfn.AGGREGATE(15,6,ROW('POA4'!$A$2:$A$152)-ROW('POA4'!$A$2)+1/--('POA4'!$A$2:$A$152=$B$5),ROWS($A$11:M19)),14)</f>
        <v>0</v>
      </c>
      <c r="N19" s="37">
        <f t="shared" si="4"/>
        <v>1</v>
      </c>
      <c r="O19" s="41">
        <f t="shared" si="5"/>
        <v>0.25</v>
      </c>
    </row>
    <row r="20" spans="1:15" ht="52.8" x14ac:dyDescent="0.3">
      <c r="A20" s="2" t="str">
        <f>INDEX('POA4'!$A$2:$O$152,_xlfn.AGGREGATE(15,6,ROW('POA4'!$A$2:$A$152)-ROW('POA4'!$A$2)+1/--('POA4'!$A$2:$A$152=$B$5),ROWS($A$11:A20)),3)</f>
        <v>4.10 Organización y gestión administrativa</v>
      </c>
      <c r="B20" s="2" t="str">
        <f>INDEX('POA4'!$A$2:$O$152,_xlfn.AGGREGATE(15,6,ROW('POA4'!$A$2:$A$152)-ROW('POA4'!$A$2)+1/--('POA4'!$A$2:$A$152=$B$5),ROWS($A$11:B20)),4)</f>
        <v>4.10.3 Asegurar mecanismos institucionales para el uso racional, responsable y transparente de los recursos de que dispone la universidad.</v>
      </c>
      <c r="C20" s="2" t="str">
        <f>INDEX('POA4'!$A$2:$O$152,_xlfn.AGGREGATE(15,6,ROW('POA4'!$A$2:$A$152)-ROW('POA4'!$A$2)+1/--('POA4'!$A$2:$A$152=$B$5),ROWS($A$11:C20)),5)</f>
        <v>4.10.3.3 Asegurar el equilibrio y salud financiera para el cumplimiento adecuado de las funciones universitarias.</v>
      </c>
      <c r="D20" s="2" t="str">
        <f>INDEX('POA4'!$A$2:$O$152,_xlfn.AGGREGATE(15,6,ROW('POA4'!$A$2:$A$152)-ROW('POA4'!$A$2)+1/--('POA4'!$A$2:$A$152=$B$5),ROWS($A$11:D20)),6)</f>
        <v>DTE Atender las necesidades presupuestales del Campus Ensenada</v>
      </c>
      <c r="E20" s="37">
        <f t="shared" si="3"/>
        <v>4</v>
      </c>
      <c r="F20" s="31">
        <f>INDEX('POA4'!$A$2:$O$152,_xlfn.AGGREGATE(15,6,ROW('POA4'!$A$2:$A$152)-ROW('POA4'!$A$2)+1/--('POA4'!$A$2:$A$152=$B$5),ROWS($A$11:F20)),7)</f>
        <v>1</v>
      </c>
      <c r="G20" s="31">
        <f>INDEX('POA4'!$A$2:$O$152,_xlfn.AGGREGATE(15,6,ROW('POA4'!$A$2:$A$152)-ROW('POA4'!$A$2)+1/--('POA4'!$A$2:$A$152=$B$5),ROWS($A$11:G20)),8)</f>
        <v>1</v>
      </c>
      <c r="H20" s="31">
        <f>INDEX('POA4'!$A$2:$O$152,_xlfn.AGGREGATE(15,6,ROW('POA4'!$A$2:$A$152)-ROW('POA4'!$A$2)+1/--('POA4'!$A$2:$A$152=$B$5),ROWS($A$11:H20)),9)</f>
        <v>1</v>
      </c>
      <c r="I20" s="31">
        <f>INDEX('POA4'!$A$2:$O$152,_xlfn.AGGREGATE(15,6,ROW('POA4'!$A$2:$A$152)-ROW('POA4'!$A$2)+1/--('POA4'!$A$2:$A$152=$B$5),ROWS($A$11:I20)),10)</f>
        <v>0</v>
      </c>
      <c r="J20" s="31">
        <f>INDEX('POA4'!$A$2:$O$152,_xlfn.AGGREGATE(15,6,ROW('POA4'!$A$2:$A$152)-ROW('POA4'!$A$2)+1/--('POA4'!$A$2:$A$152=$B$5),ROWS($A$11:J20)),11)</f>
        <v>1</v>
      </c>
      <c r="K20" s="31">
        <f>INDEX('POA4'!$A$2:$O$152,_xlfn.AGGREGATE(15,6,ROW('POA4'!$A$2:$A$152)-ROW('POA4'!$A$2)+1/--('POA4'!$A$2:$A$152=$B$5),ROWS($A$11:K20)),12)</f>
        <v>0</v>
      </c>
      <c r="L20" s="31">
        <f>INDEX('POA4'!$A$2:$O$152,_xlfn.AGGREGATE(15,6,ROW('POA4'!$A$2:$A$152)-ROW('POA4'!$A$2)+1/--('POA4'!$A$2:$A$152=$B$5),ROWS($A$11:L20)),13)</f>
        <v>1</v>
      </c>
      <c r="M20" s="31">
        <f>INDEX('POA4'!$A$2:$O$152,_xlfn.AGGREGATE(15,6,ROW('POA4'!$A$2:$A$152)-ROW('POA4'!$A$2)+1/--('POA4'!$A$2:$A$152=$B$5),ROWS($A$11:M20)),14)</f>
        <v>0</v>
      </c>
      <c r="N20" s="37">
        <f t="shared" si="4"/>
        <v>1</v>
      </c>
      <c r="O20" s="41">
        <f t="shared" si="5"/>
        <v>0.25</v>
      </c>
    </row>
    <row r="21" spans="1:15" ht="52.8" x14ac:dyDescent="0.3">
      <c r="A21" s="2" t="str">
        <f>INDEX('POA4'!$A$2:$O$152,_xlfn.AGGREGATE(15,6,ROW('POA4'!$A$2:$A$152)-ROW('POA4'!$A$2)+1/--('POA4'!$A$2:$A$152=$B$5),ROWS($A$11:A21)),3)</f>
        <v>4.10 Organización y gestión administrativa</v>
      </c>
      <c r="B21" s="2" t="str">
        <f>INDEX('POA4'!$A$2:$O$152,_xlfn.AGGREGATE(15,6,ROW('POA4'!$A$2:$A$152)-ROW('POA4'!$A$2)+1/--('POA4'!$A$2:$A$152=$B$5),ROWS($A$11:B21)),4)</f>
        <v>4.10.3 Asegurar mecanismos institucionales para el uso racional, responsable y transparente de los recursos de que dispone la universidad.</v>
      </c>
      <c r="C21" s="2" t="str">
        <f>INDEX('POA4'!$A$2:$O$152,_xlfn.AGGREGATE(15,6,ROW('POA4'!$A$2:$A$152)-ROW('POA4'!$A$2)+1/--('POA4'!$A$2:$A$152=$B$5),ROWS($A$11:C21)),5)</f>
        <v>4.10.3.3 Asegurar el equilibrio y salud financiera para el cumplimiento adecuado de las funciones universitarias.</v>
      </c>
      <c r="D21" s="2" t="str">
        <f>INDEX('POA4'!$A$2:$O$152,_xlfn.AGGREGATE(15,6,ROW('POA4'!$A$2:$A$152)-ROW('POA4'!$A$2)+1/--('POA4'!$A$2:$A$152=$B$5),ROWS($A$11:D21)),6)</f>
        <v>DTE Mantener actualizada y depurada la contabilidad</v>
      </c>
      <c r="E21" s="37">
        <f t="shared" si="3"/>
        <v>4</v>
      </c>
      <c r="F21" s="31">
        <f>INDEX('POA4'!$A$2:$O$152,_xlfn.AGGREGATE(15,6,ROW('POA4'!$A$2:$A$152)-ROW('POA4'!$A$2)+1/--('POA4'!$A$2:$A$152=$B$5),ROWS($A$11:F21)),7)</f>
        <v>1</v>
      </c>
      <c r="G21" s="31">
        <f>INDEX('POA4'!$A$2:$O$152,_xlfn.AGGREGATE(15,6,ROW('POA4'!$A$2:$A$152)-ROW('POA4'!$A$2)+1/--('POA4'!$A$2:$A$152=$B$5),ROWS($A$11:G21)),8)</f>
        <v>1</v>
      </c>
      <c r="H21" s="31">
        <f>INDEX('POA4'!$A$2:$O$152,_xlfn.AGGREGATE(15,6,ROW('POA4'!$A$2:$A$152)-ROW('POA4'!$A$2)+1/--('POA4'!$A$2:$A$152=$B$5),ROWS($A$11:H21)),9)</f>
        <v>1</v>
      </c>
      <c r="I21" s="31">
        <f>INDEX('POA4'!$A$2:$O$152,_xlfn.AGGREGATE(15,6,ROW('POA4'!$A$2:$A$152)-ROW('POA4'!$A$2)+1/--('POA4'!$A$2:$A$152=$B$5),ROWS($A$11:I21)),10)</f>
        <v>0</v>
      </c>
      <c r="J21" s="31">
        <f>INDEX('POA4'!$A$2:$O$152,_xlfn.AGGREGATE(15,6,ROW('POA4'!$A$2:$A$152)-ROW('POA4'!$A$2)+1/--('POA4'!$A$2:$A$152=$B$5),ROWS($A$11:J21)),11)</f>
        <v>1</v>
      </c>
      <c r="K21" s="31">
        <f>INDEX('POA4'!$A$2:$O$152,_xlfn.AGGREGATE(15,6,ROW('POA4'!$A$2:$A$152)-ROW('POA4'!$A$2)+1/--('POA4'!$A$2:$A$152=$B$5),ROWS($A$11:K21)),12)</f>
        <v>0</v>
      </c>
      <c r="L21" s="31">
        <f>INDEX('POA4'!$A$2:$O$152,_xlfn.AGGREGATE(15,6,ROW('POA4'!$A$2:$A$152)-ROW('POA4'!$A$2)+1/--('POA4'!$A$2:$A$152=$B$5),ROWS($A$11:L21)),13)</f>
        <v>1</v>
      </c>
      <c r="M21" s="31">
        <f>INDEX('POA4'!$A$2:$O$152,_xlfn.AGGREGATE(15,6,ROW('POA4'!$A$2:$A$152)-ROW('POA4'!$A$2)+1/--('POA4'!$A$2:$A$152=$B$5),ROWS($A$11:M21)),14)</f>
        <v>0</v>
      </c>
      <c r="N21" s="37">
        <f t="shared" si="4"/>
        <v>1</v>
      </c>
      <c r="O21" s="41">
        <f t="shared" si="5"/>
        <v>0.25</v>
      </c>
    </row>
    <row r="22" spans="1:15" ht="52.8" x14ac:dyDescent="0.3">
      <c r="A22" s="2" t="str">
        <f>INDEX('POA4'!$A$2:$O$152,_xlfn.AGGREGATE(15,6,ROW('POA4'!$A$2:$A$152)-ROW('POA4'!$A$2)+1/--('POA4'!$A$2:$A$152=$B$5),ROWS($A$11:A22)),3)</f>
        <v>4.10 Organización y gestión administrativa</v>
      </c>
      <c r="B22" s="2" t="str">
        <f>INDEX('POA4'!$A$2:$O$152,_xlfn.AGGREGATE(15,6,ROW('POA4'!$A$2:$A$152)-ROW('POA4'!$A$2)+1/--('POA4'!$A$2:$A$152=$B$5),ROWS($A$11:B22)),4)</f>
        <v>4.10.3 Asegurar mecanismos institucionales para el uso racional, responsable y transparente de los recursos de que dispone la universidad.</v>
      </c>
      <c r="C22" s="2" t="str">
        <f>INDEX('POA4'!$A$2:$O$152,_xlfn.AGGREGATE(15,6,ROW('POA4'!$A$2:$A$152)-ROW('POA4'!$A$2)+1/--('POA4'!$A$2:$A$152=$B$5),ROWS($A$11:C22)),5)</f>
        <v>4.10.3.3 Asegurar el equilibrio y salud financiera para el cumplimiento adecuado de las funciones universitarias.</v>
      </c>
      <c r="D22" s="2" t="str">
        <f>INDEX('POA4'!$A$2:$O$152,_xlfn.AGGREGATE(15,6,ROW('POA4'!$A$2:$A$152)-ROW('POA4'!$A$2)+1/--('POA4'!$A$2:$A$152=$B$5),ROWS($A$11:D22)),6)</f>
        <v>DTE Controlar y resguardar el activo fijo del Campus Ensenada</v>
      </c>
      <c r="E22" s="37">
        <f t="shared" si="3"/>
        <v>4</v>
      </c>
      <c r="F22" s="31">
        <f>INDEX('POA4'!$A$2:$O$152,_xlfn.AGGREGATE(15,6,ROW('POA4'!$A$2:$A$152)-ROW('POA4'!$A$2)+1/--('POA4'!$A$2:$A$152=$B$5),ROWS($A$11:F22)),7)</f>
        <v>1</v>
      </c>
      <c r="G22" s="31">
        <f>INDEX('POA4'!$A$2:$O$152,_xlfn.AGGREGATE(15,6,ROW('POA4'!$A$2:$A$152)-ROW('POA4'!$A$2)+1/--('POA4'!$A$2:$A$152=$B$5),ROWS($A$11:G22)),8)</f>
        <v>1</v>
      </c>
      <c r="H22" s="31">
        <f>INDEX('POA4'!$A$2:$O$152,_xlfn.AGGREGATE(15,6,ROW('POA4'!$A$2:$A$152)-ROW('POA4'!$A$2)+1/--('POA4'!$A$2:$A$152=$B$5),ROWS($A$11:H22)),9)</f>
        <v>1</v>
      </c>
      <c r="I22" s="31">
        <f>INDEX('POA4'!$A$2:$O$152,_xlfn.AGGREGATE(15,6,ROW('POA4'!$A$2:$A$152)-ROW('POA4'!$A$2)+1/--('POA4'!$A$2:$A$152=$B$5),ROWS($A$11:I22)),10)</f>
        <v>0</v>
      </c>
      <c r="J22" s="31">
        <f>INDEX('POA4'!$A$2:$O$152,_xlfn.AGGREGATE(15,6,ROW('POA4'!$A$2:$A$152)-ROW('POA4'!$A$2)+1/--('POA4'!$A$2:$A$152=$B$5),ROWS($A$11:J22)),11)</f>
        <v>1</v>
      </c>
      <c r="K22" s="31">
        <f>INDEX('POA4'!$A$2:$O$152,_xlfn.AGGREGATE(15,6,ROW('POA4'!$A$2:$A$152)-ROW('POA4'!$A$2)+1/--('POA4'!$A$2:$A$152=$B$5),ROWS($A$11:K22)),12)</f>
        <v>0</v>
      </c>
      <c r="L22" s="31">
        <f>INDEX('POA4'!$A$2:$O$152,_xlfn.AGGREGATE(15,6,ROW('POA4'!$A$2:$A$152)-ROW('POA4'!$A$2)+1/--('POA4'!$A$2:$A$152=$B$5),ROWS($A$11:L22)),13)</f>
        <v>1</v>
      </c>
      <c r="M22" s="31">
        <f>INDEX('POA4'!$A$2:$O$152,_xlfn.AGGREGATE(15,6,ROW('POA4'!$A$2:$A$152)-ROW('POA4'!$A$2)+1/--('POA4'!$A$2:$A$152=$B$5),ROWS($A$11:M22)),14)</f>
        <v>0</v>
      </c>
      <c r="N22" s="37">
        <f t="shared" si="4"/>
        <v>1</v>
      </c>
      <c r="O22" s="41">
        <f t="shared" si="5"/>
        <v>0.25</v>
      </c>
    </row>
    <row r="23" spans="1:15" ht="52.8" x14ac:dyDescent="0.3">
      <c r="A23" s="2" t="str">
        <f>INDEX('POA4'!$A$2:$O$152,_xlfn.AGGREGATE(15,6,ROW('POA4'!$A$2:$A$152)-ROW('POA4'!$A$2)+1/--('POA4'!$A$2:$A$152=$B$5),ROWS($A$11:A23)),3)</f>
        <v>4.10 Organización y gestión administrativa</v>
      </c>
      <c r="B23" s="2" t="str">
        <f>INDEX('POA4'!$A$2:$O$152,_xlfn.AGGREGATE(15,6,ROW('POA4'!$A$2:$A$152)-ROW('POA4'!$A$2)+1/--('POA4'!$A$2:$A$152=$B$5),ROWS($A$11:B23)),4)</f>
        <v>4.10.3 Asegurar mecanismos institucionales para el uso racional, responsable y transparente de los recursos de que dispone la universidad.</v>
      </c>
      <c r="C23" s="2" t="str">
        <f>INDEX('POA4'!$A$2:$O$152,_xlfn.AGGREGATE(15,6,ROW('POA4'!$A$2:$A$152)-ROW('POA4'!$A$2)+1/--('POA4'!$A$2:$A$152=$B$5),ROWS($A$11:C23)),5)</f>
        <v>4.10.3.3 Asegurar el equilibrio y salud financiera para el cumplimiento adecuado de las funciones universitarias.</v>
      </c>
      <c r="D23" s="2" t="str">
        <f>INDEX('POA4'!$A$2:$O$152,_xlfn.AGGREGATE(15,6,ROW('POA4'!$A$2:$A$152)-ROW('POA4'!$A$2)+1/--('POA4'!$A$2:$A$152=$B$5),ROWS($A$11:D23)),6)</f>
        <v>TES Administrar y gestionar los recursos financieros de la UABC</v>
      </c>
      <c r="E23" s="37">
        <f t="shared" si="3"/>
        <v>1</v>
      </c>
      <c r="F23" s="31">
        <f>INDEX('POA4'!$A$2:$O$152,_xlfn.AGGREGATE(15,6,ROW('POA4'!$A$2:$A$152)-ROW('POA4'!$A$2)+1/--('POA4'!$A$2:$A$152=$B$5),ROWS($A$11:F23)),7)</f>
        <v>0</v>
      </c>
      <c r="G23" s="31">
        <f>INDEX('POA4'!$A$2:$O$152,_xlfn.AGGREGATE(15,6,ROW('POA4'!$A$2:$A$152)-ROW('POA4'!$A$2)+1/--('POA4'!$A$2:$A$152=$B$5),ROWS($A$11:G23)),8)</f>
        <v>0</v>
      </c>
      <c r="H23" s="31">
        <f>INDEX('POA4'!$A$2:$O$152,_xlfn.AGGREGATE(15,6,ROW('POA4'!$A$2:$A$152)-ROW('POA4'!$A$2)+1/--('POA4'!$A$2:$A$152=$B$5),ROWS($A$11:H23)),9)</f>
        <v>0</v>
      </c>
      <c r="I23" s="31">
        <f>INDEX('POA4'!$A$2:$O$152,_xlfn.AGGREGATE(15,6,ROW('POA4'!$A$2:$A$152)-ROW('POA4'!$A$2)+1/--('POA4'!$A$2:$A$152=$B$5),ROWS($A$11:I23)),10)</f>
        <v>0</v>
      </c>
      <c r="J23" s="31">
        <f>INDEX('POA4'!$A$2:$O$152,_xlfn.AGGREGATE(15,6,ROW('POA4'!$A$2:$A$152)-ROW('POA4'!$A$2)+1/--('POA4'!$A$2:$A$152=$B$5),ROWS($A$11:J23)),11)</f>
        <v>0</v>
      </c>
      <c r="K23" s="31">
        <f>INDEX('POA4'!$A$2:$O$152,_xlfn.AGGREGATE(15,6,ROW('POA4'!$A$2:$A$152)-ROW('POA4'!$A$2)+1/--('POA4'!$A$2:$A$152=$B$5),ROWS($A$11:K23)),12)</f>
        <v>0</v>
      </c>
      <c r="L23" s="31">
        <f>INDEX('POA4'!$A$2:$O$152,_xlfn.AGGREGATE(15,6,ROW('POA4'!$A$2:$A$152)-ROW('POA4'!$A$2)+1/--('POA4'!$A$2:$A$152=$B$5),ROWS($A$11:L23)),13)</f>
        <v>1</v>
      </c>
      <c r="M23" s="31">
        <f>INDEX('POA4'!$A$2:$O$152,_xlfn.AGGREGATE(15,6,ROW('POA4'!$A$2:$A$152)-ROW('POA4'!$A$2)+1/--('POA4'!$A$2:$A$152=$B$5),ROWS($A$11:M23)),14)</f>
        <v>0</v>
      </c>
      <c r="N23" s="37">
        <f t="shared" si="4"/>
        <v>0</v>
      </c>
      <c r="O23" s="41">
        <f t="shared" si="5"/>
        <v>0</v>
      </c>
    </row>
    <row r="24" spans="1:15" ht="52.8" x14ac:dyDescent="0.3">
      <c r="A24" s="2" t="str">
        <f>INDEX('POA4'!$A$2:$O$152,_xlfn.AGGREGATE(15,6,ROW('POA4'!$A$2:$A$152)-ROW('POA4'!$A$2)+1/--('POA4'!$A$2:$A$152=$B$5),ROWS($A$11:A24)),3)</f>
        <v>4.10 Organización y gestión administrativa</v>
      </c>
      <c r="B24" s="2" t="str">
        <f>INDEX('POA4'!$A$2:$O$152,_xlfn.AGGREGATE(15,6,ROW('POA4'!$A$2:$A$152)-ROW('POA4'!$A$2)+1/--('POA4'!$A$2:$A$152=$B$5),ROWS($A$11:B24)),4)</f>
        <v>4.10.3 Asegurar mecanismos institucionales para el uso racional, responsable y transparente de los recursos de que dispone la universidad.</v>
      </c>
      <c r="C24" s="2" t="str">
        <f>INDEX('POA4'!$A$2:$O$152,_xlfn.AGGREGATE(15,6,ROW('POA4'!$A$2:$A$152)-ROW('POA4'!$A$2)+1/--('POA4'!$A$2:$A$152=$B$5),ROWS($A$11:C24)),5)</f>
        <v>4.10.3.3 Asegurar el equilibrio y salud financiera para el cumplimiento adecuado de las funciones universitarias.</v>
      </c>
      <c r="D24" s="2" t="str">
        <f>INDEX('POA4'!$A$2:$O$152,_xlfn.AGGREGATE(15,6,ROW('POA4'!$A$2:$A$152)-ROW('POA4'!$A$2)+1/--('POA4'!$A$2:$A$152=$B$5),ROWS($A$11:D24)),6)</f>
        <v>TES Estados Financieros y Presupuesto autorizado por Consejo Universitario</v>
      </c>
      <c r="E24" s="37">
        <f t="shared" si="3"/>
        <v>1</v>
      </c>
      <c r="F24" s="31">
        <f>INDEX('POA4'!$A$2:$O$152,_xlfn.AGGREGATE(15,6,ROW('POA4'!$A$2:$A$152)-ROW('POA4'!$A$2)+1/--('POA4'!$A$2:$A$152=$B$5),ROWS($A$11:F24)),7)</f>
        <v>1</v>
      </c>
      <c r="G24" s="31">
        <f>INDEX('POA4'!$A$2:$O$152,_xlfn.AGGREGATE(15,6,ROW('POA4'!$A$2:$A$152)-ROW('POA4'!$A$2)+1/--('POA4'!$A$2:$A$152=$B$5),ROWS($A$11:G24)),8)</f>
        <v>1</v>
      </c>
      <c r="H24" s="31">
        <f>INDEX('POA4'!$A$2:$O$152,_xlfn.AGGREGATE(15,6,ROW('POA4'!$A$2:$A$152)-ROW('POA4'!$A$2)+1/--('POA4'!$A$2:$A$152=$B$5),ROWS($A$11:H24)),9)</f>
        <v>0</v>
      </c>
      <c r="I24" s="31">
        <f>INDEX('POA4'!$A$2:$O$152,_xlfn.AGGREGATE(15,6,ROW('POA4'!$A$2:$A$152)-ROW('POA4'!$A$2)+1/--('POA4'!$A$2:$A$152=$B$5),ROWS($A$11:I24)),10)</f>
        <v>0</v>
      </c>
      <c r="J24" s="31">
        <f>INDEX('POA4'!$A$2:$O$152,_xlfn.AGGREGATE(15,6,ROW('POA4'!$A$2:$A$152)-ROW('POA4'!$A$2)+1/--('POA4'!$A$2:$A$152=$B$5),ROWS($A$11:J24)),11)</f>
        <v>0</v>
      </c>
      <c r="K24" s="31">
        <f>INDEX('POA4'!$A$2:$O$152,_xlfn.AGGREGATE(15,6,ROW('POA4'!$A$2:$A$152)-ROW('POA4'!$A$2)+1/--('POA4'!$A$2:$A$152=$B$5),ROWS($A$11:K24)),12)</f>
        <v>0</v>
      </c>
      <c r="L24" s="31">
        <f>INDEX('POA4'!$A$2:$O$152,_xlfn.AGGREGATE(15,6,ROW('POA4'!$A$2:$A$152)-ROW('POA4'!$A$2)+1/--('POA4'!$A$2:$A$152=$B$5),ROWS($A$11:L24)),13)</f>
        <v>0</v>
      </c>
      <c r="M24" s="31">
        <f>INDEX('POA4'!$A$2:$O$152,_xlfn.AGGREGATE(15,6,ROW('POA4'!$A$2:$A$152)-ROW('POA4'!$A$2)+1/--('POA4'!$A$2:$A$152=$B$5),ROWS($A$11:M24)),14)</f>
        <v>0</v>
      </c>
      <c r="N24" s="37">
        <f t="shared" si="4"/>
        <v>1</v>
      </c>
      <c r="O24" s="41">
        <f t="shared" si="5"/>
        <v>1</v>
      </c>
    </row>
    <row r="25" spans="1:15" ht="52.8" x14ac:dyDescent="0.3">
      <c r="A25" s="2" t="str">
        <f>INDEX('POA4'!$A$2:$O$152,_xlfn.AGGREGATE(15,6,ROW('POA4'!$A$2:$A$152)-ROW('POA4'!$A$2)+1/--('POA4'!$A$2:$A$152=$B$5),ROWS($A$11:A25)),3)</f>
        <v>4.10 Organización y gestión administrativa</v>
      </c>
      <c r="B25" s="2" t="str">
        <f>INDEX('POA4'!$A$2:$O$152,_xlfn.AGGREGATE(15,6,ROW('POA4'!$A$2:$A$152)-ROW('POA4'!$A$2)+1/--('POA4'!$A$2:$A$152=$B$5),ROWS($A$11:B25)),4)</f>
        <v>4.10.3 Asegurar mecanismos institucionales para el uso racional, responsable y transparente de los recursos de que dispone la universidad.</v>
      </c>
      <c r="C25" s="2" t="str">
        <f>INDEX('POA4'!$A$2:$O$152,_xlfn.AGGREGATE(15,6,ROW('POA4'!$A$2:$A$152)-ROW('POA4'!$A$2)+1/--('POA4'!$A$2:$A$152=$B$5),ROWS($A$11:C25)),5)</f>
        <v>4.10.3.3 Asegurar el equilibrio y salud financiera para el cumplimiento adecuado de las funciones universitarias.</v>
      </c>
      <c r="D25" s="2" t="str">
        <f>INDEX('POA4'!$A$2:$O$152,_xlfn.AGGREGATE(15,6,ROW('POA4'!$A$2:$A$152)-ROW('POA4'!$A$2)+1/--('POA4'!$A$2:$A$152=$B$5),ROWS($A$11:D25)),6)</f>
        <v>FUABC Coadyuvar con la UABC en la recaudación de ingresos</v>
      </c>
      <c r="E25" s="37">
        <f t="shared" si="3"/>
        <v>1</v>
      </c>
      <c r="F25" s="31">
        <f>INDEX('POA4'!$A$2:$O$152,_xlfn.AGGREGATE(15,6,ROW('POA4'!$A$2:$A$152)-ROW('POA4'!$A$2)+1/--('POA4'!$A$2:$A$152=$B$5),ROWS($A$11:F25)),7)</f>
        <v>0</v>
      </c>
      <c r="G25" s="31">
        <f>INDEX('POA4'!$A$2:$O$152,_xlfn.AGGREGATE(15,6,ROW('POA4'!$A$2:$A$152)-ROW('POA4'!$A$2)+1/--('POA4'!$A$2:$A$152=$B$5),ROWS($A$11:G25)),8)</f>
        <v>0</v>
      </c>
      <c r="H25" s="31">
        <f>INDEX('POA4'!$A$2:$O$152,_xlfn.AGGREGATE(15,6,ROW('POA4'!$A$2:$A$152)-ROW('POA4'!$A$2)+1/--('POA4'!$A$2:$A$152=$B$5),ROWS($A$11:H25)),9)</f>
        <v>0</v>
      </c>
      <c r="I25" s="31">
        <f>INDEX('POA4'!$A$2:$O$152,_xlfn.AGGREGATE(15,6,ROW('POA4'!$A$2:$A$152)-ROW('POA4'!$A$2)+1/--('POA4'!$A$2:$A$152=$B$5),ROWS($A$11:I25)),10)</f>
        <v>0</v>
      </c>
      <c r="J25" s="31">
        <f>INDEX('POA4'!$A$2:$O$152,_xlfn.AGGREGATE(15,6,ROW('POA4'!$A$2:$A$152)-ROW('POA4'!$A$2)+1/--('POA4'!$A$2:$A$152=$B$5),ROWS($A$11:J25)),11)</f>
        <v>0</v>
      </c>
      <c r="K25" s="31">
        <f>INDEX('POA4'!$A$2:$O$152,_xlfn.AGGREGATE(15,6,ROW('POA4'!$A$2:$A$152)-ROW('POA4'!$A$2)+1/--('POA4'!$A$2:$A$152=$B$5),ROWS($A$11:K25)),12)</f>
        <v>0</v>
      </c>
      <c r="L25" s="31">
        <f>INDEX('POA4'!$A$2:$O$152,_xlfn.AGGREGATE(15,6,ROW('POA4'!$A$2:$A$152)-ROW('POA4'!$A$2)+1/--('POA4'!$A$2:$A$152=$B$5),ROWS($A$11:L25)),13)</f>
        <v>1</v>
      </c>
      <c r="M25" s="31">
        <f>INDEX('POA4'!$A$2:$O$152,_xlfn.AGGREGATE(15,6,ROW('POA4'!$A$2:$A$152)-ROW('POA4'!$A$2)+1/--('POA4'!$A$2:$A$152=$B$5),ROWS($A$11:M25)),14)</f>
        <v>0</v>
      </c>
      <c r="N25" s="37">
        <f t="shared" si="4"/>
        <v>0</v>
      </c>
      <c r="O25" s="41">
        <f t="shared" si="5"/>
        <v>0</v>
      </c>
    </row>
    <row r="26" spans="1:15" ht="52.8" x14ac:dyDescent="0.3">
      <c r="A26" s="2" t="str">
        <f>INDEX('POA4'!$A$2:$O$152,_xlfn.AGGREGATE(15,6,ROW('POA4'!$A$2:$A$152)-ROW('POA4'!$A$2)+1/--('POA4'!$A$2:$A$152=$B$5),ROWS($A$11:A26)),3)</f>
        <v>4.10 Organización y gestión administrativa</v>
      </c>
      <c r="B26" s="2" t="str">
        <f>INDEX('POA4'!$A$2:$O$152,_xlfn.AGGREGATE(15,6,ROW('POA4'!$A$2:$A$152)-ROW('POA4'!$A$2)+1/--('POA4'!$A$2:$A$152=$B$5),ROWS($A$11:B26)),4)</f>
        <v>4.10.3 Asegurar mecanismos institucionales para el uso racional, responsable y transparente de los recursos de que dispone la universidad.</v>
      </c>
      <c r="C26" s="2" t="str">
        <f>INDEX('POA4'!$A$2:$O$152,_xlfn.AGGREGATE(15,6,ROW('POA4'!$A$2:$A$152)-ROW('POA4'!$A$2)+1/--('POA4'!$A$2:$A$152=$B$5),ROWS($A$11:C26)),5)</f>
        <v>4.10.3.3 Asegurar el equilibrio y salud financiera para el cumplimiento adecuado de las funciones universitarias.</v>
      </c>
      <c r="D26" s="2" t="str">
        <f>INDEX('POA4'!$A$2:$O$152,_xlfn.AGGREGATE(15,6,ROW('POA4'!$A$2:$A$152)-ROW('POA4'!$A$2)+1/--('POA4'!$A$2:$A$152=$B$5),ROWS($A$11:D26)),6)</f>
        <v>DSE Administrar del Sistema de Gestión de Calidad</v>
      </c>
      <c r="E26" s="37">
        <f t="shared" si="3"/>
        <v>5</v>
      </c>
      <c r="F26" s="31">
        <f>INDEX('POA4'!$A$2:$O$152,_xlfn.AGGREGATE(15,6,ROW('POA4'!$A$2:$A$152)-ROW('POA4'!$A$2)+1/--('POA4'!$A$2:$A$152=$B$5),ROWS($A$11:F26)),7)</f>
        <v>0</v>
      </c>
      <c r="G26" s="31">
        <f>INDEX('POA4'!$A$2:$O$152,_xlfn.AGGREGATE(15,6,ROW('POA4'!$A$2:$A$152)-ROW('POA4'!$A$2)+1/--('POA4'!$A$2:$A$152=$B$5),ROWS($A$11:G26)),8)</f>
        <v>0</v>
      </c>
      <c r="H26" s="31">
        <f>INDEX('POA4'!$A$2:$O$152,_xlfn.AGGREGATE(15,6,ROW('POA4'!$A$2:$A$152)-ROW('POA4'!$A$2)+1/--('POA4'!$A$2:$A$152=$B$5),ROWS($A$11:H26)),9)</f>
        <v>2</v>
      </c>
      <c r="I26" s="31">
        <f>INDEX('POA4'!$A$2:$O$152,_xlfn.AGGREGATE(15,6,ROW('POA4'!$A$2:$A$152)-ROW('POA4'!$A$2)+1/--('POA4'!$A$2:$A$152=$B$5),ROWS($A$11:I26)),10)</f>
        <v>0</v>
      </c>
      <c r="J26" s="31">
        <f>INDEX('POA4'!$A$2:$O$152,_xlfn.AGGREGATE(15,6,ROW('POA4'!$A$2:$A$152)-ROW('POA4'!$A$2)+1/--('POA4'!$A$2:$A$152=$B$5),ROWS($A$11:J26)),11)</f>
        <v>1</v>
      </c>
      <c r="K26" s="31">
        <f>INDEX('POA4'!$A$2:$O$152,_xlfn.AGGREGATE(15,6,ROW('POA4'!$A$2:$A$152)-ROW('POA4'!$A$2)+1/--('POA4'!$A$2:$A$152=$B$5),ROWS($A$11:K26)),12)</f>
        <v>0</v>
      </c>
      <c r="L26" s="31">
        <f>INDEX('POA4'!$A$2:$O$152,_xlfn.AGGREGATE(15,6,ROW('POA4'!$A$2:$A$152)-ROW('POA4'!$A$2)+1/--('POA4'!$A$2:$A$152=$B$5),ROWS($A$11:L26)),13)</f>
        <v>2</v>
      </c>
      <c r="M26" s="31">
        <f>INDEX('POA4'!$A$2:$O$152,_xlfn.AGGREGATE(15,6,ROW('POA4'!$A$2:$A$152)-ROW('POA4'!$A$2)+1/--('POA4'!$A$2:$A$152=$B$5),ROWS($A$11:M26)),14)</f>
        <v>0</v>
      </c>
      <c r="N26" s="37">
        <f t="shared" si="4"/>
        <v>0</v>
      </c>
      <c r="O26" s="41">
        <f t="shared" si="5"/>
        <v>0</v>
      </c>
    </row>
    <row r="27" spans="1:15" ht="52.8" x14ac:dyDescent="0.3">
      <c r="A27" s="2" t="str">
        <f>INDEX('POA4'!$A$2:$O$152,_xlfn.AGGREGATE(15,6,ROW('POA4'!$A$2:$A$152)-ROW('POA4'!$A$2)+1/--('POA4'!$A$2:$A$152=$B$5),ROWS($A$11:A27)),3)</f>
        <v>4.10 Organización y gestión administrativa</v>
      </c>
      <c r="B27" s="2" t="str">
        <f>INDEX('POA4'!$A$2:$O$152,_xlfn.AGGREGATE(15,6,ROW('POA4'!$A$2:$A$152)-ROW('POA4'!$A$2)+1/--('POA4'!$A$2:$A$152=$B$5),ROWS($A$11:B27)),4)</f>
        <v>4.10.3 Asegurar mecanismos institucionales para el uso racional, responsable y transparente de los recursos de que dispone la universidad.</v>
      </c>
      <c r="C27" s="2" t="str">
        <f>INDEX('POA4'!$A$2:$O$152,_xlfn.AGGREGATE(15,6,ROW('POA4'!$A$2:$A$152)-ROW('POA4'!$A$2)+1/--('POA4'!$A$2:$A$152=$B$5),ROWS($A$11:C27)),5)</f>
        <v>4.10.3.3 Asegurar el equilibrio y salud financiera para el cumplimiento adecuado de las funciones universitarias.</v>
      </c>
      <c r="D27" s="2" t="str">
        <f>INDEX('POA4'!$A$2:$O$152,_xlfn.AGGREGATE(15,6,ROW('POA4'!$A$2:$A$152)-ROW('POA4'!$A$2)+1/--('POA4'!$A$2:$A$152=$B$5),ROWS($A$11:D27)),6)</f>
        <v>DSE Organización de Sesiones del Patronato Universitario</v>
      </c>
      <c r="E27" s="37">
        <f t="shared" si="3"/>
        <v>4</v>
      </c>
      <c r="F27" s="31">
        <f>INDEX('POA4'!$A$2:$O$152,_xlfn.AGGREGATE(15,6,ROW('POA4'!$A$2:$A$152)-ROW('POA4'!$A$2)+1/--('POA4'!$A$2:$A$152=$B$5),ROWS($A$11:F27)),7)</f>
        <v>1</v>
      </c>
      <c r="G27" s="31">
        <f>INDEX('POA4'!$A$2:$O$152,_xlfn.AGGREGATE(15,6,ROW('POA4'!$A$2:$A$152)-ROW('POA4'!$A$2)+1/--('POA4'!$A$2:$A$152=$B$5),ROWS($A$11:G27)),8)</f>
        <v>1</v>
      </c>
      <c r="H27" s="31">
        <f>INDEX('POA4'!$A$2:$O$152,_xlfn.AGGREGATE(15,6,ROW('POA4'!$A$2:$A$152)-ROW('POA4'!$A$2)+1/--('POA4'!$A$2:$A$152=$B$5),ROWS($A$11:H27)),9)</f>
        <v>1</v>
      </c>
      <c r="I27" s="31">
        <f>INDEX('POA4'!$A$2:$O$152,_xlfn.AGGREGATE(15,6,ROW('POA4'!$A$2:$A$152)-ROW('POA4'!$A$2)+1/--('POA4'!$A$2:$A$152=$B$5),ROWS($A$11:I27)),10)</f>
        <v>0</v>
      </c>
      <c r="J27" s="31">
        <f>INDEX('POA4'!$A$2:$O$152,_xlfn.AGGREGATE(15,6,ROW('POA4'!$A$2:$A$152)-ROW('POA4'!$A$2)+1/--('POA4'!$A$2:$A$152=$B$5),ROWS($A$11:J27)),11)</f>
        <v>1</v>
      </c>
      <c r="K27" s="31">
        <f>INDEX('POA4'!$A$2:$O$152,_xlfn.AGGREGATE(15,6,ROW('POA4'!$A$2:$A$152)-ROW('POA4'!$A$2)+1/--('POA4'!$A$2:$A$152=$B$5),ROWS($A$11:K27)),12)</f>
        <v>0</v>
      </c>
      <c r="L27" s="31">
        <f>INDEX('POA4'!$A$2:$O$152,_xlfn.AGGREGATE(15,6,ROW('POA4'!$A$2:$A$152)-ROW('POA4'!$A$2)+1/--('POA4'!$A$2:$A$152=$B$5),ROWS($A$11:L27)),13)</f>
        <v>1</v>
      </c>
      <c r="M27" s="31">
        <f>INDEX('POA4'!$A$2:$O$152,_xlfn.AGGREGATE(15,6,ROW('POA4'!$A$2:$A$152)-ROW('POA4'!$A$2)+1/--('POA4'!$A$2:$A$152=$B$5),ROWS($A$11:M27)),14)</f>
        <v>0</v>
      </c>
      <c r="N27" s="37">
        <f t="shared" si="4"/>
        <v>1</v>
      </c>
      <c r="O27" s="41">
        <f t="shared" si="5"/>
        <v>0.25</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view="pageBreakPreview" topLeftCell="A19" zoomScale="60" zoomScaleNormal="70" workbookViewId="0">
      <selection activeCell="B15" sqref="B15:O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269</v>
      </c>
      <c r="C5" s="84" t="s">
        <v>133</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Administración y mantenimiento del Centro Comunitrio y cafeterias del Campus Mexicali</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4" spans="1:16" ht="15.6" x14ac:dyDescent="0.3">
      <c r="A14" s="4"/>
      <c r="B14" s="82" t="s">
        <v>0</v>
      </c>
      <c r="C14" s="82"/>
      <c r="D14" s="82"/>
      <c r="E14" s="82"/>
      <c r="F14" s="82"/>
      <c r="G14" s="82"/>
      <c r="H14" s="82"/>
      <c r="I14" s="82"/>
      <c r="J14" s="82"/>
      <c r="K14" s="82"/>
      <c r="L14" s="82"/>
      <c r="M14" s="82"/>
      <c r="N14" s="82"/>
      <c r="O14" s="82"/>
    </row>
    <row r="15" spans="1:16" ht="15" x14ac:dyDescent="0.25">
      <c r="A15" s="4"/>
      <c r="B15" s="83" t="s">
        <v>1564</v>
      </c>
      <c r="C15" s="83"/>
      <c r="D15" s="83"/>
      <c r="E15" s="83"/>
      <c r="F15" s="83"/>
      <c r="G15" s="83"/>
      <c r="H15" s="83"/>
      <c r="I15" s="83"/>
      <c r="J15" s="83"/>
      <c r="K15" s="83"/>
      <c r="L15" s="83"/>
      <c r="M15" s="83"/>
      <c r="N15" s="83"/>
      <c r="O15" s="83"/>
    </row>
    <row r="16" spans="1:16" ht="15" x14ac:dyDescent="0.25">
      <c r="A16" s="4"/>
      <c r="B16" s="47"/>
      <c r="C16" s="47"/>
      <c r="D16" s="47"/>
      <c r="E16" s="47"/>
      <c r="F16" s="47"/>
      <c r="G16" s="47"/>
      <c r="H16" s="47"/>
      <c r="I16" s="47"/>
      <c r="J16" s="47"/>
      <c r="K16" s="47"/>
      <c r="L16" s="47"/>
      <c r="M16" s="47"/>
      <c r="N16" s="47"/>
      <c r="O16" s="47"/>
    </row>
    <row r="17" spans="1:16" ht="15.75" x14ac:dyDescent="0.25">
      <c r="A17" s="4"/>
      <c r="B17" s="12"/>
      <c r="C17" s="12"/>
      <c r="D17" s="12"/>
      <c r="E17" s="12"/>
      <c r="F17" s="12"/>
      <c r="G17" s="12"/>
      <c r="H17" s="12"/>
      <c r="I17" s="12"/>
      <c r="J17" s="12"/>
      <c r="K17" s="12"/>
      <c r="L17" s="12"/>
      <c r="M17" s="12"/>
      <c r="N17" s="12"/>
      <c r="O17" s="12"/>
    </row>
    <row r="18" spans="1:16" ht="15.75" x14ac:dyDescent="0.25">
      <c r="A18" s="6" t="s">
        <v>1</v>
      </c>
      <c r="B18" s="33">
        <v>269</v>
      </c>
      <c r="C18" s="84" t="s">
        <v>133</v>
      </c>
      <c r="D18" s="84"/>
      <c r="E18" s="84"/>
      <c r="F18" s="84"/>
      <c r="G18" s="84"/>
      <c r="H18" s="84"/>
      <c r="I18" s="84"/>
      <c r="J18" s="84"/>
      <c r="K18" s="84"/>
      <c r="L18" s="84"/>
      <c r="M18" s="84"/>
      <c r="N18" s="84"/>
      <c r="O18" s="46"/>
    </row>
    <row r="19" spans="1:16" ht="15" x14ac:dyDescent="0.25">
      <c r="A19" s="6" t="s">
        <v>13</v>
      </c>
      <c r="B19" s="11" t="s">
        <v>4</v>
      </c>
      <c r="C19" s="84" t="s">
        <v>40</v>
      </c>
      <c r="D19" s="84"/>
      <c r="E19" s="84"/>
      <c r="F19" s="84"/>
      <c r="G19" s="84"/>
      <c r="H19" s="84"/>
      <c r="I19" s="84"/>
      <c r="J19" s="84"/>
      <c r="K19" s="84"/>
      <c r="L19" s="84"/>
      <c r="M19" s="84"/>
      <c r="N19" s="84"/>
      <c r="O19" s="8"/>
      <c r="P19" s="4"/>
    </row>
    <row r="20" spans="1:16" ht="15" x14ac:dyDescent="0.25">
      <c r="B20" s="9"/>
      <c r="C20" s="9"/>
      <c r="D20" s="9"/>
      <c r="E20" s="9"/>
      <c r="F20" s="9"/>
      <c r="G20" s="9"/>
      <c r="H20" s="9"/>
      <c r="I20" s="9"/>
      <c r="J20" s="9"/>
      <c r="K20" s="9"/>
      <c r="L20" s="9"/>
      <c r="M20" s="9"/>
      <c r="N20" s="9"/>
    </row>
    <row r="21" spans="1:16" x14ac:dyDescent="0.3">
      <c r="A21" s="85" t="s">
        <v>21</v>
      </c>
      <c r="B21" s="85" t="s">
        <v>22</v>
      </c>
      <c r="C21" s="85" t="s">
        <v>23</v>
      </c>
      <c r="D21" s="85" t="s">
        <v>24</v>
      </c>
      <c r="E21" s="85" t="s">
        <v>5</v>
      </c>
      <c r="F21" s="86" t="s">
        <v>25</v>
      </c>
      <c r="G21" s="86"/>
      <c r="H21" s="86"/>
      <c r="I21" s="86"/>
      <c r="J21" s="86"/>
      <c r="K21" s="86"/>
      <c r="L21" s="86"/>
      <c r="M21" s="86"/>
      <c r="N21" s="87" t="s">
        <v>16</v>
      </c>
      <c r="O21" s="85" t="s">
        <v>17</v>
      </c>
    </row>
    <row r="22" spans="1:16" x14ac:dyDescent="0.3">
      <c r="A22" s="85"/>
      <c r="B22" s="85"/>
      <c r="C22" s="85"/>
      <c r="D22" s="85"/>
      <c r="E22" s="85"/>
      <c r="F22" s="86" t="s">
        <v>6</v>
      </c>
      <c r="G22" s="86"/>
      <c r="H22" s="86" t="s">
        <v>7</v>
      </c>
      <c r="I22" s="86"/>
      <c r="J22" s="86" t="s">
        <v>8</v>
      </c>
      <c r="K22" s="86"/>
      <c r="L22" s="86" t="s">
        <v>9</v>
      </c>
      <c r="M22" s="86"/>
      <c r="N22" s="87"/>
      <c r="O22" s="85"/>
    </row>
    <row r="23" spans="1:16" x14ac:dyDescent="0.3">
      <c r="A23" s="85"/>
      <c r="B23" s="85"/>
      <c r="C23" s="85"/>
      <c r="D23" s="85"/>
      <c r="E23" s="85"/>
      <c r="F23" s="48" t="s">
        <v>10</v>
      </c>
      <c r="G23" s="48" t="s">
        <v>11</v>
      </c>
      <c r="H23" s="48" t="s">
        <v>10</v>
      </c>
      <c r="I23" s="48" t="s">
        <v>11</v>
      </c>
      <c r="J23" s="48" t="s">
        <v>10</v>
      </c>
      <c r="K23" s="48" t="s">
        <v>12</v>
      </c>
      <c r="L23" s="48" t="s">
        <v>10</v>
      </c>
      <c r="M23" s="48" t="s">
        <v>12</v>
      </c>
      <c r="N23" s="87"/>
      <c r="O23" s="85"/>
    </row>
    <row r="24" spans="1:16" ht="66" x14ac:dyDescent="0.3">
      <c r="A24" s="2" t="str">
        <f>INDEX('POA4'!$A$2:$O$152,_xlfn.AGGREGATE(15,6,ROW('POA4'!$A$2:$A$152)-ROW('POA4'!$A$2)+1/--('POA4'!$A$2:$A$152=$B$18),ROWS($A$24:A24)),3)</f>
        <v>4.12 Gobernanza universitaria, transparencia y rendición de cuentas</v>
      </c>
      <c r="B24" s="2" t="str">
        <f>INDEX('POA4'!$A$2:$O$152,_xlfn.AGGREGATE(15,6,ROW('POA4'!$A$2:$A$152)-ROW('POA4'!$A$2)+1/--('POA4'!$A$2:$A$152=$B$18),ROWS($A$24:B24)),4)</f>
        <v>4.12.1 Fortalecer  la gobernanza  universitaria  en la conducción  y  funcionamiento  de la institución.</v>
      </c>
      <c r="C24" s="2" t="str">
        <f>INDEX('POA4'!$A$2:$O$152,_xlfn.AGGREGATE(15,6,ROW('POA4'!$A$2:$A$152)-ROW('POA4'!$A$2)+1/--('POA4'!$A$2:$A$152=$B$18),ROWS($A$24:C24)),5)</f>
        <v>4.12.1.2 Gestionar ante el gobierno federal y estatal el financiamiento anual que corresponde a la institución, así como aquellos recursos procedentes de fondos extraordinarios.</v>
      </c>
      <c r="D24" s="2" t="str">
        <f>INDEX('POA4'!$A$2:$O$152,_xlfn.AGGREGATE(15,6,ROW('POA4'!$A$2:$A$152)-ROW('POA4'!$A$2)+1/--('POA4'!$A$2:$A$152=$B$18),ROWS($A$24:D24)),6)</f>
        <v>ELABORAR EL PRESUPUESTO ANUAL DE LA INSTITUCIÓN</v>
      </c>
      <c r="E24" s="37">
        <f t="shared" ref="E24:E30" si="0">+F24+H24+J24+L24</f>
        <v>1</v>
      </c>
      <c r="F24" s="31">
        <f>INDEX('POA4'!$A$2:$O$152,_xlfn.AGGREGATE(15,6,ROW('POA4'!$A$2:$A$152)-ROW('POA4'!$A$2)+1/--('POA4'!$A$2:$A$152=$B$18),ROWS($A$24:F24)),7)</f>
        <v>0</v>
      </c>
      <c r="G24" s="31">
        <f>INDEX('POA4'!$A$2:$O$152,_xlfn.AGGREGATE(15,6,ROW('POA4'!$A$2:$A$152)-ROW('POA4'!$A$2)+1/--('POA4'!$A$2:$A$152=$B$18),ROWS($A$24:G24)),8)</f>
        <v>0</v>
      </c>
      <c r="H24" s="31">
        <f>INDEX('POA4'!$A$2:$O$152,_xlfn.AGGREGATE(15,6,ROW('POA4'!$A$2:$A$152)-ROW('POA4'!$A$2)+1/--('POA4'!$A$2:$A$152=$B$18),ROWS($A$24:H24)),9)</f>
        <v>0</v>
      </c>
      <c r="I24" s="31">
        <f>INDEX('POA4'!$A$2:$O$152,_xlfn.AGGREGATE(15,6,ROW('POA4'!$A$2:$A$152)-ROW('POA4'!$A$2)+1/--('POA4'!$A$2:$A$152=$B$18),ROWS($A$24:I24)),10)</f>
        <v>0</v>
      </c>
      <c r="J24" s="31">
        <f>INDEX('POA4'!$A$2:$O$152,_xlfn.AGGREGATE(15,6,ROW('POA4'!$A$2:$A$152)-ROW('POA4'!$A$2)+1/--('POA4'!$A$2:$A$152=$B$18),ROWS($A$24:J24)),11)</f>
        <v>0</v>
      </c>
      <c r="K24" s="31">
        <f>INDEX('POA4'!$A$2:$O$152,_xlfn.AGGREGATE(15,6,ROW('POA4'!$A$2:$A$152)-ROW('POA4'!$A$2)+1/--('POA4'!$A$2:$A$152=$B$18),ROWS($A$24:K24)),12)</f>
        <v>0</v>
      </c>
      <c r="L24" s="31">
        <f>INDEX('POA4'!$A$2:$O$152,_xlfn.AGGREGATE(15,6,ROW('POA4'!$A$2:$A$152)-ROW('POA4'!$A$2)+1/--('POA4'!$A$2:$A$152=$B$18),ROWS($A$24:L24)),13)</f>
        <v>1</v>
      </c>
      <c r="M24" s="31">
        <f>INDEX('POA4'!$A$2:$O$152,_xlfn.AGGREGATE(15,6,ROW('POA4'!$A$2:$A$152)-ROW('POA4'!$A$2)+1/--('POA4'!$A$2:$A$152=$B$18),ROWS($A$24:M24)),14)</f>
        <v>0</v>
      </c>
      <c r="N24" s="37">
        <f t="shared" ref="N24:N30" si="1">+G24+I24+K24+M24</f>
        <v>0</v>
      </c>
      <c r="O24" s="41">
        <f t="shared" ref="O24:O30" si="2">IFERROR(N24/E24,0%)</f>
        <v>0</v>
      </c>
    </row>
    <row r="25" spans="1:16" ht="66" x14ac:dyDescent="0.3">
      <c r="A25" s="2" t="str">
        <f>INDEX('POA4'!$A$2:$O$152,_xlfn.AGGREGATE(15,6,ROW('POA4'!$A$2:$A$152)-ROW('POA4'!$A$2)+1/--('POA4'!$A$2:$A$152=$B$18),ROWS($A$24:A25)),3)</f>
        <v>4.12 Gobernanza universitaria, transparencia y rendición de cuentas</v>
      </c>
      <c r="B25" s="2" t="str">
        <f>INDEX('POA4'!$A$2:$O$152,_xlfn.AGGREGATE(15,6,ROW('POA4'!$A$2:$A$152)-ROW('POA4'!$A$2)+1/--('POA4'!$A$2:$A$152=$B$18),ROWS($A$24:B25)),4)</f>
        <v>4.12.1 Fortalecer  la gobernanza  universitaria  en la conducción  y  funcionamiento  de la institución.</v>
      </c>
      <c r="C25" s="2" t="str">
        <f>INDEX('POA4'!$A$2:$O$152,_xlfn.AGGREGATE(15,6,ROW('POA4'!$A$2:$A$152)-ROW('POA4'!$A$2)+1/--('POA4'!$A$2:$A$152=$B$18),ROWS($A$24:C25)),5)</f>
        <v>4.12.1.2 Gestionar ante el gobierno federal y estatal el financiamiento anual que corresponde a la institución, así como aquellos recursos procedentes de fondos extraordinarios.</v>
      </c>
      <c r="D25" s="2" t="str">
        <f>INDEX('POA4'!$A$2:$O$152,_xlfn.AGGREGATE(15,6,ROW('POA4'!$A$2:$A$152)-ROW('POA4'!$A$2)+1/--('POA4'!$A$2:$A$152=$B$18),ROWS($A$24:D25)),6)</f>
        <v>EMISIÓN DE INFORMES Y REPORTES PRESUPUESTALES</v>
      </c>
      <c r="E25" s="37">
        <f t="shared" si="0"/>
        <v>4</v>
      </c>
      <c r="F25" s="31">
        <f>INDEX('POA4'!$A$2:$O$152,_xlfn.AGGREGATE(15,6,ROW('POA4'!$A$2:$A$152)-ROW('POA4'!$A$2)+1/--('POA4'!$A$2:$A$152=$B$18),ROWS($A$24:F25)),7)</f>
        <v>1</v>
      </c>
      <c r="G25" s="31">
        <f>INDEX('POA4'!$A$2:$O$152,_xlfn.AGGREGATE(15,6,ROW('POA4'!$A$2:$A$152)-ROW('POA4'!$A$2)+1/--('POA4'!$A$2:$A$152=$B$18),ROWS($A$24:G25)),8)</f>
        <v>1</v>
      </c>
      <c r="H25" s="31">
        <f>INDEX('POA4'!$A$2:$O$152,_xlfn.AGGREGATE(15,6,ROW('POA4'!$A$2:$A$152)-ROW('POA4'!$A$2)+1/--('POA4'!$A$2:$A$152=$B$18),ROWS($A$24:H25)),9)</f>
        <v>1</v>
      </c>
      <c r="I25" s="31">
        <f>INDEX('POA4'!$A$2:$O$152,_xlfn.AGGREGATE(15,6,ROW('POA4'!$A$2:$A$152)-ROW('POA4'!$A$2)+1/--('POA4'!$A$2:$A$152=$B$18),ROWS($A$24:I25)),10)</f>
        <v>0</v>
      </c>
      <c r="J25" s="31">
        <f>INDEX('POA4'!$A$2:$O$152,_xlfn.AGGREGATE(15,6,ROW('POA4'!$A$2:$A$152)-ROW('POA4'!$A$2)+1/--('POA4'!$A$2:$A$152=$B$18),ROWS($A$24:J25)),11)</f>
        <v>1</v>
      </c>
      <c r="K25" s="31">
        <f>INDEX('POA4'!$A$2:$O$152,_xlfn.AGGREGATE(15,6,ROW('POA4'!$A$2:$A$152)-ROW('POA4'!$A$2)+1/--('POA4'!$A$2:$A$152=$B$18),ROWS($A$24:K25)),12)</f>
        <v>0</v>
      </c>
      <c r="L25" s="31">
        <f>INDEX('POA4'!$A$2:$O$152,_xlfn.AGGREGATE(15,6,ROW('POA4'!$A$2:$A$152)-ROW('POA4'!$A$2)+1/--('POA4'!$A$2:$A$152=$B$18),ROWS($A$24:L25)),13)</f>
        <v>1</v>
      </c>
      <c r="M25" s="31">
        <f>INDEX('POA4'!$A$2:$O$152,_xlfn.AGGREGATE(15,6,ROW('POA4'!$A$2:$A$152)-ROW('POA4'!$A$2)+1/--('POA4'!$A$2:$A$152=$B$18),ROWS($A$24:M25)),14)</f>
        <v>0</v>
      </c>
      <c r="N25" s="37">
        <f t="shared" si="1"/>
        <v>1</v>
      </c>
      <c r="O25" s="41">
        <f t="shared" si="2"/>
        <v>0.25</v>
      </c>
    </row>
    <row r="26" spans="1:16" ht="66" x14ac:dyDescent="0.3">
      <c r="A26" s="2" t="str">
        <f>INDEX('POA4'!$A$2:$O$152,_xlfn.AGGREGATE(15,6,ROW('POA4'!$A$2:$A$152)-ROW('POA4'!$A$2)+1/--('POA4'!$A$2:$A$152=$B$18),ROWS($A$24:A26)),3)</f>
        <v>4.12 Gobernanza universitaria, transparencia y rendición de cuentas</v>
      </c>
      <c r="B26" s="2" t="str">
        <f>INDEX('POA4'!$A$2:$O$152,_xlfn.AGGREGATE(15,6,ROW('POA4'!$A$2:$A$152)-ROW('POA4'!$A$2)+1/--('POA4'!$A$2:$A$152=$B$18),ROWS($A$24:B26)),4)</f>
        <v>4.12.1 Fortalecer  la gobernanza  universitaria  en la conducción  y  funcionamiento  de la institución.</v>
      </c>
      <c r="C26" s="2" t="str">
        <f>INDEX('POA4'!$A$2:$O$152,_xlfn.AGGREGATE(15,6,ROW('POA4'!$A$2:$A$152)-ROW('POA4'!$A$2)+1/--('POA4'!$A$2:$A$152=$B$18),ROWS($A$24:C26)),5)</f>
        <v>4.12.1.2 Gestionar ante el gobierno federal y estatal el financiamiento anual que corresponde a la institución, así como aquellos recursos procedentes de fondos extraordinarios.</v>
      </c>
      <c r="D26" s="2" t="str">
        <f>INDEX('POA4'!$A$2:$O$152,_xlfn.AGGREGATE(15,6,ROW('POA4'!$A$2:$A$152)-ROW('POA4'!$A$2)+1/--('POA4'!$A$2:$A$152=$B$18),ROWS($A$24:D26)),6)</f>
        <v>APOYAR NECESIDADES EXTRAORDINARIAS DE U.A. Y D.A.</v>
      </c>
      <c r="E26" s="37">
        <f t="shared" si="0"/>
        <v>360</v>
      </c>
      <c r="F26" s="31">
        <f>INDEX('POA4'!$A$2:$O$152,_xlfn.AGGREGATE(15,6,ROW('POA4'!$A$2:$A$152)-ROW('POA4'!$A$2)+1/--('POA4'!$A$2:$A$152=$B$18),ROWS($A$24:F26)),7)</f>
        <v>90</v>
      </c>
      <c r="G26" s="31">
        <f>INDEX('POA4'!$A$2:$O$152,_xlfn.AGGREGATE(15,6,ROW('POA4'!$A$2:$A$152)-ROW('POA4'!$A$2)+1/--('POA4'!$A$2:$A$152=$B$18),ROWS($A$24:G26)),8)</f>
        <v>90</v>
      </c>
      <c r="H26" s="31">
        <f>INDEX('POA4'!$A$2:$O$152,_xlfn.AGGREGATE(15,6,ROW('POA4'!$A$2:$A$152)-ROW('POA4'!$A$2)+1/--('POA4'!$A$2:$A$152=$B$18),ROWS($A$24:H26)),9)</f>
        <v>90</v>
      </c>
      <c r="I26" s="31">
        <f>INDEX('POA4'!$A$2:$O$152,_xlfn.AGGREGATE(15,6,ROW('POA4'!$A$2:$A$152)-ROW('POA4'!$A$2)+1/--('POA4'!$A$2:$A$152=$B$18),ROWS($A$24:I26)),10)</f>
        <v>0</v>
      </c>
      <c r="J26" s="31">
        <f>INDEX('POA4'!$A$2:$O$152,_xlfn.AGGREGATE(15,6,ROW('POA4'!$A$2:$A$152)-ROW('POA4'!$A$2)+1/--('POA4'!$A$2:$A$152=$B$18),ROWS($A$24:J26)),11)</f>
        <v>90</v>
      </c>
      <c r="K26" s="31">
        <f>INDEX('POA4'!$A$2:$O$152,_xlfn.AGGREGATE(15,6,ROW('POA4'!$A$2:$A$152)-ROW('POA4'!$A$2)+1/--('POA4'!$A$2:$A$152=$B$18),ROWS($A$24:K26)),12)</f>
        <v>0</v>
      </c>
      <c r="L26" s="31">
        <f>INDEX('POA4'!$A$2:$O$152,_xlfn.AGGREGATE(15,6,ROW('POA4'!$A$2:$A$152)-ROW('POA4'!$A$2)+1/--('POA4'!$A$2:$A$152=$B$18),ROWS($A$24:L26)),13)</f>
        <v>90</v>
      </c>
      <c r="M26" s="31">
        <f>INDEX('POA4'!$A$2:$O$152,_xlfn.AGGREGATE(15,6,ROW('POA4'!$A$2:$A$152)-ROW('POA4'!$A$2)+1/--('POA4'!$A$2:$A$152=$B$18),ROWS($A$24:M26)),14)</f>
        <v>0</v>
      </c>
      <c r="N26" s="37">
        <f t="shared" si="1"/>
        <v>90</v>
      </c>
      <c r="O26" s="41">
        <f t="shared" si="2"/>
        <v>0.25</v>
      </c>
    </row>
    <row r="27" spans="1:16" ht="66" x14ac:dyDescent="0.3">
      <c r="A27" s="2" t="str">
        <f>INDEX('POA4'!$A$2:$O$152,_xlfn.AGGREGATE(15,6,ROW('POA4'!$A$2:$A$152)-ROW('POA4'!$A$2)+1/--('POA4'!$A$2:$A$152=$B$18),ROWS($A$24:A27)),3)</f>
        <v>4.12 Gobernanza universitaria, transparencia y rendición de cuentas</v>
      </c>
      <c r="B27" s="2" t="str">
        <f>INDEX('POA4'!$A$2:$O$152,_xlfn.AGGREGATE(15,6,ROW('POA4'!$A$2:$A$152)-ROW('POA4'!$A$2)+1/--('POA4'!$A$2:$A$152=$B$18),ROWS($A$24:B27)),4)</f>
        <v>4.12.1 Fortalecer  la gobernanza  universitaria  en la conducción  y  funcionamiento  de la institución.</v>
      </c>
      <c r="C27" s="2" t="str">
        <f>INDEX('POA4'!$A$2:$O$152,_xlfn.AGGREGATE(15,6,ROW('POA4'!$A$2:$A$152)-ROW('POA4'!$A$2)+1/--('POA4'!$A$2:$A$152=$B$18),ROWS($A$24:C27)),5)</f>
        <v>4.12.1.2 Gestionar ante el gobierno federal y estatal el financiamiento anual que corresponde a la institución, así como aquellos recursos procedentes de fondos extraordinarios.</v>
      </c>
      <c r="D27" s="2" t="str">
        <f>INDEX('POA4'!$A$2:$O$152,_xlfn.AGGREGATE(15,6,ROW('POA4'!$A$2:$A$152)-ROW('POA4'!$A$2)+1/--('POA4'!$A$2:$A$152=$B$18),ROWS($A$24:D27)),6)</f>
        <v>CONTROLAR, SUPERVISAR E INFORMAR SOBRE EL EJERCICIO PRESUPUESTAL</v>
      </c>
      <c r="E27" s="37">
        <f t="shared" si="0"/>
        <v>12</v>
      </c>
      <c r="F27" s="31">
        <f>INDEX('POA4'!$A$2:$O$152,_xlfn.AGGREGATE(15,6,ROW('POA4'!$A$2:$A$152)-ROW('POA4'!$A$2)+1/--('POA4'!$A$2:$A$152=$B$18),ROWS($A$24:F27)),7)</f>
        <v>3</v>
      </c>
      <c r="G27" s="31">
        <f>INDEX('POA4'!$A$2:$O$152,_xlfn.AGGREGATE(15,6,ROW('POA4'!$A$2:$A$152)-ROW('POA4'!$A$2)+1/--('POA4'!$A$2:$A$152=$B$18),ROWS($A$24:G27)),8)</f>
        <v>3</v>
      </c>
      <c r="H27" s="31">
        <f>INDEX('POA4'!$A$2:$O$152,_xlfn.AGGREGATE(15,6,ROW('POA4'!$A$2:$A$152)-ROW('POA4'!$A$2)+1/--('POA4'!$A$2:$A$152=$B$18),ROWS($A$24:H27)),9)</f>
        <v>3</v>
      </c>
      <c r="I27" s="31">
        <f>INDEX('POA4'!$A$2:$O$152,_xlfn.AGGREGATE(15,6,ROW('POA4'!$A$2:$A$152)-ROW('POA4'!$A$2)+1/--('POA4'!$A$2:$A$152=$B$18),ROWS($A$24:I27)),10)</f>
        <v>0</v>
      </c>
      <c r="J27" s="31">
        <f>INDEX('POA4'!$A$2:$O$152,_xlfn.AGGREGATE(15,6,ROW('POA4'!$A$2:$A$152)-ROW('POA4'!$A$2)+1/--('POA4'!$A$2:$A$152=$B$18),ROWS($A$24:J27)),11)</f>
        <v>3</v>
      </c>
      <c r="K27" s="31">
        <f>INDEX('POA4'!$A$2:$O$152,_xlfn.AGGREGATE(15,6,ROW('POA4'!$A$2:$A$152)-ROW('POA4'!$A$2)+1/--('POA4'!$A$2:$A$152=$B$18),ROWS($A$24:K27)),12)</f>
        <v>0</v>
      </c>
      <c r="L27" s="31">
        <f>INDEX('POA4'!$A$2:$O$152,_xlfn.AGGREGATE(15,6,ROW('POA4'!$A$2:$A$152)-ROW('POA4'!$A$2)+1/--('POA4'!$A$2:$A$152=$B$18),ROWS($A$24:L27)),13)</f>
        <v>3</v>
      </c>
      <c r="M27" s="31">
        <f>INDEX('POA4'!$A$2:$O$152,_xlfn.AGGREGATE(15,6,ROW('POA4'!$A$2:$A$152)-ROW('POA4'!$A$2)+1/--('POA4'!$A$2:$A$152=$B$18),ROWS($A$24:M27)),14)</f>
        <v>0</v>
      </c>
      <c r="N27" s="37">
        <f t="shared" si="1"/>
        <v>3</v>
      </c>
      <c r="O27" s="41">
        <f t="shared" si="2"/>
        <v>0.25</v>
      </c>
    </row>
    <row r="28" spans="1:16" ht="66" x14ac:dyDescent="0.3">
      <c r="A28" s="2" t="str">
        <f>INDEX('POA4'!$A$2:$O$152,_xlfn.AGGREGATE(15,6,ROW('POA4'!$A$2:$A$152)-ROW('POA4'!$A$2)+1/--('POA4'!$A$2:$A$152=$B$18),ROWS($A$24:A28)),3)</f>
        <v>4.12 Gobernanza universitaria, transparencia y rendición de cuentas</v>
      </c>
      <c r="B28" s="2" t="str">
        <f>INDEX('POA4'!$A$2:$O$152,_xlfn.AGGREGATE(15,6,ROW('POA4'!$A$2:$A$152)-ROW('POA4'!$A$2)+1/--('POA4'!$A$2:$A$152=$B$18),ROWS($A$24:B28)),4)</f>
        <v>4.12.1 Fortalecer  la gobernanza  universitaria  en la conducción  y  funcionamiento  de la institución.</v>
      </c>
      <c r="C28" s="2" t="str">
        <f>INDEX('POA4'!$A$2:$O$152,_xlfn.AGGREGATE(15,6,ROW('POA4'!$A$2:$A$152)-ROW('POA4'!$A$2)+1/--('POA4'!$A$2:$A$152=$B$18),ROWS($A$24:C28)),5)</f>
        <v>4.12.1.2 Gestionar ante el gobierno federal y estatal el financiamiento anual que corresponde a la institución, así como aquellos recursos procedentes de fondos extraordinarios.</v>
      </c>
      <c r="D28" s="2" t="str">
        <f>INDEX('POA4'!$A$2:$O$152,_xlfn.AGGREGATE(15,6,ROW('POA4'!$A$2:$A$152)-ROW('POA4'!$A$2)+1/--('POA4'!$A$2:$A$152=$B$18),ROWS($A$24:D28)),6)</f>
        <v>ATENCIÓN A SOLICITUDES DE PAGO</v>
      </c>
      <c r="E28" s="37">
        <f t="shared" si="0"/>
        <v>392</v>
      </c>
      <c r="F28" s="31">
        <f>INDEX('POA4'!$A$2:$O$152,_xlfn.AGGREGATE(15,6,ROW('POA4'!$A$2:$A$152)-ROW('POA4'!$A$2)+1/--('POA4'!$A$2:$A$152=$B$18),ROWS($A$24:F28)),7)</f>
        <v>98</v>
      </c>
      <c r="G28" s="31">
        <f>INDEX('POA4'!$A$2:$O$152,_xlfn.AGGREGATE(15,6,ROW('POA4'!$A$2:$A$152)-ROW('POA4'!$A$2)+1/--('POA4'!$A$2:$A$152=$B$18),ROWS($A$24:G28)),8)</f>
        <v>98</v>
      </c>
      <c r="H28" s="31">
        <f>INDEX('POA4'!$A$2:$O$152,_xlfn.AGGREGATE(15,6,ROW('POA4'!$A$2:$A$152)-ROW('POA4'!$A$2)+1/--('POA4'!$A$2:$A$152=$B$18),ROWS($A$24:H28)),9)</f>
        <v>98</v>
      </c>
      <c r="I28" s="31">
        <f>INDEX('POA4'!$A$2:$O$152,_xlfn.AGGREGATE(15,6,ROW('POA4'!$A$2:$A$152)-ROW('POA4'!$A$2)+1/--('POA4'!$A$2:$A$152=$B$18),ROWS($A$24:I28)),10)</f>
        <v>0</v>
      </c>
      <c r="J28" s="31">
        <f>INDEX('POA4'!$A$2:$O$152,_xlfn.AGGREGATE(15,6,ROW('POA4'!$A$2:$A$152)-ROW('POA4'!$A$2)+1/--('POA4'!$A$2:$A$152=$B$18),ROWS($A$24:J28)),11)</f>
        <v>98</v>
      </c>
      <c r="K28" s="31">
        <f>INDEX('POA4'!$A$2:$O$152,_xlfn.AGGREGATE(15,6,ROW('POA4'!$A$2:$A$152)-ROW('POA4'!$A$2)+1/--('POA4'!$A$2:$A$152=$B$18),ROWS($A$24:K28)),12)</f>
        <v>0</v>
      </c>
      <c r="L28" s="31">
        <f>INDEX('POA4'!$A$2:$O$152,_xlfn.AGGREGATE(15,6,ROW('POA4'!$A$2:$A$152)-ROW('POA4'!$A$2)+1/--('POA4'!$A$2:$A$152=$B$18),ROWS($A$24:L28)),13)</f>
        <v>98</v>
      </c>
      <c r="M28" s="31">
        <f>INDEX('POA4'!$A$2:$O$152,_xlfn.AGGREGATE(15,6,ROW('POA4'!$A$2:$A$152)-ROW('POA4'!$A$2)+1/--('POA4'!$A$2:$A$152=$B$18),ROWS($A$24:M28)),14)</f>
        <v>0</v>
      </c>
      <c r="N28" s="37">
        <f t="shared" si="1"/>
        <v>98</v>
      </c>
      <c r="O28" s="41">
        <f t="shared" si="2"/>
        <v>0.25</v>
      </c>
    </row>
    <row r="29" spans="1:16" ht="66" x14ac:dyDescent="0.3">
      <c r="A29" s="2" t="str">
        <f>INDEX('POA4'!$A$2:$O$152,_xlfn.AGGREGATE(15,6,ROW('POA4'!$A$2:$A$152)-ROW('POA4'!$A$2)+1/--('POA4'!$A$2:$A$152=$B$18),ROWS($A$24:A29)),3)</f>
        <v>4.12 Gobernanza universitaria, transparencia y rendición de cuentas</v>
      </c>
      <c r="B29" s="2" t="str">
        <f>INDEX('POA4'!$A$2:$O$152,_xlfn.AGGREGATE(15,6,ROW('POA4'!$A$2:$A$152)-ROW('POA4'!$A$2)+1/--('POA4'!$A$2:$A$152=$B$18),ROWS($A$24:B29)),4)</f>
        <v>4.12.1 Fortalecer  la gobernanza  universitaria  en la conducción  y  funcionamiento  de la institución.</v>
      </c>
      <c r="C29" s="2" t="str">
        <f>INDEX('POA4'!$A$2:$O$152,_xlfn.AGGREGATE(15,6,ROW('POA4'!$A$2:$A$152)-ROW('POA4'!$A$2)+1/--('POA4'!$A$2:$A$152=$B$18),ROWS($A$24:C29)),5)</f>
        <v>4.12.1.2 Gestionar ante el gobierno federal y estatal el financiamiento anual que corresponde a la institución, así como aquellos recursos procedentes de fondos extraordinarios.</v>
      </c>
      <c r="D29" s="2" t="str">
        <f>INDEX('POA4'!$A$2:$O$152,_xlfn.AGGREGATE(15,6,ROW('POA4'!$A$2:$A$152)-ROW('POA4'!$A$2)+1/--('POA4'!$A$2:$A$152=$B$18),ROWS($A$24:D29)),6)</f>
        <v>EMISIÓN DE INFORMES Y REPORTES FINANCIEROS</v>
      </c>
      <c r="E29" s="37">
        <f t="shared" si="0"/>
        <v>48</v>
      </c>
      <c r="F29" s="31">
        <f>INDEX('POA4'!$A$2:$O$152,_xlfn.AGGREGATE(15,6,ROW('POA4'!$A$2:$A$152)-ROW('POA4'!$A$2)+1/--('POA4'!$A$2:$A$152=$B$18),ROWS($A$24:F29)),7)</f>
        <v>12</v>
      </c>
      <c r="G29" s="31">
        <f>INDEX('POA4'!$A$2:$O$152,_xlfn.AGGREGATE(15,6,ROW('POA4'!$A$2:$A$152)-ROW('POA4'!$A$2)+1/--('POA4'!$A$2:$A$152=$B$18),ROWS($A$24:G29)),8)</f>
        <v>12</v>
      </c>
      <c r="H29" s="31">
        <f>INDEX('POA4'!$A$2:$O$152,_xlfn.AGGREGATE(15,6,ROW('POA4'!$A$2:$A$152)-ROW('POA4'!$A$2)+1/--('POA4'!$A$2:$A$152=$B$18),ROWS($A$24:H29)),9)</f>
        <v>12</v>
      </c>
      <c r="I29" s="31">
        <f>INDEX('POA4'!$A$2:$O$152,_xlfn.AGGREGATE(15,6,ROW('POA4'!$A$2:$A$152)-ROW('POA4'!$A$2)+1/--('POA4'!$A$2:$A$152=$B$18),ROWS($A$24:I29)),10)</f>
        <v>0</v>
      </c>
      <c r="J29" s="31">
        <f>INDEX('POA4'!$A$2:$O$152,_xlfn.AGGREGATE(15,6,ROW('POA4'!$A$2:$A$152)-ROW('POA4'!$A$2)+1/--('POA4'!$A$2:$A$152=$B$18),ROWS($A$24:J29)),11)</f>
        <v>12</v>
      </c>
      <c r="K29" s="31">
        <f>INDEX('POA4'!$A$2:$O$152,_xlfn.AGGREGATE(15,6,ROW('POA4'!$A$2:$A$152)-ROW('POA4'!$A$2)+1/--('POA4'!$A$2:$A$152=$B$18),ROWS($A$24:K29)),12)</f>
        <v>0</v>
      </c>
      <c r="L29" s="31">
        <f>INDEX('POA4'!$A$2:$O$152,_xlfn.AGGREGATE(15,6,ROW('POA4'!$A$2:$A$152)-ROW('POA4'!$A$2)+1/--('POA4'!$A$2:$A$152=$B$18),ROWS($A$24:L29)),13)</f>
        <v>12</v>
      </c>
      <c r="M29" s="31">
        <f>INDEX('POA4'!$A$2:$O$152,_xlfn.AGGREGATE(15,6,ROW('POA4'!$A$2:$A$152)-ROW('POA4'!$A$2)+1/--('POA4'!$A$2:$A$152=$B$18),ROWS($A$24:M29)),14)</f>
        <v>0</v>
      </c>
      <c r="N29" s="37">
        <f t="shared" si="1"/>
        <v>12</v>
      </c>
      <c r="O29" s="41">
        <f t="shared" si="2"/>
        <v>0.25</v>
      </c>
    </row>
    <row r="30" spans="1:16" ht="66" x14ac:dyDescent="0.3">
      <c r="A30" s="2" t="str">
        <f>INDEX('POA4'!$A$2:$O$152,_xlfn.AGGREGATE(15,6,ROW('POA4'!$A$2:$A$152)-ROW('POA4'!$A$2)+1/--('POA4'!$A$2:$A$152=$B$18),ROWS($A$24:A30)),3)</f>
        <v>4.12 Gobernanza universitaria, transparencia y rendición de cuentas</v>
      </c>
      <c r="B30" s="2" t="str">
        <f>INDEX('POA4'!$A$2:$O$152,_xlfn.AGGREGATE(15,6,ROW('POA4'!$A$2:$A$152)-ROW('POA4'!$A$2)+1/--('POA4'!$A$2:$A$152=$B$18),ROWS($A$24:B30)),4)</f>
        <v>4.12.1 Fortalecer  la gobernanza  universitaria  en la conducción  y  funcionamiento  de la institución.</v>
      </c>
      <c r="C30" s="2" t="str">
        <f>INDEX('POA4'!$A$2:$O$152,_xlfn.AGGREGATE(15,6,ROW('POA4'!$A$2:$A$152)-ROW('POA4'!$A$2)+1/--('POA4'!$A$2:$A$152=$B$18),ROWS($A$24:C30)),5)</f>
        <v>4.12.1.2 Gestionar ante el gobierno federal y estatal el financiamiento anual que corresponde a la institución, así como aquellos recursos procedentes de fondos extraordinarios.</v>
      </c>
      <c r="D30" s="2" t="str">
        <f>INDEX('POA4'!$A$2:$O$152,_xlfn.AGGREGATE(15,6,ROW('POA4'!$A$2:$A$152)-ROW('POA4'!$A$2)+1/--('POA4'!$A$2:$A$152=$B$18),ROWS($A$24:D30)),6)</f>
        <v>REGISTRO, CONTROL Y SEGUIMIENTO DE LOS DISTINTOS TIPOS DE INGRESOS DE LA INSTITUCIÓN</v>
      </c>
      <c r="E30" s="37">
        <f t="shared" si="0"/>
        <v>460</v>
      </c>
      <c r="F30" s="31">
        <f>INDEX('POA4'!$A$2:$O$152,_xlfn.AGGREGATE(15,6,ROW('POA4'!$A$2:$A$152)-ROW('POA4'!$A$2)+1/--('POA4'!$A$2:$A$152=$B$18),ROWS($A$24:F30)),7)</f>
        <v>126</v>
      </c>
      <c r="G30" s="31">
        <f>INDEX('POA4'!$A$2:$O$152,_xlfn.AGGREGATE(15,6,ROW('POA4'!$A$2:$A$152)-ROW('POA4'!$A$2)+1/--('POA4'!$A$2:$A$152=$B$18),ROWS($A$24:G30)),8)</f>
        <v>126</v>
      </c>
      <c r="H30" s="31">
        <f>INDEX('POA4'!$A$2:$O$152,_xlfn.AGGREGATE(15,6,ROW('POA4'!$A$2:$A$152)-ROW('POA4'!$A$2)+1/--('POA4'!$A$2:$A$152=$B$18),ROWS($A$24:H30)),9)</f>
        <v>122</v>
      </c>
      <c r="I30" s="31">
        <f>INDEX('POA4'!$A$2:$O$152,_xlfn.AGGREGATE(15,6,ROW('POA4'!$A$2:$A$152)-ROW('POA4'!$A$2)+1/--('POA4'!$A$2:$A$152=$B$18),ROWS($A$24:I30)),10)</f>
        <v>0</v>
      </c>
      <c r="J30" s="31">
        <f>INDEX('POA4'!$A$2:$O$152,_xlfn.AGGREGATE(15,6,ROW('POA4'!$A$2:$A$152)-ROW('POA4'!$A$2)+1/--('POA4'!$A$2:$A$152=$B$18),ROWS($A$24:J30)),11)</f>
        <v>96</v>
      </c>
      <c r="K30" s="31">
        <f>INDEX('POA4'!$A$2:$O$152,_xlfn.AGGREGATE(15,6,ROW('POA4'!$A$2:$A$152)-ROW('POA4'!$A$2)+1/--('POA4'!$A$2:$A$152=$B$18),ROWS($A$24:K30)),12)</f>
        <v>0</v>
      </c>
      <c r="L30" s="31">
        <f>INDEX('POA4'!$A$2:$O$152,_xlfn.AGGREGATE(15,6,ROW('POA4'!$A$2:$A$152)-ROW('POA4'!$A$2)+1/--('POA4'!$A$2:$A$152=$B$18),ROWS($A$24:L30)),13)</f>
        <v>116</v>
      </c>
      <c r="M30" s="31">
        <f>INDEX('POA4'!$A$2:$O$152,_xlfn.AGGREGATE(15,6,ROW('POA4'!$A$2:$A$152)-ROW('POA4'!$A$2)+1/--('POA4'!$A$2:$A$152=$B$18),ROWS($A$24:M30)),14)</f>
        <v>0</v>
      </c>
      <c r="N30" s="37">
        <f t="shared" si="1"/>
        <v>126</v>
      </c>
      <c r="O30" s="41">
        <f t="shared" si="2"/>
        <v>0.27391304347826084</v>
      </c>
    </row>
  </sheetData>
  <mergeCells count="32">
    <mergeCell ref="B14:O14"/>
    <mergeCell ref="B15:O15"/>
    <mergeCell ref="C18:N18"/>
    <mergeCell ref="C19:N19"/>
    <mergeCell ref="A21:A23"/>
    <mergeCell ref="B21:B23"/>
    <mergeCell ref="C21:C23"/>
    <mergeCell ref="D21:D23"/>
    <mergeCell ref="E21:E23"/>
    <mergeCell ref="F21:M21"/>
    <mergeCell ref="N21:N23"/>
    <mergeCell ref="O21:O23"/>
    <mergeCell ref="F22:G22"/>
    <mergeCell ref="H22:I22"/>
    <mergeCell ref="J22:K22"/>
    <mergeCell ref="L22:M2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0"/>
  <sheetViews>
    <sheetView view="pageBreakPreview" topLeftCell="A100" zoomScale="60" zoomScaleNormal="60" workbookViewId="0">
      <selection activeCell="D15" sqref="D15"/>
    </sheetView>
  </sheetViews>
  <sheetFormatPr baseColWidth="10" defaultColWidth="11.44140625" defaultRowHeight="14.4" x14ac:dyDescent="0.3"/>
  <cols>
    <col min="1" max="1" width="39.44140625" customWidth="1"/>
    <col min="2" max="2" width="43.88671875" bestFit="1" customWidth="1"/>
    <col min="3"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6" x14ac:dyDescent="0.3">
      <c r="A5" s="6" t="s">
        <v>1</v>
      </c>
      <c r="B5" s="33">
        <v>270</v>
      </c>
      <c r="C5" s="84" t="s">
        <v>140</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1.9 Infraestructura, equipamiento y seguridad</v>
      </c>
      <c r="B11" s="2" t="str">
        <f>IF(ROWS($A$11:B11)&gt;COUNTIF(POA!$A:$A,$B$5),"",INDEX(POA!$A$2:$O$856,_xlfn.AGGREGATE(15,6,ROW(POA!$A$2:$A$855)-ROW(POA!$A$2)+1/--(POA!$A$2:$A$855=$B$5),ROWS($A$11:B11)),4))</f>
        <v>1.9.1 Propiciar que la institución cuente con la infraestructura y equipamiento requeridos para el cumplimiento de sus funciones sustantivas y de gestión.</v>
      </c>
      <c r="C11" s="2" t="str">
        <f>IF(ROWS($A$11:C11)&gt;COUNTIF(POA!$A:$A,$B$5),"",INDEX(POA!$A$2:$O$856,_xlfn.AGGREGATE(15,6,ROW(POA!$A$2:$A$855)-ROW(POA!$A$2)+1/--(POA!$A$2:$A$855=$B$5),ROWS($A$11:C11)),5))</f>
        <v>1.9.1.1 Impulsar actividades orientadas a la ampliación, conservación, mejoramiento y modernización de la infraestructura física y equipamiento de que dispone la institución.</v>
      </c>
      <c r="D11" s="2" t="str">
        <f>IF(ROWS($A$11:D11)&gt;COUNTIF(POA!$A:$A,$B$5),"",INDEX(POA!$A$2:$O$856,_xlfn.AGGREGATE(15,6,ROW(POA!$A$2:$A$855)-ROW(POA!$A$2)+1/--(POA!$A$2:$A$855=$B$5),ROWS($A$11:D11)),6))</f>
        <v>Dotar de instalaciones necesarias para que los alumnos y maestros realicen sus actividades sustantivas dentro del Campus Mexicali (DSA-MXL)</v>
      </c>
      <c r="E11" s="31">
        <f>+F11+H11+J11+L11</f>
        <v>4</v>
      </c>
      <c r="F11" s="31">
        <f>IF(ROWS($A$11:F11)&gt;COUNTIF(POA!$A:$A,$B$5),"",INDEX(POA!$A$2:$O$856,_xlfn.AGGREGATE(15,6,ROW(POA!$A$2:$A$855)-ROW(POA!$A$2)+1/--(POA!$A$2:$A$855=$B$5),ROWS($A$11:F11)),7))</f>
        <v>1</v>
      </c>
      <c r="G11" s="31">
        <f>IF(ROWS($A$11:G11)&gt;COUNTIF(POA!$A:$A,$B$5),"",INDEX(POA!$A$2:$O$856,_xlfn.AGGREGATE(15,6,ROW(POA!$A$2:$A$855)-ROW(POA!$A$2)+1/--(POA!$A$2:$A$855=$B$5),ROWS($A$11:G11)),8))</f>
        <v>1</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1</v>
      </c>
      <c r="O11" s="41">
        <f>IFERROR(N11/E11,0%)</f>
        <v>0.25</v>
      </c>
    </row>
    <row r="12" spans="1:16" ht="66" x14ac:dyDescent="0.3">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1.9.1.3 Atender los requerimientos institucionales específicos asociados con el mantenimiento de edificios, aulas, espacios comunes, laboratorios, instalaciones deportivas y recintos culturales.</v>
      </c>
      <c r="D12" s="2" t="str">
        <f>IF(ROWS($A$11:D12)&gt;COUNTIF(POA!$A:$A,$B$5),"",INDEX(POA!$A$2:$O$856,_xlfn.AGGREGATE(15,6,ROW(POA!$A$2:$A$855)-ROW(POA!$A$2)+1/--(POA!$A$2:$A$855=$B$5),ROWS($A$11:D12)),6))</f>
        <v>Atender las solicitudes de comisiones con estricta observancia a la normatividad y procesos de transparencia (DSA-MXL)</v>
      </c>
      <c r="E12" s="31">
        <f t="shared" ref="E12:E67" si="0">+F12+H12+J12+L12</f>
        <v>4</v>
      </c>
      <c r="F12" s="31">
        <f>IF(ROWS($A$11:F12)&gt;COUNTIF(POA!$A:$A,$B$5),"",INDEX(POA!$A$2:$O$856,_xlfn.AGGREGATE(15,6,ROW(POA!$A$2:$A$855)-ROW(POA!$A$2)+1/--(POA!$A$2:$A$855=$B$5),ROWS($A$11:F12)),7))</f>
        <v>1</v>
      </c>
      <c r="G12" s="31">
        <f>IF(ROWS($A$11:G12)&gt;COUNTIF(POA!$A:$A,$B$5),"",INDEX(POA!$A$2:$O$856,_xlfn.AGGREGATE(15,6,ROW(POA!$A$2:$A$855)-ROW(POA!$A$2)+1/--(POA!$A$2:$A$855=$B$5),ROWS($A$11:G12)),8))</f>
        <v>1</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67" si="1">+G12+I12+K12+M12</f>
        <v>1</v>
      </c>
      <c r="O12" s="41">
        <f t="shared" ref="O12:O67" si="2">IFERROR(N12/E12,0%)</f>
        <v>0.25</v>
      </c>
    </row>
    <row r="13" spans="1:16" ht="66" x14ac:dyDescent="0.3">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1.9.1 Propiciar que la institución cuente con la infraestructura y equipamiento requeridos para el cumplimiento de sus funciones sustantivas y de gestión.</v>
      </c>
      <c r="C13" s="2" t="str">
        <f>IF(ROWS($A$11:C13)&gt;COUNTIF(POA!$A:$A,$B$5),"",INDEX(POA!$A$2:$O$856,_xlfn.AGGREGATE(15,6,ROW(POA!$A$2:$A$855)-ROW(POA!$A$2)+1/--(POA!$A$2:$A$855=$B$5),ROWS($A$11:C13)),5))</f>
        <v>1.9.1.3 Atender los requerimientos institucionales específicos asociados con el mantenimiento de edificios, aulas, espacios comunes, laboratorios, instalaciones deportivas y recintos culturales.</v>
      </c>
      <c r="D13" s="2" t="str">
        <f>IF(ROWS($A$11:D13)&gt;COUNTIF(POA!$A:$A,$B$5),"",INDEX(POA!$A$2:$O$856,_xlfn.AGGREGATE(15,6,ROW(POA!$A$2:$A$855)-ROW(POA!$A$2)+1/--(POA!$A$2:$A$855=$B$5),ROWS($A$11:D13)),6))</f>
        <v>Atender las solicitudes de mantenimiento de equipo de transporte. (DSA-MXL)</v>
      </c>
      <c r="E13" s="31">
        <f t="shared" si="0"/>
        <v>4</v>
      </c>
      <c r="F13" s="31">
        <f>IF(ROWS($A$11:F13)&gt;COUNTIF(POA!$A:$A,$B$5),"",INDEX(POA!$A$2:$O$856,_xlfn.AGGREGATE(15,6,ROW(POA!$A$2:$A$855)-ROW(POA!$A$2)+1/--(POA!$A$2:$A$855=$B$5),ROWS($A$11:F13)),7))</f>
        <v>1</v>
      </c>
      <c r="G13" s="31">
        <f>IF(ROWS($A$11:G13)&gt;COUNTIF(POA!$A:$A,$B$5),"",INDEX(POA!$A$2:$O$856,_xlfn.AGGREGATE(15,6,ROW(POA!$A$2:$A$855)-ROW(POA!$A$2)+1/--(POA!$A$2:$A$855=$B$5),ROWS($A$11:G13)),8))</f>
        <v>1</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1</v>
      </c>
      <c r="O13" s="41">
        <f t="shared" si="2"/>
        <v>0.25</v>
      </c>
    </row>
    <row r="14" spans="1:16" ht="66" x14ac:dyDescent="0.3">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1.9.1 Propiciar que la institución cuente con la infraestructura y equipamiento requeridos para el cumplimiento de sus funciones sustantivas y de gestión.</v>
      </c>
      <c r="C14" s="2" t="str">
        <f>IF(ROWS($A$11:C14)&gt;COUNTIF(POA!$A:$A,$B$5),"",INDEX(POA!$A$2:$O$856,_xlfn.AGGREGATE(15,6,ROW(POA!$A$2:$A$855)-ROW(POA!$A$2)+1/--(POA!$A$2:$A$855=$B$5),ROWS($A$11:C14)),5))</f>
        <v>1.9.1.3 Atender los requerimientos institucionales específicos asociados con el mantenimiento de edificios, aulas, espacios comunes, laboratorios, instalaciones deportivas y recintos culturales.</v>
      </c>
      <c r="D14" s="2" t="str">
        <f>IF(ROWS($A$11:D14)&gt;COUNTIF(POA!$A:$A,$B$5),"",INDEX(POA!$A$2:$O$856,_xlfn.AGGREGATE(15,6,ROW(POA!$A$2:$A$855)-ROW(POA!$A$2)+1/--(POA!$A$2:$A$855=$B$5),ROWS($A$11:D14)),6))</f>
        <v>Atender las solicitudes de servicio de transporte del Campus Mexicali (DSA-MXL)</v>
      </c>
      <c r="E14" s="31">
        <f t="shared" si="0"/>
        <v>4</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1</v>
      </c>
      <c r="O14" s="41">
        <f t="shared" si="2"/>
        <v>0.25</v>
      </c>
    </row>
    <row r="15" spans="1:16" ht="66"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1.9.1 Propiciar que la institución cuente con la infraestructura y equipamiento requeridos para el cumplimiento de sus funciones sustantivas y de gestión.</v>
      </c>
      <c r="C15" s="2" t="str">
        <f>IF(ROWS($A$11:C15)&gt;COUNTIF(POA!$A:$A,$B$5),"",INDEX(POA!$A$2:$O$856,_xlfn.AGGREGATE(15,6,ROW(POA!$A$2:$A$855)-ROW(POA!$A$2)+1/--(POA!$A$2:$A$855=$B$5),ROWS($A$11:C15)),5))</f>
        <v>1.9.1.3 Atender los requerimientos institucionales específicos asociados con el mantenimiento de edificios, aulas, espacios comunes, laboratorios, instalaciones deportivas y recintos culturales.</v>
      </c>
      <c r="D15" s="2" t="str">
        <f>IF(ROWS($A$11:D15)&gt;COUNTIF(POA!$A:$A,$B$5),"",INDEX(POA!$A$2:$O$856,_xlfn.AGGREGATE(15,6,ROW(POA!$A$2:$A$855)-ROW(POA!$A$2)+1/--(POA!$A$2:$A$855=$B$5),ROWS($A$11:D15)),6))</f>
        <v>Atender las solicitudes de servicio de hospedaje para funcionarios y académicos en la casa de huéspedes (DSA-MXL)</v>
      </c>
      <c r="E15" s="31">
        <f t="shared" si="0"/>
        <v>4</v>
      </c>
      <c r="F15" s="31">
        <f>IF(ROWS($A$11:F15)&gt;COUNTIF(POA!$A:$A,$B$5),"",INDEX(POA!$A$2:$O$856,_xlfn.AGGREGATE(15,6,ROW(POA!$A$2:$A$855)-ROW(POA!$A$2)+1/--(POA!$A$2:$A$855=$B$5),ROWS($A$11:F15)),7))</f>
        <v>1</v>
      </c>
      <c r="G15" s="31">
        <f>IF(ROWS($A$11:G15)&gt;COUNTIF(POA!$A:$A,$B$5),"",INDEX(POA!$A$2:$O$856,_xlfn.AGGREGATE(15,6,ROW(POA!$A$2:$A$855)-ROW(POA!$A$2)+1/--(POA!$A$2:$A$855=$B$5),ROWS($A$11:G15)),8))</f>
        <v>1</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1</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1</v>
      </c>
      <c r="O15" s="41">
        <f t="shared" si="2"/>
        <v>0.25</v>
      </c>
    </row>
    <row r="16" spans="1:16" ht="66" x14ac:dyDescent="0.3">
      <c r="A16" s="2" t="str">
        <f>IF(ROWS($A$11:A16)&gt;COUNTIF(POA!$A:$A,$B$5),"",INDEX(POA!$A$2:$O$856,_xlfn.AGGREGATE(15,6,ROW(POA!$A$2:$A$855)-ROW(POA!$A$2)+1/--(POA!$A$2:$A$855=$B$5),ROWS($A$11:A16)),3))</f>
        <v>1.9 Infraestructura, equipamiento y seguridad</v>
      </c>
      <c r="B16" s="2" t="str">
        <f>IF(ROWS($A$11:B16)&gt;COUNTIF(POA!$A:$A,$B$5),"",INDEX(POA!$A$2:$O$856,_xlfn.AGGREGATE(15,6,ROW(POA!$A$2:$A$855)-ROW(POA!$A$2)+1/--(POA!$A$2:$A$855=$B$5),ROWS($A$11:B16)),4))</f>
        <v>1.9.1 Propiciar que la institución cuente con la infraestructura y equipamiento requeridos para el cumplimiento de sus funciones sustantivas y de gestión.</v>
      </c>
      <c r="C16" s="2" t="str">
        <f>IF(ROWS($A$11:C16)&gt;COUNTIF(POA!$A:$A,$B$5),"",INDEX(POA!$A$2:$O$856,_xlfn.AGGREGATE(15,6,ROW(POA!$A$2:$A$855)-ROW(POA!$A$2)+1/--(POA!$A$2:$A$855=$B$5),ROWS($A$11:C16)),5))</f>
        <v>1.9.1.3 Atender los requerimientos institucionales específicos asociados con el mantenimiento de edificios, aulas, espacios comunes, laboratorios, instalaciones deportivas y recintos culturales.</v>
      </c>
      <c r="D16" s="2" t="str">
        <f>IF(ROWS($A$11:D16)&gt;COUNTIF(POA!$A:$A,$B$5),"",INDEX(POA!$A$2:$O$856,_xlfn.AGGREGATE(15,6,ROW(POA!$A$2:$A$855)-ROW(POA!$A$2)+1/--(POA!$A$2:$A$855=$B$5),ROWS($A$11:D16)),6))</f>
        <v>Atender y apoyar las solicitudes de adquisiciones de las UA y DA, con estricta observancia a la normatividad y procesos de transparencia (DSA-MXL)</v>
      </c>
      <c r="E16" s="31">
        <f t="shared" si="0"/>
        <v>4</v>
      </c>
      <c r="F16" s="31">
        <f>IF(ROWS($A$11:F16)&gt;COUNTIF(POA!$A:$A,$B$5),"",INDEX(POA!$A$2:$O$856,_xlfn.AGGREGATE(15,6,ROW(POA!$A$2:$A$855)-ROW(POA!$A$2)+1/--(POA!$A$2:$A$855=$B$5),ROWS($A$11:F16)),7))</f>
        <v>1</v>
      </c>
      <c r="G16" s="31">
        <f>IF(ROWS($A$11:G16)&gt;COUNTIF(POA!$A:$A,$B$5),"",INDEX(POA!$A$2:$O$856,_xlfn.AGGREGATE(15,6,ROW(POA!$A$2:$A$855)-ROW(POA!$A$2)+1/--(POA!$A$2:$A$855=$B$5),ROWS($A$11:G16)),8))</f>
        <v>1</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1</v>
      </c>
      <c r="O16" s="41">
        <f t="shared" si="2"/>
        <v>0.25</v>
      </c>
    </row>
    <row r="17" spans="1:15" ht="52.8"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1.1.1 Fortalecer la oferta educativa de licenciatura y posgrado.</v>
      </c>
      <c r="C17" s="2" t="str">
        <f>IF(ROWS($A$11:C17)&gt;COUNTIF(POA!$A:$A,$B$5),"",INDEX(POA!$A$2:$O$856,_xlfn.AGGREGATE(15,6,ROW(POA!$A$2:$A$855)-ROW(POA!$A$2)+1/--(POA!$A$2:$A$855=$B$5),ROWS($A$11:C17)),5))</f>
        <v>1.1.1.1 Diversificar la oferta de programas de licenciatura en diferentes modalidades y áreas del conocimiento que contribuya al desarrollo regional y nacional.</v>
      </c>
      <c r="D17" s="2" t="str">
        <f>IF(ROWS($A$11:D17)&gt;COUNTIF(POA!$A:$A,$B$5),"",INDEX(POA!$A$2:$O$856,_xlfn.AGGREGATE(15,6,ROW(POA!$A$2:$A$855)-ROW(POA!$A$2)+1/--(POA!$A$2:$A$855=$B$5),ROWS($A$11:D17)),6))</f>
        <v>Coadyuvar con la CGSESE en la preparación, logística y validación académica para la aplicación del examen de selección. (DSEGE)</v>
      </c>
      <c r="E17" s="31">
        <f t="shared" si="0"/>
        <v>2</v>
      </c>
      <c r="F17" s="31">
        <f>IF(ROWS($A$11:F17)&gt;COUNTIF(POA!$A:$A,$B$5),"",INDEX(POA!$A$2:$O$856,_xlfn.AGGREGATE(15,6,ROW(POA!$A$2:$A$855)-ROW(POA!$A$2)+1/--(POA!$A$2:$A$855=$B$5),ROWS($A$11:F17)),7))</f>
        <v>1</v>
      </c>
      <c r="G17" s="31">
        <f>IF(ROWS($A$11:G17)&gt;COUNTIF(POA!$A:$A,$B$5),"",INDEX(POA!$A$2:$O$856,_xlfn.AGGREGATE(15,6,ROW(POA!$A$2:$A$855)-ROW(POA!$A$2)+1/--(POA!$A$2:$A$855=$B$5),ROWS($A$11:G17)),8))</f>
        <v>1</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1</v>
      </c>
      <c r="O17" s="41">
        <f t="shared" si="2"/>
        <v>0.5</v>
      </c>
    </row>
    <row r="18" spans="1:15" ht="52.8" x14ac:dyDescent="0.3">
      <c r="A18" s="2" t="str">
        <f>IF(ROWS($A$11:A18)&gt;COUNTIF(POA!$A:$A,$B$5),"",INDEX(POA!$A$2:$O$856,_xlfn.AGGREGATE(15,6,ROW(POA!$A$2:$A$855)-ROW(POA!$A$2)+1/--(POA!$A$2:$A$855=$B$5),ROWS($A$11:A18)),3))</f>
        <v>1.1 Calidad y pertinencia de la oferta  educativa</v>
      </c>
      <c r="B18" s="2" t="str">
        <f>IF(ROWS($A$11:B18)&gt;COUNTIF(POA!$A:$A,$B$5),"",INDEX(POA!$A$2:$O$856,_xlfn.AGGREGATE(15,6,ROW(POA!$A$2:$A$855)-ROW(POA!$A$2)+1/--(POA!$A$2:$A$855=$B$5),ROWS($A$11:B18)),4))</f>
        <v>1.1.1 Fortalecer la oferta educativa de licenciatura y posgrado.</v>
      </c>
      <c r="C18" s="2" t="str">
        <f>IF(ROWS($A$11:C18)&gt;COUNTIF(POA!$A:$A,$B$5),"",INDEX(POA!$A$2:$O$856,_xlfn.AGGREGATE(15,6,ROW(POA!$A$2:$A$855)-ROW(POA!$A$2)+1/--(POA!$A$2:$A$855=$B$5),ROWS($A$11:C18)),5))</f>
        <v>1.1.1.1 Diversificar la oferta de programas de licenciatura en diferentes modalidades y áreas del conocimiento que contribuya al desarrollo regional y nacional.</v>
      </c>
      <c r="D18" s="2" t="str">
        <f>IF(ROWS($A$11:D18)&gt;COUNTIF(POA!$A:$A,$B$5),"",INDEX(POA!$A$2:$O$856,_xlfn.AGGREGATE(15,6,ROW(POA!$A$2:$A$855)-ROW(POA!$A$2)+1/--(POA!$A$2:$A$855=$B$5),ROWS($A$11:D18)),6))</f>
        <v>Dar seguimiento al registro de nuevos programas educativos y unidades de aprendizaje de posgrado. (DPI)</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1.1 Calidad y pertinencia de la oferta  educativa</v>
      </c>
      <c r="B19" s="2" t="str">
        <f>IF(ROWS($A$11:B19)&gt;COUNTIF(POA!$A:$A,$B$5),"",INDEX(POA!$A$2:$O$856,_xlfn.AGGREGATE(15,6,ROW(POA!$A$2:$A$855)-ROW(POA!$A$2)+1/--(POA!$A$2:$A$855=$B$5),ROWS($A$11:B19)),4))</f>
        <v>1.1.2 Garantizar que la oferta educativa sea de calidad en congruencia y coherencia con el proyecto universitario</v>
      </c>
      <c r="C19" s="2" t="str">
        <f>IF(ROWS($A$11:C19)&gt;COUNTIF(POA!$A:$A,$B$5),"",INDEX(POA!$A$2:$O$856,_xlfn.AGGREGATE(15,6,ROW(POA!$A$2:$A$855)-ROW(POA!$A$2)+1/--(POA!$A$2:$A$855=$B$5),ROWS($A$11:C19)),5))</f>
        <v>1.1.2.2 Participar en los procesos de evaluación y acreditación nacional e internacional que contribuyan al mejoramiento de la calidad de oferta educativa.</v>
      </c>
      <c r="D19" s="2" t="str">
        <f>IF(ROWS($A$11:D19)&gt;COUNTIF(POA!$A:$A,$B$5),"",INDEX(POA!$A$2:$O$856,_xlfn.AGGREGATE(15,6,ROW(POA!$A$2:$A$855)-ROW(POA!$A$2)+1/--(POA!$A$2:$A$855=$B$5),ROWS($A$11:D19)),6))</f>
        <v>Coadyuvar en los procesos de evaluación por organismos acreditadores que contribuyan al mejoramiento de la calidad los programas educativos. (DFB)</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1.1 Calidad y pertinencia de la oferta  educativa</v>
      </c>
      <c r="B20" s="2" t="str">
        <f>IF(ROWS($A$11:B20)&gt;COUNTIF(POA!$A:$A,$B$5),"",INDEX(POA!$A$2:$O$856,_xlfn.AGGREGATE(15,6,ROW(POA!$A$2:$A$855)-ROW(POA!$A$2)+1/--(POA!$A$2:$A$855=$B$5),ROWS($A$11:B20)),4))</f>
        <v>1.1.2 Garantizar que la oferta educativa sea de calidad en congruencia y coherencia con el proyecto universitario</v>
      </c>
      <c r="C20" s="2" t="str">
        <f>IF(ROWS($A$11:C20)&gt;COUNTIF(POA!$A:$A,$B$5),"",INDEX(POA!$A$2:$O$856,_xlfn.AGGREGATE(15,6,ROW(POA!$A$2:$A$855)-ROW(POA!$A$2)+1/--(POA!$A$2:$A$855=$B$5),ROWS($A$11:C20)),5))</f>
        <v>1.1.2.2 Participar en los procesos de evaluación y acreditación nacional e internacional que contribuyan al mejoramiento de la calidad de oferta educativa.</v>
      </c>
      <c r="D20" s="2" t="str">
        <f>IF(ROWS($A$11:D20)&gt;COUNTIF(POA!$A:$A,$B$5),"",INDEX(POA!$A$2:$O$856,_xlfn.AGGREGATE(15,6,ROW(POA!$A$2:$A$855)-ROW(POA!$A$2)+1/--(POA!$A$2:$A$855=$B$5),ROWS($A$11:D20)),6))</f>
        <v>Apoyar y dar seguimiento a programas de posgrado que se encuentren en proceso de evaluación ante PNPC, asegurando que se cumpla con los parámetros establecidos por CONACYT. (DPI)</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63" customHeight="1" x14ac:dyDescent="0.25">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1.1.3 Asegurar la pertinencia de la oferta educativa.</v>
      </c>
      <c r="C21" s="2" t="str">
        <f>IF(ROWS($A$11:C21)&gt;COUNTIF(POA!$A:$A,$B$5),"",INDEX(POA!$A$2:$O$856,_xlfn.AGGREGATE(15,6,ROW(POA!$A$2:$A$855)-ROW(POA!$A$2)+1/--(POA!$A$2:$A$855=$B$5),ROWS($A$11:C21)),5))</f>
        <v>1.1.3.1 Modificar y actualizar los planes y programas de estudio de licenciatura y posgrado que respondan a los requerimientos del entorno regional, nacional e internacional.</v>
      </c>
      <c r="D21" s="2" t="str">
        <f>IF(ROWS($A$11:D21)&gt;COUNTIF(POA!$A:$A,$B$5),"",INDEX(POA!$A$2:$O$856,_xlfn.AGGREGATE(15,6,ROW(POA!$A$2:$A$855)-ROW(POA!$A$2)+1/--(POA!$A$2:$A$855=$B$5),ROWS($A$11:D21)),6))</f>
        <v>Coadyuvar en los procesos de actualización, modificación y creación de planes y programas de estudio de licenciatura acorde a las necesidades del entorno. (DFB)</v>
      </c>
      <c r="E21" s="31">
        <f t="shared" si="0"/>
        <v>4</v>
      </c>
      <c r="F21" s="31">
        <f>IF(ROWS($A$11:F21)&gt;COUNTIF(POA!$A:$A,$B$5),"",INDEX(POA!$A$2:$O$856,_xlfn.AGGREGATE(15,6,ROW(POA!$A$2:$A$855)-ROW(POA!$A$2)+1/--(POA!$A$2:$A$855=$B$5),ROWS($A$11:F21)),7))</f>
        <v>1</v>
      </c>
      <c r="G21" s="31">
        <f>IF(ROWS($A$11:G21)&gt;COUNTIF(POA!$A:$A,$B$5),"",INDEX(POA!$A$2:$O$856,_xlfn.AGGREGATE(15,6,ROW(POA!$A$2:$A$855)-ROW(POA!$A$2)+1/--(POA!$A$2:$A$855=$B$5),ROWS($A$11:G21)),8))</f>
        <v>1</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1</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1</v>
      </c>
      <c r="O21" s="41">
        <f t="shared" si="2"/>
        <v>0.25</v>
      </c>
    </row>
    <row r="22" spans="1:15" ht="66" x14ac:dyDescent="0.3">
      <c r="A22" s="2" t="str">
        <f>IF(ROWS($A$11:A22)&gt;COUNTIF(POA!$A:$A,$B$5),"",INDEX(POA!$A$2:$O$856,_xlfn.AGGREGATE(15,6,ROW(POA!$A$2:$A$855)-ROW(POA!$A$2)+1/--(POA!$A$2:$A$855=$B$5),ROWS($A$11:A22)),3))</f>
        <v>1.1 Calidad y pertinencia de la oferta  educativa</v>
      </c>
      <c r="B22" s="2" t="str">
        <f>IF(ROWS($A$11:B22)&gt;COUNTIF(POA!$A:$A,$B$5),"",INDEX(POA!$A$2:$O$856,_xlfn.AGGREGATE(15,6,ROW(POA!$A$2:$A$855)-ROW(POA!$A$2)+1/--(POA!$A$2:$A$855=$B$5),ROWS($A$11:B22)),4))</f>
        <v>1.1.3 Asegurar la pertinencia de la oferta educativa.</v>
      </c>
      <c r="C22" s="2" t="str">
        <f>IF(ROWS($A$11:C22)&gt;COUNTIF(POA!$A:$A,$B$5),"",INDEX(POA!$A$2:$O$856,_xlfn.AGGREGATE(15,6,ROW(POA!$A$2:$A$855)-ROW(POA!$A$2)+1/--(POA!$A$2:$A$855=$B$5),ROWS($A$11:C22)),5))</f>
        <v>1.1.3.1 Modificar y actualizar los planes y programas de estudio de licenciatura y posgrado que respondan a los requerimientos del entorno regional, nacional e internacional.</v>
      </c>
      <c r="D22" s="2" t="str">
        <f>IF(ROWS($A$11:D22)&gt;COUNTIF(POA!$A:$A,$B$5),"",INDEX(POA!$A$2:$O$856,_xlfn.AGGREGATE(15,6,ROW(POA!$A$2:$A$855)-ROW(POA!$A$2)+1/--(POA!$A$2:$A$855=$B$5),ROWS($A$11:D22)),6))</f>
        <v>Asesorar metodológicamente a las Unidades Académicas en los procesos de actualización, modificación y creación de planes y programas de estudio para asegurar su pertinencia. (DFPVU)</v>
      </c>
      <c r="E22" s="31">
        <f t="shared" si="0"/>
        <v>4</v>
      </c>
      <c r="F22" s="31">
        <f>IF(ROWS($A$11:F22)&gt;COUNTIF(POA!$A:$A,$B$5),"",INDEX(POA!$A$2:$O$856,_xlfn.AGGREGATE(15,6,ROW(POA!$A$2:$A$855)-ROW(POA!$A$2)+1/--(POA!$A$2:$A$855=$B$5),ROWS($A$11:F22)),7))</f>
        <v>1</v>
      </c>
      <c r="G22" s="31">
        <f>IF(ROWS($A$11:G22)&gt;COUNTIF(POA!$A:$A,$B$5),"",INDEX(POA!$A$2:$O$856,_xlfn.AGGREGATE(15,6,ROW(POA!$A$2:$A$855)-ROW(POA!$A$2)+1/--(POA!$A$2:$A$855=$B$5),ROWS($A$11:G22)),8))</f>
        <v>1</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1</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1</v>
      </c>
      <c r="O22" s="41">
        <f t="shared" si="2"/>
        <v>0.25</v>
      </c>
    </row>
    <row r="23" spans="1:15" ht="66"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1.2.1 Formar integralmente profesionistas competentes, con sentido colaborativo, capacidad de liderazgo, de emprendimiento y conscientes y comprometidos con su entorno.</v>
      </c>
      <c r="C23" s="2" t="str">
        <f>IF(ROWS($A$11:C23)&gt;COUNTIF(POA!$A:$A,$B$5),"",INDEX(POA!$A$2:$O$856,_xlfn.AGGREGATE(15,6,ROW(POA!$A$2:$A$855)-ROW(POA!$A$2)+1/--(POA!$A$2:$A$855=$B$5),ROWS($A$11:C23)),5))</f>
        <v>1.2.1.1 Estimular la participación de los estudiantes en las diversas modalidades de aprendizaje consideradas en el modelo educativo.</v>
      </c>
      <c r="D23" s="2" t="str">
        <f>IF(ROWS($A$11:D23)&gt;COUNTIF(POA!$A:$A,$B$5),"",INDEX(POA!$A$2:$O$856,_xlfn.AGGREGATE(15,6,ROW(POA!$A$2:$A$855)-ROW(POA!$A$2)+1/--(POA!$A$2:$A$855=$B$5),ROWS($A$11:D23)),6))</f>
        <v>Registrar las diversas modalidades de acreditación y de obtención de créditos a solicitud de las unidades académicas, con la finalidad de fortalecer la oferta educativa. (DFPVU)</v>
      </c>
      <c r="E23" s="31">
        <f t="shared" si="0"/>
        <v>4</v>
      </c>
      <c r="F23" s="31">
        <f>IF(ROWS($A$11:F23)&gt;COUNTIF(POA!$A:$A,$B$5),"",INDEX(POA!$A$2:$O$856,_xlfn.AGGREGATE(15,6,ROW(POA!$A$2:$A$855)-ROW(POA!$A$2)+1/--(POA!$A$2:$A$855=$B$5),ROWS($A$11:F23)),7))</f>
        <v>1</v>
      </c>
      <c r="G23" s="31">
        <f>IF(ROWS($A$11:G23)&gt;COUNTIF(POA!$A:$A,$B$5),"",INDEX(POA!$A$2:$O$856,_xlfn.AGGREGATE(15,6,ROW(POA!$A$2:$A$855)-ROW(POA!$A$2)+1/--(POA!$A$2:$A$855=$B$5),ROWS($A$11:G23)),8))</f>
        <v>1</v>
      </c>
      <c r="H23" s="31">
        <f>IF(ROWS($A$11:H23)&gt;COUNTIF(POA!$A:$A,$B$5),"",INDEX(POA!$A$2:$O$856,_xlfn.AGGREGATE(15,6,ROW(POA!$A$2:$A$855)-ROW(POA!$A$2)+1/--(POA!$A$2:$A$855=$B$5),ROWS($A$11:H23)),9))</f>
        <v>1</v>
      </c>
      <c r="I23" s="31">
        <f>IF(ROWS($A$11:I23)&gt;COUNTIF(POA!$A:$A,$B$5),"",INDEX(POA!$A$2:$O$856,_xlfn.AGGREGATE(15,6,ROW(POA!$A$2:$A$855)-ROW(POA!$A$2)+1/--(POA!$A$2:$A$855=$B$5),ROWS($A$11:I23)),10))</f>
        <v>0</v>
      </c>
      <c r="J23" s="31">
        <f>IF(ROWS($A$11:J23)&gt;COUNTIF(POA!$A:$A,$B$5),"",INDEX(POA!$A$2:$O$856,_xlfn.AGGREGATE(15,6,ROW(POA!$A$2:$A$855)-ROW(POA!$A$2)+1/--(POA!$A$2:$A$855=$B$5),ROWS($A$11:J23)),11))</f>
        <v>1</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1</v>
      </c>
      <c r="O23" s="41">
        <f t="shared" si="2"/>
        <v>0.25</v>
      </c>
    </row>
    <row r="24" spans="1:15" ht="52.8"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1.2.1 Formar integralmente profesionistas competentes, con sentido colaborativo, capacidad de liderazgo, de emprendimiento y conscientes y comprometidos con su entorno.</v>
      </c>
      <c r="C24" s="2" t="str">
        <f>IF(ROWS($A$11:C24)&gt;COUNTIF(POA!$A:$A,$B$5),"",INDEX(POA!$A$2:$O$856,_xlfn.AGGREGATE(15,6,ROW(POA!$A$2:$A$855)-ROW(POA!$A$2)+1/--(POA!$A$2:$A$855=$B$5),ROWS($A$11:C24)),5))</f>
        <v>1.2.1.2 Promover experiencias de aprendizaje para los estudiantes en entornos reales.</v>
      </c>
      <c r="D24" s="2" t="str">
        <f>IF(ROWS($A$11:D24)&gt;COUNTIF(POA!$A:$A,$B$5),"",INDEX(POA!$A$2:$O$856,_xlfn.AGGREGATE(15,6,ROW(POA!$A$2:$A$855)-ROW(POA!$A$2)+1/--(POA!$A$2:$A$855=$B$5),ROWS($A$11:D24)),6))</f>
        <v>Apoyar y dar seguimiento en la firma de convenios entre las UA y los sectores público, privado y social para que los alumnos realicen su SSP, PP o PV.  (DFPVU)</v>
      </c>
      <c r="E24" s="31">
        <f t="shared" si="0"/>
        <v>4</v>
      </c>
      <c r="F24" s="31">
        <f>IF(ROWS($A$11:F24)&gt;COUNTIF(POA!$A:$A,$B$5),"",INDEX(POA!$A$2:$O$856,_xlfn.AGGREGATE(15,6,ROW(POA!$A$2:$A$855)-ROW(POA!$A$2)+1/--(POA!$A$2:$A$855=$B$5),ROWS($A$11:F24)),7))</f>
        <v>1</v>
      </c>
      <c r="G24" s="31">
        <f>IF(ROWS($A$11:G24)&gt;COUNTIF(POA!$A:$A,$B$5),"",INDEX(POA!$A$2:$O$856,_xlfn.AGGREGATE(15,6,ROW(POA!$A$2:$A$855)-ROW(POA!$A$2)+1/--(POA!$A$2:$A$855=$B$5),ROWS($A$11:G24)),8))</f>
        <v>1</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1</v>
      </c>
      <c r="O24" s="41">
        <f t="shared" si="2"/>
        <v>0.25</v>
      </c>
    </row>
    <row r="25" spans="1:15" ht="52.8" x14ac:dyDescent="0.3">
      <c r="A25" s="2" t="str">
        <f>IF(ROWS($A$11:A25)&gt;COUNTIF(POA!$A:$A,$B$5),"",INDEX(POA!$A$2:$O$856,_xlfn.AGGREGATE(15,6,ROW(POA!$A$2:$A$855)-ROW(POA!$A$2)+1/--(POA!$A$2:$A$855=$B$5),ROWS($A$11:A25)),3))</f>
        <v>1.2 Proceso formativo</v>
      </c>
      <c r="B25" s="2" t="str">
        <f>IF(ROWS($A$11:B25)&gt;COUNTIF(POA!$A:$A,$B$5),"",INDEX(POA!$A$2:$O$856,_xlfn.AGGREGATE(15,6,ROW(POA!$A$2:$A$855)-ROW(POA!$A$2)+1/--(POA!$A$2:$A$855=$B$5),ROWS($A$11:B25)),4))</f>
        <v>1.2.1 Formar integralmente profesionistas competentes, con sentido colaborativo, capacidad de liderazgo, de emprendimiento y conscientes y comprometidos con su entorno.</v>
      </c>
      <c r="C25" s="2" t="str">
        <f>IF(ROWS($A$11:C25)&gt;COUNTIF(POA!$A:$A,$B$5),"",INDEX(POA!$A$2:$O$856,_xlfn.AGGREGATE(15,6,ROW(POA!$A$2:$A$855)-ROW(POA!$A$2)+1/--(POA!$A$2:$A$855=$B$5),ROWS($A$11:C25)),5))</f>
        <v>1.2.1.2 Promover experiencias de aprendizaje para los estudiantes en entornos reales.</v>
      </c>
      <c r="D25" s="2" t="str">
        <f>IF(ROWS($A$11:D25)&gt;COUNTIF(POA!$A:$A,$B$5),"",INDEX(POA!$A$2:$O$856,_xlfn.AGGREGATE(15,6,ROW(POA!$A$2:$A$855)-ROW(POA!$A$2)+1/--(POA!$A$2:$A$855=$B$5),ROWS($A$11:D25)),6))</f>
        <v>Impulsar la realización del servicio social profesional con los diversos sectores de la sociedad. (DFPVU)</v>
      </c>
      <c r="E25" s="31">
        <f t="shared" si="0"/>
        <v>2</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66"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1.2.1 Formar integralmente profesionistas competentes, con sentido colaborativo, capacidad de liderazgo, de emprendimiento y conscientes y comprometidos con su entorno.</v>
      </c>
      <c r="C26" s="2" t="str">
        <f>IF(ROWS($A$11:C26)&gt;COUNTIF(POA!$A:$A,$B$5),"",INDEX(POA!$A$2:$O$856,_xlfn.AGGREGATE(15,6,ROW(POA!$A$2:$A$855)-ROW(POA!$A$2)+1/--(POA!$A$2:$A$855=$B$5),ROWS($A$11:C26)),5))</f>
        <v>1.2.1.6 Promover la participación de los estudiantes en experiencias de movilidad nacional e internacional.</v>
      </c>
      <c r="D26" s="2" t="str">
        <f>IF(ROWS($A$11:D26)&gt;COUNTIF(POA!$A:$A,$B$5),"",INDEX(POA!$A$2:$O$856,_xlfn.AGGREGATE(15,6,ROW(POA!$A$2:$A$855)-ROW(POA!$A$2)+1/--(POA!$A$2:$A$855=$B$5),ROWS($A$11:D26)),6))</f>
        <v>Apoyar y dar seguimiento a las UA del Campus Mexicali mediante la realización de reuniones para difundir las convocatorias de intercambio estudiantil en sus diferentes modalidades. (DCIIA)</v>
      </c>
      <c r="E26" s="31">
        <f t="shared" si="0"/>
        <v>2</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1.2.1 Formar integralmente profesionistas competentes, con sentido colaborativo, capacidad de liderazgo, de emprendimiento y conscientes y comprometidos con su entorno.</v>
      </c>
      <c r="C27" s="2" t="str">
        <f>IF(ROWS($A$11:C27)&gt;COUNTIF(POA!$A:$A,$B$5),"",INDEX(POA!$A$2:$O$856,_xlfn.AGGREGATE(15,6,ROW(POA!$A$2:$A$855)-ROW(POA!$A$2)+1/--(POA!$A$2:$A$855=$B$5),ROWS($A$11:C27)),5))</f>
        <v>1.2.1.8 Estimular el desarrollo de habilidades socioemocionales (softskills) mediante experiencias formales e informales de aprendizaje.</v>
      </c>
      <c r="D27" s="2" t="str">
        <f>IF(ROWS($A$11:D27)&gt;COUNTIF(POA!$A:$A,$B$5),"",INDEX(POA!$A$2:$O$856,_xlfn.AGGREGATE(15,6,ROW(POA!$A$2:$A$855)-ROW(POA!$A$2)+1/--(POA!$A$2:$A$855=$B$5),ROWS($A$11:D27)),6))</f>
        <v>Coadyuvar con la CGFB en las acciones implementadas para el desarrollo de habilidades socioemocionales. (DFB)</v>
      </c>
      <c r="E27" s="31">
        <f t="shared" si="0"/>
        <v>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1.2.2 Fortalecer las trayectorias escolares de los alumnos para asegurar la conclusión exitosa de sus estudios.</v>
      </c>
      <c r="C28" s="2" t="str">
        <f>IF(ROWS($A$11:C28)&gt;COUNTIF(POA!$A:$A,$B$5),"",INDEX(POA!$A$2:$O$856,_xlfn.AGGREGATE(15,6,ROW(POA!$A$2:$A$855)-ROW(POA!$A$2)+1/--(POA!$A$2:$A$855=$B$5),ROWS($A$11:C28)),5))</f>
        <v>1.2.2.2 Canalizar becas y apoyos específicos a estudiantes en condiciones de vulnerabilidad que estimule su ingreso, tránsito y egreso de la institución.</v>
      </c>
      <c r="D28" s="2" t="str">
        <f>IF(ROWS($A$11:D28)&gt;COUNTIF(POA!$A:$A,$B$5),"",INDEX(POA!$A$2:$O$856,_xlfn.AGGREGATE(15,6,ROW(POA!$A$2:$A$855)-ROW(POA!$A$2)+1/--(POA!$A$2:$A$855=$B$5),ROWS($A$11:D28)),6))</f>
        <v>Apoyar a las Unidades Académicas, dependencias administrativas y alumnos en la gestión para la asignación de becas. (DSEGE)</v>
      </c>
      <c r="E28" s="31">
        <f t="shared" si="0"/>
        <v>2</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29" spans="1:15" ht="39.6" x14ac:dyDescent="0.3">
      <c r="A29" s="2" t="str">
        <f>IF(ROWS($A$11:A29)&gt;COUNTIF(POA!$A:$A,$B$5),"",INDEX(POA!$A$2:$O$856,_xlfn.AGGREGATE(15,6,ROW(POA!$A$2:$A$855)-ROW(POA!$A$2)+1/--(POA!$A$2:$A$855=$B$5),ROWS($A$11:A29)),3))</f>
        <v>1.2 Proceso formativo</v>
      </c>
      <c r="B29" s="2" t="str">
        <f>IF(ROWS($A$11:B29)&gt;COUNTIF(POA!$A:$A,$B$5),"",INDEX(POA!$A$2:$O$856,_xlfn.AGGREGATE(15,6,ROW(POA!$A$2:$A$855)-ROW(POA!$A$2)+1/--(POA!$A$2:$A$855=$B$5),ROWS($A$11:B29)),4))</f>
        <v>1.2.2 Fortalecer las trayectorias escolares de los alumnos para asegurar la conclusión exitosa de sus estudios.</v>
      </c>
      <c r="C29" s="2" t="str">
        <f>IF(ROWS($A$11:C29)&gt;COUNTIF(POA!$A:$A,$B$5),"",INDEX(POA!$A$2:$O$856,_xlfn.AGGREGATE(15,6,ROW(POA!$A$2:$A$855)-ROW(POA!$A$2)+1/--(POA!$A$2:$A$855=$B$5),ROWS($A$11:C29)),5))</f>
        <v>1.2.2.4 Fortalecer los servicios institucionales de tutoría, orientación psicopedagógica y asesoría académica.</v>
      </c>
      <c r="D29" s="2" t="str">
        <f>IF(ROWS($A$11:D29)&gt;COUNTIF(POA!$A:$A,$B$5),"",INDEX(POA!$A$2:$O$856,_xlfn.AGGREGATE(15,6,ROW(POA!$A$2:$A$855)-ROW(POA!$A$2)+1/--(POA!$A$2:$A$855=$B$5),ROWS($A$11:D29)),6))</f>
        <v>Fortalecer la capacitación a los orientadores para el mejoramiento de los servicios de orientación psicopedagógica. (DFB)</v>
      </c>
      <c r="E29" s="31">
        <f t="shared" si="0"/>
        <v>4</v>
      </c>
      <c r="F29" s="31">
        <f>IF(ROWS($A$11:F29)&gt;COUNTIF(POA!$A:$A,$B$5),"",INDEX(POA!$A$2:$O$856,_xlfn.AGGREGATE(15,6,ROW(POA!$A$2:$A$855)-ROW(POA!$A$2)+1/--(POA!$A$2:$A$855=$B$5),ROWS($A$11:F29)),7))</f>
        <v>1</v>
      </c>
      <c r="G29" s="31">
        <f>IF(ROWS($A$11:G29)&gt;COUNTIF(POA!$A:$A,$B$5),"",INDEX(POA!$A$2:$O$856,_xlfn.AGGREGATE(15,6,ROW(POA!$A$2:$A$855)-ROW(POA!$A$2)+1/--(POA!$A$2:$A$855=$B$5),ROWS($A$11:G29)),8))</f>
        <v>1</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1</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1</v>
      </c>
      <c r="O29" s="41">
        <f t="shared" si="2"/>
        <v>0.25</v>
      </c>
    </row>
    <row r="30" spans="1:15" ht="39.6"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1.2.2 Fortalecer las trayectorias escolares de los alumnos para asegurar la conclusión exitosa de sus estudios.</v>
      </c>
      <c r="C30" s="2" t="str">
        <f>IF(ROWS($A$11:C30)&gt;COUNTIF(POA!$A:$A,$B$5),"",INDEX(POA!$A$2:$O$856,_xlfn.AGGREGATE(15,6,ROW(POA!$A$2:$A$855)-ROW(POA!$A$2)+1/--(POA!$A$2:$A$855=$B$5),ROWS($A$11:C30)),5))</f>
        <v>1.2.2.4 Fortalecer los servicios institucionales de tutoría, orientación psicopedagógica y asesoría académica.</v>
      </c>
      <c r="D30" s="2" t="str">
        <f>IF(ROWS($A$11:D30)&gt;COUNTIF(POA!$A:$A,$B$5),"",INDEX(POA!$A$2:$O$856,_xlfn.AGGREGATE(15,6,ROW(POA!$A$2:$A$855)-ROW(POA!$A$2)+1/--(POA!$A$2:$A$855=$B$5),ROWS($A$11:D30)),6))</f>
        <v>Coadyuvar en las acciones implementadas por las unidades académicas para fortalecer los servicios de tutorías.  (DFB)</v>
      </c>
      <c r="E30" s="31">
        <f t="shared" si="0"/>
        <v>2</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1</v>
      </c>
      <c r="M30" s="31">
        <f>IF(ROWS($A$11:M30)&gt;COUNTIF(POA!$A:$A,$B$5),"",INDEX(POA!$A$2:$O$856,_xlfn.AGGREGATE(15,6,ROW(POA!$A$2:$A$855)-ROW(POA!$A$2)+1/--(POA!$A$2:$A$855=$B$5),ROWS($A$11:M30)),14))</f>
        <v>0</v>
      </c>
      <c r="N30" s="37">
        <f t="shared" si="1"/>
        <v>0</v>
      </c>
      <c r="O30" s="41">
        <f t="shared" si="2"/>
        <v>0</v>
      </c>
    </row>
    <row r="31" spans="1:15" ht="52.8" x14ac:dyDescent="0.3">
      <c r="A31" s="2" t="str">
        <f>IF(ROWS($A$11:A31)&gt;COUNTIF(POA!$A:$A,$B$5),"",INDEX(POA!$A$2:$O$856,_xlfn.AGGREGATE(15,6,ROW(POA!$A$2:$A$855)-ROW(POA!$A$2)+1/--(POA!$A$2:$A$855=$B$5),ROWS($A$11:A31)),3))</f>
        <v>1.2 Proceso formativo</v>
      </c>
      <c r="B31" s="2" t="str">
        <f>IF(ROWS($A$11:B31)&gt;COUNTIF(POA!$A:$A,$B$5),"",INDEX(POA!$A$2:$O$856,_xlfn.AGGREGATE(15,6,ROW(POA!$A$2:$A$855)-ROW(POA!$A$2)+1/--(POA!$A$2:$A$855=$B$5),ROWS($A$11:B31)),4))</f>
        <v>1.2.2 Fortalecer las trayectorias escolares de los alumnos para asegurar la conclusión exitosa de sus estudios.</v>
      </c>
      <c r="C31" s="2" t="str">
        <f>IF(ROWS($A$11:C31)&gt;COUNTIF(POA!$A:$A,$B$5),"",INDEX(POA!$A$2:$O$856,_xlfn.AGGREGATE(15,6,ROW(POA!$A$2:$A$855)-ROW(POA!$A$2)+1/--(POA!$A$2:$A$855=$B$5),ROWS($A$11:C31)),5))</f>
        <v>1.2.2.2 Canalizar becas y apoyos específicos a estudiantes en condiciones de vulnerabilidad que estimule su ingreso, tránsito y egreso de la institución.</v>
      </c>
      <c r="D31" s="2" t="str">
        <f>IF(ROWS($A$11:D31)&gt;COUNTIF(POA!$A:$A,$B$5),"",INDEX(POA!$A$2:$O$856,_xlfn.AGGREGATE(15,6,ROW(POA!$A$2:$A$855)-ROW(POA!$A$2)+1/--(POA!$A$2:$A$855=$B$5),ROWS($A$11:D31)),6))</f>
        <v>Apoyar en la difusion de y trámite de seguro facultativo y seguro escolar  en atención a los servicios estudiantiles.(DSEGE)</v>
      </c>
      <c r="E31" s="31">
        <f t="shared" si="0"/>
        <v>2</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1</v>
      </c>
      <c r="M31" s="31">
        <f>IF(ROWS($A$11:M31)&gt;COUNTIF(POA!$A:$A,$B$5),"",INDEX(POA!$A$2:$O$856,_xlfn.AGGREGATE(15,6,ROW(POA!$A$2:$A$855)-ROW(POA!$A$2)+1/--(POA!$A$2:$A$855=$B$5),ROWS($A$11:M31)),14))</f>
        <v>0</v>
      </c>
      <c r="N31" s="37">
        <f t="shared" si="1"/>
        <v>0</v>
      </c>
      <c r="O31" s="41">
        <f t="shared" si="2"/>
        <v>0</v>
      </c>
    </row>
    <row r="32" spans="1:15" ht="52.8" x14ac:dyDescent="0.3">
      <c r="A32" s="2" t="str">
        <f>IF(ROWS($A$11:A32)&gt;COUNTIF(POA!$A:$A,$B$5),"",INDEX(POA!$A$2:$O$856,_xlfn.AGGREGATE(15,6,ROW(POA!$A$2:$A$855)-ROW(POA!$A$2)+1/--(POA!$A$2:$A$855=$B$5),ROWS($A$11:A32)),3))</f>
        <v>1.2 Proceso formativo</v>
      </c>
      <c r="B32" s="2" t="str">
        <f>IF(ROWS($A$11:B32)&gt;COUNTIF(POA!$A:$A,$B$5),"",INDEX(POA!$A$2:$O$856,_xlfn.AGGREGATE(15,6,ROW(POA!$A$2:$A$855)-ROW(POA!$A$2)+1/--(POA!$A$2:$A$855=$B$5),ROWS($A$11:B32)),4))</f>
        <v>1.2.2 Fortalecer las trayectorias escolares de los alumnos para asegurar la conclusión exitosa de sus estudios.</v>
      </c>
      <c r="C32" s="2" t="str">
        <f>IF(ROWS($A$11:C32)&gt;COUNTIF(POA!$A:$A,$B$5),"",INDEX(POA!$A$2:$O$856,_xlfn.AGGREGATE(15,6,ROW(POA!$A$2:$A$855)-ROW(POA!$A$2)+1/--(POA!$A$2:$A$855=$B$5),ROWS($A$11:C32)),5))</f>
        <v>1.2.2.2 Canalizar becas y apoyos específicos a estudiantes en condiciones de vulnerabilidad que estimule su ingreso, tránsito y egreso de la institución.</v>
      </c>
      <c r="D32" s="2" t="str">
        <f>IF(ROWS($A$11:D32)&gt;COUNTIF(POA!$A:$A,$B$5),"",INDEX(POA!$A$2:$O$856,_xlfn.AGGREGATE(15,6,ROW(POA!$A$2:$A$855)-ROW(POA!$A$2)+1/--(POA!$A$2:$A$855=$B$5),ROWS($A$11:D32)),6))</f>
        <v>Atención de solicitudes de trámites de documentos de alumnos y egresados.(DSEGE)</v>
      </c>
      <c r="E32" s="31">
        <f t="shared" si="0"/>
        <v>2</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1</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3" spans="1:15" ht="66" x14ac:dyDescent="0.3">
      <c r="A33" s="2" t="str">
        <f>IF(ROWS($A$11:A33)&gt;COUNTIF(POA!$A:$A,$B$5),"",INDEX(POA!$A$2:$O$856,_xlfn.AGGREGATE(15,6,ROW(POA!$A$2:$A$855)-ROW(POA!$A$2)+1/--(POA!$A$2:$A$855=$B$5),ROWS($A$11:A33)),3))</f>
        <v>1.8 Comunicación e identidad universitaria</v>
      </c>
      <c r="B33" s="2" t="str">
        <f>IF(ROWS($A$11:B33)&gt;COUNTIF(POA!$A:$A,$B$5),"",INDEX(POA!$A$2:$O$856,_xlfn.AGGREGATE(15,6,ROW(POA!$A$2:$A$855)-ROW(POA!$A$2)+1/--(POA!$A$2:$A$855=$B$5),ROWS($A$11:B33)),4))</f>
        <v>1.8.1 Informar a la comunidad universitaria y a la sociedad en general sobre las actividades realizadas por la universidad como parte de su quehacer institucional.</v>
      </c>
      <c r="C33" s="2" t="str">
        <f>IF(ROWS($A$11:C33)&gt;COUNTIF(POA!$A:$A,$B$5),"",INDEX(POA!$A$2:$O$856,_xlfn.AGGREGATE(15,6,ROW(POA!$A$2:$A$855)-ROW(POA!$A$2)+1/--(POA!$A$2:$A$855=$B$5),ROWS($A$11:C33)),5))</f>
        <v>1.8.1.1 Difundir las actividades universitarias derivadas del cumplimiento de sus funciones sustantivas a través de los medios de comunicación institucionales y de los que dispone la propia entidad.</v>
      </c>
      <c r="D33" s="2" t="str">
        <f>IF(ROWS($A$11:D33)&gt;COUNTIF(POA!$A:$A,$B$5),"",INDEX(POA!$A$2:$O$856,_xlfn.AGGREGATE(15,6,ROW(POA!$A$2:$A$855)-ROW(POA!$A$2)+1/--(POA!$A$2:$A$855=$B$5),ROWS($A$11:D33)),6))</f>
        <v>Invitar a los medios de comunicación de la entidad a las diferentes actividades universitarias que se realizan en el campus con el fin de que les den difusión. (ORP)</v>
      </c>
      <c r="E33" s="31">
        <f t="shared" si="0"/>
        <v>4</v>
      </c>
      <c r="F33" s="31">
        <f>IF(ROWS($A$11:F33)&gt;COUNTIF(POA!$A:$A,$B$5),"",INDEX(POA!$A$2:$O$856,_xlfn.AGGREGATE(15,6,ROW(POA!$A$2:$A$855)-ROW(POA!$A$2)+1/--(POA!$A$2:$A$855=$B$5),ROWS($A$11:F33)),7))</f>
        <v>1</v>
      </c>
      <c r="G33" s="31">
        <f>IF(ROWS($A$11:G33)&gt;COUNTIF(POA!$A:$A,$B$5),"",INDEX(POA!$A$2:$O$856,_xlfn.AGGREGATE(15,6,ROW(POA!$A$2:$A$855)-ROW(POA!$A$2)+1/--(POA!$A$2:$A$855=$B$5),ROWS($A$11:G33)),8))</f>
        <v>1</v>
      </c>
      <c r="H33" s="31">
        <f>IF(ROWS($A$11:H33)&gt;COUNTIF(POA!$A:$A,$B$5),"",INDEX(POA!$A$2:$O$856,_xlfn.AGGREGATE(15,6,ROW(POA!$A$2:$A$855)-ROW(POA!$A$2)+1/--(POA!$A$2:$A$855=$B$5),ROWS($A$11:H33)),9))</f>
        <v>1</v>
      </c>
      <c r="I33" s="31">
        <f>IF(ROWS($A$11:I33)&gt;COUNTIF(POA!$A:$A,$B$5),"",INDEX(POA!$A$2:$O$856,_xlfn.AGGREGATE(15,6,ROW(POA!$A$2:$A$855)-ROW(POA!$A$2)+1/--(POA!$A$2:$A$855=$B$5),ROWS($A$11:I33)),10))</f>
        <v>0</v>
      </c>
      <c r="J33" s="31">
        <f>IF(ROWS($A$11:J33)&gt;COUNTIF(POA!$A:$A,$B$5),"",INDEX(POA!$A$2:$O$856,_xlfn.AGGREGATE(15,6,ROW(POA!$A$2:$A$855)-ROW(POA!$A$2)+1/--(POA!$A$2:$A$855=$B$5),ROWS($A$11:J33)),11))</f>
        <v>1</v>
      </c>
      <c r="K33" s="31">
        <f>IF(ROWS($A$11:K33)&gt;COUNTIF(POA!$A:$A,$B$5),"",INDEX(POA!$A$2:$O$856,_xlfn.AGGREGATE(15,6,ROW(POA!$A$2:$A$855)-ROW(POA!$A$2)+1/--(POA!$A$2:$A$855=$B$5),ROWS($A$11:K33)),12))</f>
        <v>0</v>
      </c>
      <c r="L33" s="31">
        <f>IF(ROWS($A$11:L33)&gt;COUNTIF(POA!$A:$A,$B$5),"",INDEX(POA!$A$2:$O$856,_xlfn.AGGREGATE(15,6,ROW(POA!$A$2:$A$855)-ROW(POA!$A$2)+1/--(POA!$A$2:$A$855=$B$5),ROWS($A$11:L33)),13))</f>
        <v>1</v>
      </c>
      <c r="M33" s="31">
        <f>IF(ROWS($A$11:M33)&gt;COUNTIF(POA!$A:$A,$B$5),"",INDEX(POA!$A$2:$O$856,_xlfn.AGGREGATE(15,6,ROW(POA!$A$2:$A$855)-ROW(POA!$A$2)+1/--(POA!$A$2:$A$855=$B$5),ROWS($A$11:M33)),14))</f>
        <v>0</v>
      </c>
      <c r="N33" s="37">
        <f t="shared" si="1"/>
        <v>1</v>
      </c>
      <c r="O33" s="41">
        <f t="shared" si="2"/>
        <v>0.25</v>
      </c>
    </row>
    <row r="34" spans="1:15" ht="66" x14ac:dyDescent="0.3">
      <c r="A34" s="2" t="str">
        <f>IF(ROWS($A$11:A34)&gt;COUNTIF(POA!$A:$A,$B$5),"",INDEX(POA!$A$2:$O$856,_xlfn.AGGREGATE(15,6,ROW(POA!$A$2:$A$855)-ROW(POA!$A$2)+1/--(POA!$A$2:$A$855=$B$5),ROWS($A$11:A34)),3))</f>
        <v>1.8 Comunicación e identidad universitaria</v>
      </c>
      <c r="B34" s="2" t="str">
        <f>IF(ROWS($A$11:B34)&gt;COUNTIF(POA!$A:$A,$B$5),"",INDEX(POA!$A$2:$O$856,_xlfn.AGGREGATE(15,6,ROW(POA!$A$2:$A$855)-ROW(POA!$A$2)+1/--(POA!$A$2:$A$855=$B$5),ROWS($A$11:B34)),4))</f>
        <v>1.8.1 Informar a la comunidad universitaria y a la sociedad en general sobre las actividades realizadas por la universidad como parte de su quehacer institucional.</v>
      </c>
      <c r="C34" s="2" t="str">
        <f>IF(ROWS($A$11:C34)&gt;COUNTIF(POA!$A:$A,$B$5),"",INDEX(POA!$A$2:$O$856,_xlfn.AGGREGATE(15,6,ROW(POA!$A$2:$A$855)-ROW(POA!$A$2)+1/--(POA!$A$2:$A$855=$B$5),ROWS($A$11:C34)),5))</f>
        <v>1.8.1.1 Difundir las actividades universitarias derivadas del cumplimiento de sus funciones sustantivas a través de los medios de comunicación institucionales y de los que dispone la propia entidad.</v>
      </c>
      <c r="D34" s="2" t="str">
        <f>IF(ROWS($A$11:D34)&gt;COUNTIF(POA!$A:$A,$B$5),"",INDEX(POA!$A$2:$O$856,_xlfn.AGGREGATE(15,6,ROW(POA!$A$2:$A$855)-ROW(POA!$A$2)+1/--(POA!$A$2:$A$855=$B$5),ROWS($A$11:D34)),6))</f>
        <v>Mantener informada a la comunidad en general de las diferentes actividades y eventos universitarios a través de los medios de comunicación institucionales. (ORP)</v>
      </c>
      <c r="E34" s="31">
        <f t="shared" si="0"/>
        <v>4</v>
      </c>
      <c r="F34" s="31">
        <f>IF(ROWS($A$11:F34)&gt;COUNTIF(POA!$A:$A,$B$5),"",INDEX(POA!$A$2:$O$856,_xlfn.AGGREGATE(15,6,ROW(POA!$A$2:$A$855)-ROW(POA!$A$2)+1/--(POA!$A$2:$A$855=$B$5),ROWS($A$11:F34)),7))</f>
        <v>1</v>
      </c>
      <c r="G34" s="31">
        <f>IF(ROWS($A$11:G34)&gt;COUNTIF(POA!$A:$A,$B$5),"",INDEX(POA!$A$2:$O$856,_xlfn.AGGREGATE(15,6,ROW(POA!$A$2:$A$855)-ROW(POA!$A$2)+1/--(POA!$A$2:$A$855=$B$5),ROWS($A$11:G34)),8))</f>
        <v>1</v>
      </c>
      <c r="H34" s="31">
        <f>IF(ROWS($A$11:H34)&gt;COUNTIF(POA!$A:$A,$B$5),"",INDEX(POA!$A$2:$O$856,_xlfn.AGGREGATE(15,6,ROW(POA!$A$2:$A$855)-ROW(POA!$A$2)+1/--(POA!$A$2:$A$855=$B$5),ROWS($A$11:H34)),9))</f>
        <v>1</v>
      </c>
      <c r="I34" s="31">
        <f>IF(ROWS($A$11:I34)&gt;COUNTIF(POA!$A:$A,$B$5),"",INDEX(POA!$A$2:$O$856,_xlfn.AGGREGATE(15,6,ROW(POA!$A$2:$A$855)-ROW(POA!$A$2)+1/--(POA!$A$2:$A$855=$B$5),ROWS($A$11:I34)),10))</f>
        <v>0</v>
      </c>
      <c r="J34" s="31">
        <f>IF(ROWS($A$11:J34)&gt;COUNTIF(POA!$A:$A,$B$5),"",INDEX(POA!$A$2:$O$856,_xlfn.AGGREGATE(15,6,ROW(POA!$A$2:$A$855)-ROW(POA!$A$2)+1/--(POA!$A$2:$A$855=$B$5),ROWS($A$11:J34)),11))</f>
        <v>1</v>
      </c>
      <c r="K34" s="31">
        <f>IF(ROWS($A$11:K34)&gt;COUNTIF(POA!$A:$A,$B$5),"",INDEX(POA!$A$2:$O$856,_xlfn.AGGREGATE(15,6,ROW(POA!$A$2:$A$855)-ROW(POA!$A$2)+1/--(POA!$A$2:$A$855=$B$5),ROWS($A$11:K34)),12))</f>
        <v>0</v>
      </c>
      <c r="L34" s="31">
        <f>IF(ROWS($A$11:L34)&gt;COUNTIF(POA!$A:$A,$B$5),"",INDEX(POA!$A$2:$O$856,_xlfn.AGGREGATE(15,6,ROW(POA!$A$2:$A$855)-ROW(POA!$A$2)+1/--(POA!$A$2:$A$855=$B$5),ROWS($A$11:L34)),13))</f>
        <v>1</v>
      </c>
      <c r="M34" s="31">
        <f>IF(ROWS($A$11:M34)&gt;COUNTIF(POA!$A:$A,$B$5),"",INDEX(POA!$A$2:$O$856,_xlfn.AGGREGATE(15,6,ROW(POA!$A$2:$A$855)-ROW(POA!$A$2)+1/--(POA!$A$2:$A$855=$B$5),ROWS($A$11:M34)),14))</f>
        <v>0</v>
      </c>
      <c r="N34" s="37">
        <f t="shared" si="1"/>
        <v>1</v>
      </c>
      <c r="O34" s="41">
        <f t="shared" si="2"/>
        <v>0.25</v>
      </c>
    </row>
    <row r="35" spans="1:15" ht="66" x14ac:dyDescent="0.3">
      <c r="A35" s="2" t="str">
        <f>IF(ROWS($A$11:A35)&gt;COUNTIF(POA!$A:$A,$B$5),"",INDEX(POA!$A$2:$O$856,_xlfn.AGGREGATE(15,6,ROW(POA!$A$2:$A$855)-ROW(POA!$A$2)+1/--(POA!$A$2:$A$855=$B$5),ROWS($A$11:A35)),3))</f>
        <v>1.8 Comunicación e identidad universitaria</v>
      </c>
      <c r="B35" s="2" t="str">
        <f>IF(ROWS($A$11:B35)&gt;COUNTIF(POA!$A:$A,$B$5),"",INDEX(POA!$A$2:$O$856,_xlfn.AGGREGATE(15,6,ROW(POA!$A$2:$A$855)-ROW(POA!$A$2)+1/--(POA!$A$2:$A$855=$B$5),ROWS($A$11:B35)),4))</f>
        <v>1.8.1 Informar a la comunidad universitaria y a la sociedad en general sobre las actividades realizadas por la universidad como parte de su quehacer institucional.</v>
      </c>
      <c r="C35" s="2" t="str">
        <f>IF(ROWS($A$11:C35)&gt;COUNTIF(POA!$A:$A,$B$5),"",INDEX(POA!$A$2:$O$856,_xlfn.AGGREGATE(15,6,ROW(POA!$A$2:$A$855)-ROW(POA!$A$2)+1/--(POA!$A$2:$A$855=$B$5),ROWS($A$11:C35)),5))</f>
        <v>1.8.1.3 Rediseñar el portal web a fin de fortalecer la imagen institucional y difundir el acontecer universitario.</v>
      </c>
      <c r="D35" s="2" t="str">
        <f>IF(ROWS($A$11:D35)&gt;COUNTIF(POA!$A:$A,$B$5),"",INDEX(POA!$A$2:$O$856,_xlfn.AGGREGATE(15,6,ROW(POA!$A$2:$A$855)-ROW(POA!$A$2)+1/--(POA!$A$2:$A$855=$B$5),ROWS($A$11:D35)),6))</f>
        <v>Rediseñar el sitio web de Vicerrectoría con un administrador de contenidos que permita de manera práctica el flujo de información por parte de los responsables de comunicación de cada UA y DA (ORP)</v>
      </c>
      <c r="E35" s="31">
        <f t="shared" si="0"/>
        <v>1</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0</v>
      </c>
      <c r="K35" s="31">
        <f>IF(ROWS($A$11:K35)&gt;COUNTIF(POA!$A:$A,$B$5),"",INDEX(POA!$A$2:$O$856,_xlfn.AGGREGATE(15,6,ROW(POA!$A$2:$A$855)-ROW(POA!$A$2)+1/--(POA!$A$2:$A$855=$B$5),ROWS($A$11:K35)),12))</f>
        <v>0</v>
      </c>
      <c r="L35" s="31">
        <f>IF(ROWS($A$11:L35)&gt;COUNTIF(POA!$A:$A,$B$5),"",INDEX(POA!$A$2:$O$856,_xlfn.AGGREGATE(15,6,ROW(POA!$A$2:$A$855)-ROW(POA!$A$2)+1/--(POA!$A$2:$A$855=$B$5),ROWS($A$11:L35)),13))</f>
        <v>1</v>
      </c>
      <c r="M35" s="31">
        <f>IF(ROWS($A$11:M35)&gt;COUNTIF(POA!$A:$A,$B$5),"",INDEX(POA!$A$2:$O$856,_xlfn.AGGREGATE(15,6,ROW(POA!$A$2:$A$855)-ROW(POA!$A$2)+1/--(POA!$A$2:$A$855=$B$5),ROWS($A$11:M35)),14))</f>
        <v>0</v>
      </c>
      <c r="N35" s="37">
        <f t="shared" si="1"/>
        <v>0</v>
      </c>
      <c r="O35" s="41">
        <f t="shared" si="2"/>
        <v>0</v>
      </c>
    </row>
    <row r="36" spans="1:15" ht="66" x14ac:dyDescent="0.3">
      <c r="A36" s="2" t="str">
        <f>IF(ROWS($A$11:A36)&gt;COUNTIF(POA!$A:$A,$B$5),"",INDEX(POA!$A$2:$O$856,_xlfn.AGGREGATE(15,6,ROW(POA!$A$2:$A$855)-ROW(POA!$A$2)+1/--(POA!$A$2:$A$855=$B$5),ROWS($A$11:A36)),3))</f>
        <v>1.5 Internacionalización</v>
      </c>
      <c r="B36" s="2" t="str">
        <f>IF(ROWS($A$11:B36)&gt;COUNTIF(POA!$A:$A,$B$5),"",INDEX(POA!$A$2:$O$856,_xlfn.AGGREGATE(15,6,ROW(POA!$A$2:$A$855)-ROW(POA!$A$2)+1/--(POA!$A$2:$A$855=$B$5),ROWS($A$11:B36)),4))</f>
        <v>1.5.1 Fortalecer la internacionalización de la universidad mediante una mayor vinculación y cooperación académica con instituciones de educación superior de reconocido prestigio.</v>
      </c>
      <c r="C36" s="2" t="str">
        <f>IF(ROWS($A$11:C36)&gt;COUNTIF(POA!$A:$A,$B$5),"",INDEX(POA!$A$2:$O$856,_xlfn.AGGREGATE(15,6,ROW(POA!$A$2:$A$855)-ROW(POA!$A$2)+1/--(POA!$A$2:$A$855=$B$5),ROWS($A$11:C36)),5))</f>
        <v>1.5.1.1 Promover actividades en materia de intercambio y cooperación académica propiciando la colaboración con pares y redes académicas de otras instituciones educativas del país y del extranjero.</v>
      </c>
      <c r="D36" s="2" t="str">
        <f>IF(ROWS($A$11:D36)&gt;COUNTIF(POA!$A:$A,$B$5),"",INDEX(POA!$A$2:$O$856,_xlfn.AGGREGATE(15,6,ROW(POA!$A$2:$A$855)-ROW(POA!$A$2)+1/--(POA!$A$2:$A$855=$B$5),ROWS($A$11:D36)),6))</f>
        <v>Impulsar en las UA la participación de académicos visitantes provenientes de otras IES nacionales e internacionales y centros de investigación de reconocido prestigio. (DCIIA)</v>
      </c>
      <c r="E36" s="31">
        <f t="shared" si="0"/>
        <v>1</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0</v>
      </c>
      <c r="K36" s="31">
        <f>IF(ROWS($A$11:K36)&gt;COUNTIF(POA!$A:$A,$B$5),"",INDEX(POA!$A$2:$O$856,_xlfn.AGGREGATE(15,6,ROW(POA!$A$2:$A$855)-ROW(POA!$A$2)+1/--(POA!$A$2:$A$855=$B$5),ROWS($A$11:K36)),12))</f>
        <v>0</v>
      </c>
      <c r="L36" s="31">
        <f>IF(ROWS($A$11:L36)&gt;COUNTIF(POA!$A:$A,$B$5),"",INDEX(POA!$A$2:$O$856,_xlfn.AGGREGATE(15,6,ROW(POA!$A$2:$A$855)-ROW(POA!$A$2)+1/--(POA!$A$2:$A$855=$B$5),ROWS($A$11:L36)),13))</f>
        <v>1</v>
      </c>
      <c r="M36" s="31">
        <f>IF(ROWS($A$11:M36)&gt;COUNTIF(POA!$A:$A,$B$5),"",INDEX(POA!$A$2:$O$856,_xlfn.AGGREGATE(15,6,ROW(POA!$A$2:$A$855)-ROW(POA!$A$2)+1/--(POA!$A$2:$A$855=$B$5),ROWS($A$11:M36)),14))</f>
        <v>0</v>
      </c>
      <c r="N36" s="37">
        <f t="shared" si="1"/>
        <v>0</v>
      </c>
      <c r="O36" s="41">
        <f t="shared" si="2"/>
        <v>0</v>
      </c>
    </row>
    <row r="37" spans="1:15" ht="52.8" x14ac:dyDescent="0.3">
      <c r="A37" s="2" t="str">
        <f>IF(ROWS($A$11:A37)&gt;COUNTIF(POA!$A:$A,$B$5),"",INDEX(POA!$A$2:$O$856,_xlfn.AGGREGATE(15,6,ROW(POA!$A$2:$A$855)-ROW(POA!$A$2)+1/--(POA!$A$2:$A$855=$B$5),ROWS($A$11:A37)),3))</f>
        <v>1.5 Internacionalización</v>
      </c>
      <c r="B37" s="2" t="str">
        <f>IF(ROWS($A$11:B37)&gt;COUNTIF(POA!$A:$A,$B$5),"",INDEX(POA!$A$2:$O$856,_xlfn.AGGREGATE(15,6,ROW(POA!$A$2:$A$855)-ROW(POA!$A$2)+1/--(POA!$A$2:$A$855=$B$5),ROWS($A$11:B37)),4))</f>
        <v>1.5.1 Fortalecer la internacionalización de la universidad mediante una mayor vinculación y cooperación académica con instituciones de educación superior de reconocido prestigio.</v>
      </c>
      <c r="C37" s="2" t="str">
        <f>IF(ROWS($A$11:C37)&gt;COUNTIF(POA!$A:$A,$B$5),"",INDEX(POA!$A$2:$O$856,_xlfn.AGGREGATE(15,6,ROW(POA!$A$2:$A$855)-ROW(POA!$A$2)+1/--(POA!$A$2:$A$855=$B$5),ROWS($A$11:C37)),5))</f>
        <v>1.5.1.2 Impulsar el Programa de Internacionalización en Casa.</v>
      </c>
      <c r="D37" s="2" t="str">
        <f>IF(ROWS($A$11:D37)&gt;COUNTIF(POA!$A:$A,$B$5),"",INDEX(POA!$A$2:$O$856,_xlfn.AGGREGATE(15,6,ROW(POA!$A$2:$A$855)-ROW(POA!$A$2)+1/--(POA!$A$2:$A$855=$B$5),ROWS($A$11:D37)),6))</f>
        <v>Difundir a través de diversas campañas el programa de internacionalización en casa, para la enseñanza y el aprendizaje de lenguas extranjeras. (DCIIA)</v>
      </c>
      <c r="E37" s="31">
        <f t="shared" si="0"/>
        <v>1</v>
      </c>
      <c r="F37" s="31">
        <f>IF(ROWS($A$11:F37)&gt;COUNTIF(POA!$A:$A,$B$5),"",INDEX(POA!$A$2:$O$856,_xlfn.AGGREGATE(15,6,ROW(POA!$A$2:$A$855)-ROW(POA!$A$2)+1/--(POA!$A$2:$A$855=$B$5),ROWS($A$11:F37)),7))</f>
        <v>0</v>
      </c>
      <c r="G37" s="31">
        <f>IF(ROWS($A$11:G37)&gt;COUNTIF(POA!$A:$A,$B$5),"",INDEX(POA!$A$2:$O$856,_xlfn.AGGREGATE(15,6,ROW(POA!$A$2:$A$855)-ROW(POA!$A$2)+1/--(POA!$A$2:$A$855=$B$5),ROWS($A$11:G37)),8))</f>
        <v>0</v>
      </c>
      <c r="H37" s="31">
        <f>IF(ROWS($A$11:H37)&gt;COUNTIF(POA!$A:$A,$B$5),"",INDEX(POA!$A$2:$O$856,_xlfn.AGGREGATE(15,6,ROW(POA!$A$2:$A$855)-ROW(POA!$A$2)+1/--(POA!$A$2:$A$855=$B$5),ROWS($A$11:H37)),9))</f>
        <v>0</v>
      </c>
      <c r="I37" s="31">
        <f>IF(ROWS($A$11:I37)&gt;COUNTIF(POA!$A:$A,$B$5),"",INDEX(POA!$A$2:$O$856,_xlfn.AGGREGATE(15,6,ROW(POA!$A$2:$A$855)-ROW(POA!$A$2)+1/--(POA!$A$2:$A$855=$B$5),ROWS($A$11:I37)),10))</f>
        <v>0</v>
      </c>
      <c r="J37" s="31">
        <f>IF(ROWS($A$11:J37)&gt;COUNTIF(POA!$A:$A,$B$5),"",INDEX(POA!$A$2:$O$856,_xlfn.AGGREGATE(15,6,ROW(POA!$A$2:$A$855)-ROW(POA!$A$2)+1/--(POA!$A$2:$A$855=$B$5),ROWS($A$11:J37)),11))</f>
        <v>0</v>
      </c>
      <c r="K37" s="31">
        <f>IF(ROWS($A$11:K37)&gt;COUNTIF(POA!$A:$A,$B$5),"",INDEX(POA!$A$2:$O$856,_xlfn.AGGREGATE(15,6,ROW(POA!$A$2:$A$855)-ROW(POA!$A$2)+1/--(POA!$A$2:$A$855=$B$5),ROWS($A$11:K37)),12))</f>
        <v>0</v>
      </c>
      <c r="L37" s="31">
        <f>IF(ROWS($A$11:L37)&gt;COUNTIF(POA!$A:$A,$B$5),"",INDEX(POA!$A$2:$O$856,_xlfn.AGGREGATE(15,6,ROW(POA!$A$2:$A$855)-ROW(POA!$A$2)+1/--(POA!$A$2:$A$855=$B$5),ROWS($A$11:L37)),13))</f>
        <v>1</v>
      </c>
      <c r="M37" s="31">
        <f>IF(ROWS($A$11:M37)&gt;COUNTIF(POA!$A:$A,$B$5),"",INDEX(POA!$A$2:$O$856,_xlfn.AGGREGATE(15,6,ROW(POA!$A$2:$A$855)-ROW(POA!$A$2)+1/--(POA!$A$2:$A$855=$B$5),ROWS($A$11:M37)),14))</f>
        <v>0</v>
      </c>
      <c r="N37" s="37">
        <f t="shared" si="1"/>
        <v>0</v>
      </c>
      <c r="O37" s="41">
        <f t="shared" si="2"/>
        <v>0</v>
      </c>
    </row>
    <row r="38" spans="1:15" ht="52.8" x14ac:dyDescent="0.3">
      <c r="A38" s="2" t="str">
        <f>IF(ROWS($A$11:A38)&gt;COUNTIF(POA!$A:$A,$B$5),"",INDEX(POA!$A$2:$O$856,_xlfn.AGGREGATE(15,6,ROW(POA!$A$2:$A$855)-ROW(POA!$A$2)+1/--(POA!$A$2:$A$855=$B$5),ROWS($A$11:A38)),3))</f>
        <v>1.6 Desarrollo académico</v>
      </c>
      <c r="B38" s="2" t="str">
        <f>IF(ROWS($A$11:B38)&gt;COUNTIF(POA!$A:$A,$B$5),"",INDEX(POA!$A$2:$O$856,_xlfn.AGGREGATE(15,6,ROW(POA!$A$2:$A$855)-ROW(POA!$A$2)+1/--(POA!$A$2:$A$855=$B$5),ROWS($A$11:B38)),4))</f>
        <v>1.6.1 Fortalecer las trayectorias académicas y docentes para el ingreso, promoción, permanencia, retiro y relevo generacional.</v>
      </c>
      <c r="C38" s="2" t="str">
        <f>IF(ROWS($A$11:C38)&gt;COUNTIF(POA!$A:$A,$B$5),"",INDEX(POA!$A$2:$O$856,_xlfn.AGGREGATE(15,6,ROW(POA!$A$2:$A$855)-ROW(POA!$A$2)+1/--(POA!$A$2:$A$855=$B$5),ROWS($A$11:C38)),5))</f>
        <v>1.6.1.1 Asegurar la pertinencia de los procesos de ingreso, promoción, retiro y relevo gene- racional de la planta académica.</v>
      </c>
      <c r="D38" s="2" t="str">
        <f>IF(ROWS($A$11:D38)&gt;COUNTIF(POA!$A:$A,$B$5),"",INDEX(POA!$A$2:$O$856,_xlfn.AGGREGATE(15,6,ROW(POA!$A$2:$A$855)-ROW(POA!$A$2)+1/--(POA!$A$2:$A$855=$B$5),ROWS($A$11:D38)),6))</f>
        <v>Actualizar los movimientos del personal académico, de acuerdo con los requerimientos de las unidades académicas.(DRH)</v>
      </c>
      <c r="E38" s="31">
        <f t="shared" si="0"/>
        <v>2</v>
      </c>
      <c r="F38" s="31">
        <f>IF(ROWS($A$11:F38)&gt;COUNTIF(POA!$A:$A,$B$5),"",INDEX(POA!$A$2:$O$856,_xlfn.AGGREGATE(15,6,ROW(POA!$A$2:$A$855)-ROW(POA!$A$2)+1/--(POA!$A$2:$A$855=$B$5),ROWS($A$11:F38)),7))</f>
        <v>0</v>
      </c>
      <c r="G38" s="31">
        <f>IF(ROWS($A$11:G38)&gt;COUNTIF(POA!$A:$A,$B$5),"",INDEX(POA!$A$2:$O$856,_xlfn.AGGREGATE(15,6,ROW(POA!$A$2:$A$855)-ROW(POA!$A$2)+1/--(POA!$A$2:$A$855=$B$5),ROWS($A$11:G38)),8))</f>
        <v>0</v>
      </c>
      <c r="H38" s="31">
        <f>IF(ROWS($A$11:H38)&gt;COUNTIF(POA!$A:$A,$B$5),"",INDEX(POA!$A$2:$O$856,_xlfn.AGGREGATE(15,6,ROW(POA!$A$2:$A$855)-ROW(POA!$A$2)+1/--(POA!$A$2:$A$855=$B$5),ROWS($A$11:H38)),9))</f>
        <v>1</v>
      </c>
      <c r="I38" s="31">
        <f>IF(ROWS($A$11:I38)&gt;COUNTIF(POA!$A:$A,$B$5),"",INDEX(POA!$A$2:$O$856,_xlfn.AGGREGATE(15,6,ROW(POA!$A$2:$A$855)-ROW(POA!$A$2)+1/--(POA!$A$2:$A$855=$B$5),ROWS($A$11:I38)),10))</f>
        <v>0</v>
      </c>
      <c r="J38" s="31">
        <f>IF(ROWS($A$11:J38)&gt;COUNTIF(POA!$A:$A,$B$5),"",INDEX(POA!$A$2:$O$856,_xlfn.AGGREGATE(15,6,ROW(POA!$A$2:$A$855)-ROW(POA!$A$2)+1/--(POA!$A$2:$A$855=$B$5),ROWS($A$11:J38)),11))</f>
        <v>0</v>
      </c>
      <c r="K38" s="31">
        <f>IF(ROWS($A$11:K38)&gt;COUNTIF(POA!$A:$A,$B$5),"",INDEX(POA!$A$2:$O$856,_xlfn.AGGREGATE(15,6,ROW(POA!$A$2:$A$855)-ROW(POA!$A$2)+1/--(POA!$A$2:$A$855=$B$5),ROWS($A$11:K38)),12))</f>
        <v>0</v>
      </c>
      <c r="L38" s="31">
        <f>IF(ROWS($A$11:L38)&gt;COUNTIF(POA!$A:$A,$B$5),"",INDEX(POA!$A$2:$O$856,_xlfn.AGGREGATE(15,6,ROW(POA!$A$2:$A$855)-ROW(POA!$A$2)+1/--(POA!$A$2:$A$855=$B$5),ROWS($A$11:L38)),13))</f>
        <v>1</v>
      </c>
      <c r="M38" s="31">
        <f>IF(ROWS($A$11:M38)&gt;COUNTIF(POA!$A:$A,$B$5),"",INDEX(POA!$A$2:$O$856,_xlfn.AGGREGATE(15,6,ROW(POA!$A$2:$A$855)-ROW(POA!$A$2)+1/--(POA!$A$2:$A$855=$B$5),ROWS($A$11:M38)),14))</f>
        <v>0</v>
      </c>
      <c r="N38" s="37">
        <f t="shared" si="1"/>
        <v>0</v>
      </c>
      <c r="O38" s="41">
        <f t="shared" si="2"/>
        <v>0</v>
      </c>
    </row>
    <row r="39" spans="1:15" ht="52.8" x14ac:dyDescent="0.3">
      <c r="A39" s="2" t="str">
        <f>IF(ROWS($A$11:A39)&gt;COUNTIF(POA!$A:$A,$B$5),"",INDEX(POA!$A$2:$O$856,_xlfn.AGGREGATE(15,6,ROW(POA!$A$2:$A$855)-ROW(POA!$A$2)+1/--(POA!$A$2:$A$855=$B$5),ROWS($A$11:A39)),3))</f>
        <v>1.6 Desarrollo académico</v>
      </c>
      <c r="B39" s="2" t="str">
        <f>IF(ROWS($A$11:B39)&gt;COUNTIF(POA!$A:$A,$B$5),"",INDEX(POA!$A$2:$O$856,_xlfn.AGGREGATE(15,6,ROW(POA!$A$2:$A$855)-ROW(POA!$A$2)+1/--(POA!$A$2:$A$855=$B$5),ROWS($A$11:B39)),4))</f>
        <v>1.6.1 Fortalecer las trayectorias académicas y docentes para el ingreso, promoción, permanencia, retiro y relevo generacional.</v>
      </c>
      <c r="C39" s="2" t="str">
        <f>IF(ROWS($A$11:C39)&gt;COUNTIF(POA!$A:$A,$B$5),"",INDEX(POA!$A$2:$O$856,_xlfn.AGGREGATE(15,6,ROW(POA!$A$2:$A$855)-ROW(POA!$A$2)+1/--(POA!$A$2:$A$855=$B$5),ROWS($A$11:C39)),5))</f>
        <v>1.6.1.3 Propiciar condiciones para la participación de los académicos en los programas externos de desarrollo y reconocimiento profesional.</v>
      </c>
      <c r="D39" s="2" t="str">
        <f>IF(ROWS($A$11:D39)&gt;COUNTIF(POA!$A:$A,$B$5),"",INDEX(POA!$A$2:$O$856,_xlfn.AGGREGATE(15,6,ROW(POA!$A$2:$A$855)-ROW(POA!$A$2)+1/--(POA!$A$2:$A$855=$B$5),ROWS($A$11:D39)),6))</f>
        <v>Apoyar a la CGPI en el registro y seguimiento de PTC que participan en las convocatorias de PRODEP. (DPI)</v>
      </c>
      <c r="E39" s="31">
        <f t="shared" si="0"/>
        <v>1</v>
      </c>
      <c r="F39" s="31">
        <f>IF(ROWS($A$11:F39)&gt;COUNTIF(POA!$A:$A,$B$5),"",INDEX(POA!$A$2:$O$856,_xlfn.AGGREGATE(15,6,ROW(POA!$A$2:$A$855)-ROW(POA!$A$2)+1/--(POA!$A$2:$A$855=$B$5),ROWS($A$11:F39)),7))</f>
        <v>0</v>
      </c>
      <c r="G39" s="31">
        <f>IF(ROWS($A$11:G39)&gt;COUNTIF(POA!$A:$A,$B$5),"",INDEX(POA!$A$2:$O$856,_xlfn.AGGREGATE(15,6,ROW(POA!$A$2:$A$855)-ROW(POA!$A$2)+1/--(POA!$A$2:$A$855=$B$5),ROWS($A$11:G39)),8))</f>
        <v>0</v>
      </c>
      <c r="H39" s="31">
        <f>IF(ROWS($A$11:H39)&gt;COUNTIF(POA!$A:$A,$B$5),"",INDEX(POA!$A$2:$O$856,_xlfn.AGGREGATE(15,6,ROW(POA!$A$2:$A$855)-ROW(POA!$A$2)+1/--(POA!$A$2:$A$855=$B$5),ROWS($A$11:H39)),9))</f>
        <v>0</v>
      </c>
      <c r="I39" s="31">
        <f>IF(ROWS($A$11:I39)&gt;COUNTIF(POA!$A:$A,$B$5),"",INDEX(POA!$A$2:$O$856,_xlfn.AGGREGATE(15,6,ROW(POA!$A$2:$A$855)-ROW(POA!$A$2)+1/--(POA!$A$2:$A$855=$B$5),ROWS($A$11:I39)),10))</f>
        <v>0</v>
      </c>
      <c r="J39" s="31">
        <f>IF(ROWS($A$11:J39)&gt;COUNTIF(POA!$A:$A,$B$5),"",INDEX(POA!$A$2:$O$856,_xlfn.AGGREGATE(15,6,ROW(POA!$A$2:$A$855)-ROW(POA!$A$2)+1/--(POA!$A$2:$A$855=$B$5),ROWS($A$11:J39)),11))</f>
        <v>1</v>
      </c>
      <c r="K39" s="31">
        <f>IF(ROWS($A$11:K39)&gt;COUNTIF(POA!$A:$A,$B$5),"",INDEX(POA!$A$2:$O$856,_xlfn.AGGREGATE(15,6,ROW(POA!$A$2:$A$855)-ROW(POA!$A$2)+1/--(POA!$A$2:$A$855=$B$5),ROWS($A$11:K39)),12))</f>
        <v>0</v>
      </c>
      <c r="L39" s="31">
        <f>IF(ROWS($A$11:L39)&gt;COUNTIF(POA!$A:$A,$B$5),"",INDEX(POA!$A$2:$O$856,_xlfn.AGGREGATE(15,6,ROW(POA!$A$2:$A$855)-ROW(POA!$A$2)+1/--(POA!$A$2:$A$855=$B$5),ROWS($A$11:L39)),13))</f>
        <v>0</v>
      </c>
      <c r="M39" s="31">
        <f>IF(ROWS($A$11:M39)&gt;COUNTIF(POA!$A:$A,$B$5),"",INDEX(POA!$A$2:$O$856,_xlfn.AGGREGATE(15,6,ROW(POA!$A$2:$A$855)-ROW(POA!$A$2)+1/--(POA!$A$2:$A$855=$B$5),ROWS($A$11:M39)),14))</f>
        <v>0</v>
      </c>
      <c r="N39" s="37">
        <f t="shared" si="1"/>
        <v>0</v>
      </c>
      <c r="O39" s="41">
        <f t="shared" si="2"/>
        <v>0</v>
      </c>
    </row>
    <row r="40" spans="1:15" ht="52.8" x14ac:dyDescent="0.3">
      <c r="A40" s="2" t="str">
        <f>IF(ROWS($A$11:A40)&gt;COUNTIF(POA!$A:$A,$B$5),"",INDEX(POA!$A$2:$O$856,_xlfn.AGGREGATE(15,6,ROW(POA!$A$2:$A$855)-ROW(POA!$A$2)+1/--(POA!$A$2:$A$855=$B$5),ROWS($A$11:A40)),3))</f>
        <v>1.6 Desarrollo académico</v>
      </c>
      <c r="B40" s="2" t="str">
        <f>IF(ROWS($A$11:B40)&gt;COUNTIF(POA!$A:$A,$B$5),"",INDEX(POA!$A$2:$O$856,_xlfn.AGGREGATE(15,6,ROW(POA!$A$2:$A$855)-ROW(POA!$A$2)+1/--(POA!$A$2:$A$855=$B$5),ROWS($A$11:B40)),4))</f>
        <v>1.6.1 Fortalecer las trayectorias académicas y docentes para el ingreso, promoción, permanencia, retiro y relevo generacional.</v>
      </c>
      <c r="C40" s="2" t="str">
        <f>IF(ROWS($A$11:C40)&gt;COUNTIF(POA!$A:$A,$B$5),"",INDEX(POA!$A$2:$O$856,_xlfn.AGGREGATE(15,6,ROW(POA!$A$2:$A$855)-ROW(POA!$A$2)+1/--(POA!$A$2:$A$855=$B$5),ROWS($A$11:C40)),5))</f>
        <v>1.6.1.3 Propiciar condiciones para la participación de los académicos en los programas externos de desarrollo y reconocimiento profesional.</v>
      </c>
      <c r="D40" s="2" t="str">
        <f>IF(ROWS($A$11:D40)&gt;COUNTIF(POA!$A:$A,$B$5),"",INDEX(POA!$A$2:$O$856,_xlfn.AGGREGATE(15,6,ROW(POA!$A$2:$A$855)-ROW(POA!$A$2)+1/--(POA!$A$2:$A$855=$B$5),ROWS($A$11:D40)),6))</f>
        <v>Apoyar a la CGPI en el registro y seguimiento de PTC que participan en la convocatoria de reconocimiento del SNI. (DPI)</v>
      </c>
      <c r="E40" s="31">
        <f t="shared" si="0"/>
        <v>1</v>
      </c>
      <c r="F40" s="31">
        <f>IF(ROWS($A$11:F40)&gt;COUNTIF(POA!$A:$A,$B$5),"",INDEX(POA!$A$2:$O$856,_xlfn.AGGREGATE(15,6,ROW(POA!$A$2:$A$855)-ROW(POA!$A$2)+1/--(POA!$A$2:$A$855=$B$5),ROWS($A$11:F40)),7))</f>
        <v>0</v>
      </c>
      <c r="G40" s="31">
        <f>IF(ROWS($A$11:G40)&gt;COUNTIF(POA!$A:$A,$B$5),"",INDEX(POA!$A$2:$O$856,_xlfn.AGGREGATE(15,6,ROW(POA!$A$2:$A$855)-ROW(POA!$A$2)+1/--(POA!$A$2:$A$855=$B$5),ROWS($A$11:G40)),8))</f>
        <v>0</v>
      </c>
      <c r="H40" s="31">
        <f>IF(ROWS($A$11:H40)&gt;COUNTIF(POA!$A:$A,$B$5),"",INDEX(POA!$A$2:$O$856,_xlfn.AGGREGATE(15,6,ROW(POA!$A$2:$A$855)-ROW(POA!$A$2)+1/--(POA!$A$2:$A$855=$B$5),ROWS($A$11:H40)),9))</f>
        <v>0</v>
      </c>
      <c r="I40" s="31">
        <f>IF(ROWS($A$11:I40)&gt;COUNTIF(POA!$A:$A,$B$5),"",INDEX(POA!$A$2:$O$856,_xlfn.AGGREGATE(15,6,ROW(POA!$A$2:$A$855)-ROW(POA!$A$2)+1/--(POA!$A$2:$A$855=$B$5),ROWS($A$11:I40)),10))</f>
        <v>0</v>
      </c>
      <c r="J40" s="31">
        <f>IF(ROWS($A$11:J40)&gt;COUNTIF(POA!$A:$A,$B$5),"",INDEX(POA!$A$2:$O$856,_xlfn.AGGREGATE(15,6,ROW(POA!$A$2:$A$855)-ROW(POA!$A$2)+1/--(POA!$A$2:$A$855=$B$5),ROWS($A$11:J40)),11))</f>
        <v>0</v>
      </c>
      <c r="K40" s="31">
        <f>IF(ROWS($A$11:K40)&gt;COUNTIF(POA!$A:$A,$B$5),"",INDEX(POA!$A$2:$O$856,_xlfn.AGGREGATE(15,6,ROW(POA!$A$2:$A$855)-ROW(POA!$A$2)+1/--(POA!$A$2:$A$855=$B$5),ROWS($A$11:K40)),12))</f>
        <v>0</v>
      </c>
      <c r="L40" s="31">
        <f>IF(ROWS($A$11:L40)&gt;COUNTIF(POA!$A:$A,$B$5),"",INDEX(POA!$A$2:$O$856,_xlfn.AGGREGATE(15,6,ROW(POA!$A$2:$A$855)-ROW(POA!$A$2)+1/--(POA!$A$2:$A$855=$B$5),ROWS($A$11:L40)),13))</f>
        <v>1</v>
      </c>
      <c r="M40" s="31">
        <f>IF(ROWS($A$11:M40)&gt;COUNTIF(POA!$A:$A,$B$5),"",INDEX(POA!$A$2:$O$856,_xlfn.AGGREGATE(15,6,ROW(POA!$A$2:$A$855)-ROW(POA!$A$2)+1/--(POA!$A$2:$A$855=$B$5),ROWS($A$11:M40)),14))</f>
        <v>0</v>
      </c>
      <c r="N40" s="37">
        <f t="shared" si="1"/>
        <v>0</v>
      </c>
      <c r="O40" s="41">
        <f t="shared" si="2"/>
        <v>0</v>
      </c>
    </row>
    <row r="41" spans="1:15" ht="66" x14ac:dyDescent="0.3">
      <c r="A41" s="2" t="str">
        <f>IF(ROWS($A$11:A41)&gt;COUNTIF(POA!$A:$A,$B$5),"",INDEX(POA!$A$2:$O$856,_xlfn.AGGREGATE(15,6,ROW(POA!$A$2:$A$855)-ROW(POA!$A$2)+1/--(POA!$A$2:$A$855=$B$5),ROWS($A$11:A41)),3))</f>
        <v>1.6 Desarrollo académico</v>
      </c>
      <c r="B41" s="2" t="str">
        <f>IF(ROWS($A$11:B41)&gt;COUNTIF(POA!$A:$A,$B$5),"",INDEX(POA!$A$2:$O$856,_xlfn.AGGREGATE(15,6,ROW(POA!$A$2:$A$855)-ROW(POA!$A$2)+1/--(POA!$A$2:$A$855=$B$5),ROWS($A$11:B41)),4))</f>
        <v>1.6.2 Promover esquemas de formación y actualización del personal académico, con base en rutas diferenciadas en función de su experiencia, antigüedad y tipo de contratación.</v>
      </c>
      <c r="C41" s="2" t="str">
        <f>IF(ROWS($A$11:C41)&gt;COUNTIF(POA!$A:$A,$B$5),"",INDEX(POA!$A$2:$O$856,_xlfn.AGGREGATE(15,6,ROW(POA!$A$2:$A$855)-ROW(POA!$A$2)+1/--(POA!$A$2:$A$855=$B$5),ROWS($A$11:C41)),5))</f>
        <v>1.6.2.1 Fortalecer los esquemas de formación y actualización docente para el mejorar las capacidades disciplinarias y didácticas  del personal académico de tiempo completo y  de asignatura.</v>
      </c>
      <c r="D41" s="2" t="str">
        <f>IF(ROWS($A$11:D41)&gt;COUNTIF(POA!$A:$A,$B$5),"",INDEX(POA!$A$2:$O$856,_xlfn.AGGREGATE(15,6,ROW(POA!$A$2:$A$855)-ROW(POA!$A$2)+1/--(POA!$A$2:$A$855=$B$5),ROWS($A$11:D41)),6))</f>
        <v>Coadyuvar en la impartición de cursos sobre diseño curricular para mantener capacitado al personal académico. (DFB)</v>
      </c>
      <c r="E41" s="31">
        <f t="shared" si="0"/>
        <v>2</v>
      </c>
      <c r="F41" s="31">
        <f>IF(ROWS($A$11:F41)&gt;COUNTIF(POA!$A:$A,$B$5),"",INDEX(POA!$A$2:$O$856,_xlfn.AGGREGATE(15,6,ROW(POA!$A$2:$A$855)-ROW(POA!$A$2)+1/--(POA!$A$2:$A$855=$B$5),ROWS($A$11:F41)),7))</f>
        <v>0</v>
      </c>
      <c r="G41" s="31">
        <f>IF(ROWS($A$11:G41)&gt;COUNTIF(POA!$A:$A,$B$5),"",INDEX(POA!$A$2:$O$856,_xlfn.AGGREGATE(15,6,ROW(POA!$A$2:$A$855)-ROW(POA!$A$2)+1/--(POA!$A$2:$A$855=$B$5),ROWS($A$11:G41)),8))</f>
        <v>0</v>
      </c>
      <c r="H41" s="31">
        <f>IF(ROWS($A$11:H41)&gt;COUNTIF(POA!$A:$A,$B$5),"",INDEX(POA!$A$2:$O$856,_xlfn.AGGREGATE(15,6,ROW(POA!$A$2:$A$855)-ROW(POA!$A$2)+1/--(POA!$A$2:$A$855=$B$5),ROWS($A$11:H41)),9))</f>
        <v>1</v>
      </c>
      <c r="I41" s="31">
        <f>IF(ROWS($A$11:I41)&gt;COUNTIF(POA!$A:$A,$B$5),"",INDEX(POA!$A$2:$O$856,_xlfn.AGGREGATE(15,6,ROW(POA!$A$2:$A$855)-ROW(POA!$A$2)+1/--(POA!$A$2:$A$855=$B$5),ROWS($A$11:I41)),10))</f>
        <v>0</v>
      </c>
      <c r="J41" s="31">
        <f>IF(ROWS($A$11:J41)&gt;COUNTIF(POA!$A:$A,$B$5),"",INDEX(POA!$A$2:$O$856,_xlfn.AGGREGATE(15,6,ROW(POA!$A$2:$A$855)-ROW(POA!$A$2)+1/--(POA!$A$2:$A$855=$B$5),ROWS($A$11:J41)),11))</f>
        <v>0</v>
      </c>
      <c r="K41" s="31">
        <f>IF(ROWS($A$11:K41)&gt;COUNTIF(POA!$A:$A,$B$5),"",INDEX(POA!$A$2:$O$856,_xlfn.AGGREGATE(15,6,ROW(POA!$A$2:$A$855)-ROW(POA!$A$2)+1/--(POA!$A$2:$A$855=$B$5),ROWS($A$11:K41)),12))</f>
        <v>0</v>
      </c>
      <c r="L41" s="31">
        <f>IF(ROWS($A$11:L41)&gt;COUNTIF(POA!$A:$A,$B$5),"",INDEX(POA!$A$2:$O$856,_xlfn.AGGREGATE(15,6,ROW(POA!$A$2:$A$855)-ROW(POA!$A$2)+1/--(POA!$A$2:$A$855=$B$5),ROWS($A$11:L41)),13))</f>
        <v>1</v>
      </c>
      <c r="M41" s="31">
        <f>IF(ROWS($A$11:M41)&gt;COUNTIF(POA!$A:$A,$B$5),"",INDEX(POA!$A$2:$O$856,_xlfn.AGGREGATE(15,6,ROW(POA!$A$2:$A$855)-ROW(POA!$A$2)+1/--(POA!$A$2:$A$855=$B$5),ROWS($A$11:M41)),14))</f>
        <v>0</v>
      </c>
      <c r="N41" s="37">
        <f t="shared" si="1"/>
        <v>0</v>
      </c>
      <c r="O41" s="41">
        <f t="shared" si="2"/>
        <v>0</v>
      </c>
    </row>
    <row r="42" spans="1:15" ht="52.8" x14ac:dyDescent="0.3">
      <c r="A42" s="2" t="str">
        <f>IF(ROWS($A$11:A42)&gt;COUNTIF(POA!$A:$A,$B$5),"",INDEX(POA!$A$2:$O$856,_xlfn.AGGREGATE(15,6,ROW(POA!$A$2:$A$855)-ROW(POA!$A$2)+1/--(POA!$A$2:$A$855=$B$5),ROWS($A$11:A42)),3))</f>
        <v>1.7 Cultura digital</v>
      </c>
      <c r="B42" s="2" t="str">
        <f>IF(ROWS($A$11:B42)&gt;COUNTIF(POA!$A:$A,$B$5),"",INDEX(POA!$A$2:$O$856,_xlfn.AGGREGATE(15,6,ROW(POA!$A$2:$A$855)-ROW(POA!$A$2)+1/--(POA!$A$2:$A$855=$B$5),ROWS($A$11:B42)),4))</f>
        <v>1.7.2 Propiciar la formación y actualización de la comunidad universitaria en el uso de las tecnologías digitales.</v>
      </c>
      <c r="C42" s="2" t="str">
        <f>IF(ROWS($A$11:C42)&gt;COUNTIF(POA!$A:$A,$B$5),"",INDEX(POA!$A$2:$O$856,_xlfn.AGGREGATE(15,6,ROW(POA!$A$2:$A$855)-ROW(POA!$A$2)+1/--(POA!$A$2:$A$855=$B$5),ROWS($A$11:C42)),5))</f>
        <v>1.7.2.1 Fomentar en los alumnos el uso de tecnologías digitales y de plataformas educativas con contenido globales y en formatos actuales de entrega.</v>
      </c>
      <c r="D42" s="2" t="str">
        <f>IF(ROWS($A$11:D42)&gt;COUNTIF(POA!$A:$A,$B$5),"",INDEX(POA!$A$2:$O$856,_xlfn.AGGREGATE(15,6,ROW(POA!$A$2:$A$855)-ROW(POA!$A$2)+1/--(POA!$A$2:$A$855=$B$5),ROWS($A$11:D42)),6))</f>
        <v>Difundir los nuevos servicios digitales a la comunidad universitaria del campus Mexicali.  (DIA)</v>
      </c>
      <c r="E42" s="31">
        <f t="shared" si="0"/>
        <v>2</v>
      </c>
      <c r="F42" s="31">
        <f>IF(ROWS($A$11:F42)&gt;COUNTIF(POA!$A:$A,$B$5),"",INDEX(POA!$A$2:$O$856,_xlfn.AGGREGATE(15,6,ROW(POA!$A$2:$A$855)-ROW(POA!$A$2)+1/--(POA!$A$2:$A$855=$B$5),ROWS($A$11:F42)),7))</f>
        <v>0</v>
      </c>
      <c r="G42" s="31">
        <f>IF(ROWS($A$11:G42)&gt;COUNTIF(POA!$A:$A,$B$5),"",INDEX(POA!$A$2:$O$856,_xlfn.AGGREGATE(15,6,ROW(POA!$A$2:$A$855)-ROW(POA!$A$2)+1/--(POA!$A$2:$A$855=$B$5),ROWS($A$11:G42)),8))</f>
        <v>0</v>
      </c>
      <c r="H42" s="31">
        <f>IF(ROWS($A$11:H42)&gt;COUNTIF(POA!$A:$A,$B$5),"",INDEX(POA!$A$2:$O$856,_xlfn.AGGREGATE(15,6,ROW(POA!$A$2:$A$855)-ROW(POA!$A$2)+1/--(POA!$A$2:$A$855=$B$5),ROWS($A$11:H42)),9))</f>
        <v>1</v>
      </c>
      <c r="I42" s="31">
        <f>IF(ROWS($A$11:I42)&gt;COUNTIF(POA!$A:$A,$B$5),"",INDEX(POA!$A$2:$O$856,_xlfn.AGGREGATE(15,6,ROW(POA!$A$2:$A$855)-ROW(POA!$A$2)+1/--(POA!$A$2:$A$855=$B$5),ROWS($A$11:I42)),10))</f>
        <v>0</v>
      </c>
      <c r="J42" s="31">
        <f>IF(ROWS($A$11:J42)&gt;COUNTIF(POA!$A:$A,$B$5),"",INDEX(POA!$A$2:$O$856,_xlfn.AGGREGATE(15,6,ROW(POA!$A$2:$A$855)-ROW(POA!$A$2)+1/--(POA!$A$2:$A$855=$B$5),ROWS($A$11:J42)),11))</f>
        <v>0</v>
      </c>
      <c r="K42" s="31">
        <f>IF(ROWS($A$11:K42)&gt;COUNTIF(POA!$A:$A,$B$5),"",INDEX(POA!$A$2:$O$856,_xlfn.AGGREGATE(15,6,ROW(POA!$A$2:$A$855)-ROW(POA!$A$2)+1/--(POA!$A$2:$A$855=$B$5),ROWS($A$11:K42)),12))</f>
        <v>0</v>
      </c>
      <c r="L42" s="31">
        <f>IF(ROWS($A$11:L42)&gt;COUNTIF(POA!$A:$A,$B$5),"",INDEX(POA!$A$2:$O$856,_xlfn.AGGREGATE(15,6,ROW(POA!$A$2:$A$855)-ROW(POA!$A$2)+1/--(POA!$A$2:$A$855=$B$5),ROWS($A$11:L42)),13))</f>
        <v>1</v>
      </c>
      <c r="M42" s="31">
        <f>IF(ROWS($A$11:M42)&gt;COUNTIF(POA!$A:$A,$B$5),"",INDEX(POA!$A$2:$O$856,_xlfn.AGGREGATE(15,6,ROW(POA!$A$2:$A$855)-ROW(POA!$A$2)+1/--(POA!$A$2:$A$855=$B$5),ROWS($A$11:M42)),14))</f>
        <v>0</v>
      </c>
      <c r="N42" s="37">
        <f t="shared" si="1"/>
        <v>0</v>
      </c>
      <c r="O42" s="41">
        <f t="shared" si="2"/>
        <v>0</v>
      </c>
    </row>
    <row r="43" spans="1:15" ht="52.8" x14ac:dyDescent="0.3">
      <c r="A43" s="2" t="str">
        <f>IF(ROWS($A$11:A43)&gt;COUNTIF(POA!$A:$A,$B$5),"",INDEX(POA!$A$2:$O$856,_xlfn.AGGREGATE(15,6,ROW(POA!$A$2:$A$855)-ROW(POA!$A$2)+1/--(POA!$A$2:$A$855=$B$5),ROWS($A$11:A43)),3))</f>
        <v>1.7 Cultura digital</v>
      </c>
      <c r="B43" s="2" t="str">
        <f>IF(ROWS($A$11:B43)&gt;COUNTIF(POA!$A:$A,$B$5),"",INDEX(POA!$A$2:$O$856,_xlfn.AGGREGATE(15,6,ROW(POA!$A$2:$A$855)-ROW(POA!$A$2)+1/--(POA!$A$2:$A$855=$B$5),ROWS($A$11:B43)),4))</f>
        <v>1.7.2 Propiciar la formación y actualización de la comunidad universitaria en el uso de las tecnologías digitales.</v>
      </c>
      <c r="C43" s="2" t="str">
        <f>IF(ROWS($A$11:C43)&gt;COUNTIF(POA!$A:$A,$B$5),"",INDEX(POA!$A$2:$O$856,_xlfn.AGGREGATE(15,6,ROW(POA!$A$2:$A$855)-ROW(POA!$A$2)+1/--(POA!$A$2:$A$855=$B$5),ROWS($A$11:C43)),5))</f>
        <v>1.7.2.2 Fortalecer los programas de formación y actualización dirigidos al personal académico, administrativo y de servicios en materia de cultura digital.</v>
      </c>
      <c r="D43" s="2" t="str">
        <f>IF(ROWS($A$11:D43)&gt;COUNTIF(POA!$A:$A,$B$5),"",INDEX(POA!$A$2:$O$856,_xlfn.AGGREGATE(15,6,ROW(POA!$A$2:$A$855)-ROW(POA!$A$2)+1/--(POA!$A$2:$A$855=$B$5),ROWS($A$11:D43)),6))</f>
        <v>Capacitar al personal académico y administrativo en el uso de los servicios electrónicos que presta el Campus Mexicali. (DIA)</v>
      </c>
      <c r="E43" s="31">
        <f t="shared" si="0"/>
        <v>2</v>
      </c>
      <c r="F43" s="31">
        <f>IF(ROWS($A$11:F43)&gt;COUNTIF(POA!$A:$A,$B$5),"",INDEX(POA!$A$2:$O$856,_xlfn.AGGREGATE(15,6,ROW(POA!$A$2:$A$855)-ROW(POA!$A$2)+1/--(POA!$A$2:$A$855=$B$5),ROWS($A$11:F43)),7))</f>
        <v>0</v>
      </c>
      <c r="G43" s="31">
        <f>IF(ROWS($A$11:G43)&gt;COUNTIF(POA!$A:$A,$B$5),"",INDEX(POA!$A$2:$O$856,_xlfn.AGGREGATE(15,6,ROW(POA!$A$2:$A$855)-ROW(POA!$A$2)+1/--(POA!$A$2:$A$855=$B$5),ROWS($A$11:G43)),8))</f>
        <v>0</v>
      </c>
      <c r="H43" s="31">
        <f>IF(ROWS($A$11:H43)&gt;COUNTIF(POA!$A:$A,$B$5),"",INDEX(POA!$A$2:$O$856,_xlfn.AGGREGATE(15,6,ROW(POA!$A$2:$A$855)-ROW(POA!$A$2)+1/--(POA!$A$2:$A$855=$B$5),ROWS($A$11:H43)),9))</f>
        <v>1</v>
      </c>
      <c r="I43" s="31">
        <f>IF(ROWS($A$11:I43)&gt;COUNTIF(POA!$A:$A,$B$5),"",INDEX(POA!$A$2:$O$856,_xlfn.AGGREGATE(15,6,ROW(POA!$A$2:$A$855)-ROW(POA!$A$2)+1/--(POA!$A$2:$A$855=$B$5),ROWS($A$11:I43)),10))</f>
        <v>0</v>
      </c>
      <c r="J43" s="31">
        <f>IF(ROWS($A$11:J43)&gt;COUNTIF(POA!$A:$A,$B$5),"",INDEX(POA!$A$2:$O$856,_xlfn.AGGREGATE(15,6,ROW(POA!$A$2:$A$855)-ROW(POA!$A$2)+1/--(POA!$A$2:$A$855=$B$5),ROWS($A$11:J43)),11))</f>
        <v>0</v>
      </c>
      <c r="K43" s="31">
        <f>IF(ROWS($A$11:K43)&gt;COUNTIF(POA!$A:$A,$B$5),"",INDEX(POA!$A$2:$O$856,_xlfn.AGGREGATE(15,6,ROW(POA!$A$2:$A$855)-ROW(POA!$A$2)+1/--(POA!$A$2:$A$855=$B$5),ROWS($A$11:K43)),12))</f>
        <v>0</v>
      </c>
      <c r="L43" s="31">
        <f>IF(ROWS($A$11:L43)&gt;COUNTIF(POA!$A:$A,$B$5),"",INDEX(POA!$A$2:$O$856,_xlfn.AGGREGATE(15,6,ROW(POA!$A$2:$A$855)-ROW(POA!$A$2)+1/--(POA!$A$2:$A$855=$B$5),ROWS($A$11:L43)),13))</f>
        <v>1</v>
      </c>
      <c r="M43" s="31">
        <f>IF(ROWS($A$11:M43)&gt;COUNTIF(POA!$A:$A,$B$5),"",INDEX(POA!$A$2:$O$856,_xlfn.AGGREGATE(15,6,ROW(POA!$A$2:$A$855)-ROW(POA!$A$2)+1/--(POA!$A$2:$A$855=$B$5),ROWS($A$11:M43)),14))</f>
        <v>0</v>
      </c>
      <c r="N43" s="37">
        <f t="shared" si="1"/>
        <v>0</v>
      </c>
      <c r="O43" s="41">
        <f t="shared" si="2"/>
        <v>0</v>
      </c>
    </row>
    <row r="44" spans="1:15" ht="52.8" x14ac:dyDescent="0.3">
      <c r="A44" s="2" t="str">
        <f>IF(ROWS($A$11:A44)&gt;COUNTIF(POA!$A:$A,$B$5),"",INDEX(POA!$A$2:$O$856,_xlfn.AGGREGATE(15,6,ROW(POA!$A$2:$A$855)-ROW(POA!$A$2)+1/--(POA!$A$2:$A$855=$B$5),ROWS($A$11:A44)),3))</f>
        <v>1.8 Comunicación e identidad universitaria</v>
      </c>
      <c r="B44" s="2" t="str">
        <f>IF(ROWS($A$11:B44)&gt;COUNTIF(POA!$A:$A,$B$5),"",INDEX(POA!$A$2:$O$856,_xlfn.AGGREGATE(15,6,ROW(POA!$A$2:$A$855)-ROW(POA!$A$2)+1/--(POA!$A$2:$A$855=$B$5),ROWS($A$11:B44)),4))</f>
        <v>1.8.2 Fomentar el sentido de pertenencia e identidad en la comunidad universitaria.</v>
      </c>
      <c r="C44" s="2" t="str">
        <f>IF(ROWS($A$11:C44)&gt;COUNTIF(POA!$A:$A,$B$5),"",INDEX(POA!$A$2:$O$856,_xlfn.AGGREGATE(15,6,ROW(POA!$A$2:$A$855)-ROW(POA!$A$2)+1/--(POA!$A$2:$A$855=$B$5),ROWS($A$11:C44)),5))</f>
        <v>1.8.2.1 Realizar actividades que propicien la convivencia de la comunidad universitaria en un marco donde se privilegien los principios, valores y logros institucionales.</v>
      </c>
      <c r="D44" s="2" t="str">
        <f>IF(ROWS($A$11:D44)&gt;COUNTIF(POA!$A:$A,$B$5),"",INDEX(POA!$A$2:$O$856,_xlfn.AGGREGATE(15,6,ROW(POA!$A$2:$A$855)-ROW(POA!$A$2)+1/--(POA!$A$2:$A$855=$B$5),ROWS($A$11:D44)),6))</f>
        <v>Promover la convivencia de los estudiantes visitantes de otras IES nacionales e internacionales con la comunidad universitaria. (DCIIA)</v>
      </c>
      <c r="E44" s="31">
        <f t="shared" si="0"/>
        <v>1</v>
      </c>
      <c r="F44" s="31">
        <f>IF(ROWS($A$11:F44)&gt;COUNTIF(POA!$A:$A,$B$5),"",INDEX(POA!$A$2:$O$856,_xlfn.AGGREGATE(15,6,ROW(POA!$A$2:$A$855)-ROW(POA!$A$2)+1/--(POA!$A$2:$A$855=$B$5),ROWS($A$11:F44)),7))</f>
        <v>0</v>
      </c>
      <c r="G44" s="31">
        <f>IF(ROWS($A$11:G44)&gt;COUNTIF(POA!$A:$A,$B$5),"",INDEX(POA!$A$2:$O$856,_xlfn.AGGREGATE(15,6,ROW(POA!$A$2:$A$855)-ROW(POA!$A$2)+1/--(POA!$A$2:$A$855=$B$5),ROWS($A$11:G44)),8))</f>
        <v>0</v>
      </c>
      <c r="H44" s="31">
        <f>IF(ROWS($A$11:H44)&gt;COUNTIF(POA!$A:$A,$B$5),"",INDEX(POA!$A$2:$O$856,_xlfn.AGGREGATE(15,6,ROW(POA!$A$2:$A$855)-ROW(POA!$A$2)+1/--(POA!$A$2:$A$855=$B$5),ROWS($A$11:H44)),9))</f>
        <v>0</v>
      </c>
      <c r="I44" s="31">
        <f>IF(ROWS($A$11:I44)&gt;COUNTIF(POA!$A:$A,$B$5),"",INDEX(POA!$A$2:$O$856,_xlfn.AGGREGATE(15,6,ROW(POA!$A$2:$A$855)-ROW(POA!$A$2)+1/--(POA!$A$2:$A$855=$B$5),ROWS($A$11:I44)),10))</f>
        <v>0</v>
      </c>
      <c r="J44" s="31">
        <f>IF(ROWS($A$11:J44)&gt;COUNTIF(POA!$A:$A,$B$5),"",INDEX(POA!$A$2:$O$856,_xlfn.AGGREGATE(15,6,ROW(POA!$A$2:$A$855)-ROW(POA!$A$2)+1/--(POA!$A$2:$A$855=$B$5),ROWS($A$11:J44)),11))</f>
        <v>0</v>
      </c>
      <c r="K44" s="31">
        <f>IF(ROWS($A$11:K44)&gt;COUNTIF(POA!$A:$A,$B$5),"",INDEX(POA!$A$2:$O$856,_xlfn.AGGREGATE(15,6,ROW(POA!$A$2:$A$855)-ROW(POA!$A$2)+1/--(POA!$A$2:$A$855=$B$5),ROWS($A$11:K44)),12))</f>
        <v>0</v>
      </c>
      <c r="L44" s="31">
        <f>IF(ROWS($A$11:L44)&gt;COUNTIF(POA!$A:$A,$B$5),"",INDEX(POA!$A$2:$O$856,_xlfn.AGGREGATE(15,6,ROW(POA!$A$2:$A$855)-ROW(POA!$A$2)+1/--(POA!$A$2:$A$855=$B$5),ROWS($A$11:L44)),13))</f>
        <v>1</v>
      </c>
      <c r="M44" s="31">
        <f>IF(ROWS($A$11:M44)&gt;COUNTIF(POA!$A:$A,$B$5),"",INDEX(POA!$A$2:$O$856,_xlfn.AGGREGATE(15,6,ROW(POA!$A$2:$A$855)-ROW(POA!$A$2)+1/--(POA!$A$2:$A$855=$B$5),ROWS($A$11:M44)),14))</f>
        <v>0</v>
      </c>
      <c r="N44" s="37">
        <f t="shared" si="1"/>
        <v>0</v>
      </c>
      <c r="O44" s="41">
        <f t="shared" si="2"/>
        <v>0</v>
      </c>
    </row>
    <row r="45" spans="1:15" ht="52.8" x14ac:dyDescent="0.3">
      <c r="A45" s="2" t="str">
        <f>IF(ROWS($A$11:A45)&gt;COUNTIF(POA!$A:$A,$B$5),"",INDEX(POA!$A$2:$O$856,_xlfn.AGGREGATE(15,6,ROW(POA!$A$2:$A$855)-ROW(POA!$A$2)+1/--(POA!$A$2:$A$855=$B$5),ROWS($A$11:A45)),3))</f>
        <v>1.8 Comunicación e identidad universitaria</v>
      </c>
      <c r="B45" s="2" t="str">
        <f>IF(ROWS($A$11:B45)&gt;COUNTIF(POA!$A:$A,$B$5),"",INDEX(POA!$A$2:$O$856,_xlfn.AGGREGATE(15,6,ROW(POA!$A$2:$A$855)-ROW(POA!$A$2)+1/--(POA!$A$2:$A$855=$B$5),ROWS($A$11:B45)),4))</f>
        <v>1.8.2 Fomentar el sentido de pertenencia e identidad en la comunidad universitaria.</v>
      </c>
      <c r="C45" s="2" t="str">
        <f>IF(ROWS($A$11:C45)&gt;COUNTIF(POA!$A:$A,$B$5),"",INDEX(POA!$A$2:$O$856,_xlfn.AGGREGATE(15,6,ROW(POA!$A$2:$A$855)-ROW(POA!$A$2)+1/--(POA!$A$2:$A$855=$B$5),ROWS($A$11:C45)),5))</f>
        <v>1.8.2.1 Realizar actividades que propicien la convivencia de la comunidad universitaria en un marco donde se privilegien los principios, valores y logros institucionales.</v>
      </c>
      <c r="D45" s="2" t="str">
        <f>IF(ROWS($A$11:D45)&gt;COUNTIF(POA!$A:$A,$B$5),"",INDEX(POA!$A$2:$O$856,_xlfn.AGGREGATE(15,6,ROW(POA!$A$2:$A$855)-ROW(POA!$A$2)+1/--(POA!$A$2:$A$855=$B$5),ROWS($A$11:D45)),6))</f>
        <v>Coadyuvar con la CGSEGE, en la organización de eventos que propicien la convivencia de la comunidad universitaria. (DSEGE)</v>
      </c>
      <c r="E45" s="31">
        <f t="shared" si="0"/>
        <v>2</v>
      </c>
      <c r="F45" s="31">
        <f>IF(ROWS($A$11:F45)&gt;COUNTIF(POA!$A:$A,$B$5),"",INDEX(POA!$A$2:$O$856,_xlfn.AGGREGATE(15,6,ROW(POA!$A$2:$A$855)-ROW(POA!$A$2)+1/--(POA!$A$2:$A$855=$B$5),ROWS($A$11:F45)),7))</f>
        <v>0</v>
      </c>
      <c r="G45" s="31">
        <f>IF(ROWS($A$11:G45)&gt;COUNTIF(POA!$A:$A,$B$5),"",INDEX(POA!$A$2:$O$856,_xlfn.AGGREGATE(15,6,ROW(POA!$A$2:$A$855)-ROW(POA!$A$2)+1/--(POA!$A$2:$A$855=$B$5),ROWS($A$11:G45)),8))</f>
        <v>0</v>
      </c>
      <c r="H45" s="31">
        <f>IF(ROWS($A$11:H45)&gt;COUNTIF(POA!$A:$A,$B$5),"",INDEX(POA!$A$2:$O$856,_xlfn.AGGREGATE(15,6,ROW(POA!$A$2:$A$855)-ROW(POA!$A$2)+1/--(POA!$A$2:$A$855=$B$5),ROWS($A$11:H45)),9))</f>
        <v>1</v>
      </c>
      <c r="I45" s="31">
        <f>IF(ROWS($A$11:I45)&gt;COUNTIF(POA!$A:$A,$B$5),"",INDEX(POA!$A$2:$O$856,_xlfn.AGGREGATE(15,6,ROW(POA!$A$2:$A$855)-ROW(POA!$A$2)+1/--(POA!$A$2:$A$855=$B$5),ROWS($A$11:I45)),10))</f>
        <v>0</v>
      </c>
      <c r="J45" s="31">
        <f>IF(ROWS($A$11:J45)&gt;COUNTIF(POA!$A:$A,$B$5),"",INDEX(POA!$A$2:$O$856,_xlfn.AGGREGATE(15,6,ROW(POA!$A$2:$A$855)-ROW(POA!$A$2)+1/--(POA!$A$2:$A$855=$B$5),ROWS($A$11:J45)),11))</f>
        <v>0</v>
      </c>
      <c r="K45" s="31">
        <f>IF(ROWS($A$11:K45)&gt;COUNTIF(POA!$A:$A,$B$5),"",INDEX(POA!$A$2:$O$856,_xlfn.AGGREGATE(15,6,ROW(POA!$A$2:$A$855)-ROW(POA!$A$2)+1/--(POA!$A$2:$A$855=$B$5),ROWS($A$11:K45)),12))</f>
        <v>0</v>
      </c>
      <c r="L45" s="31">
        <f>IF(ROWS($A$11:L45)&gt;COUNTIF(POA!$A:$A,$B$5),"",INDEX(POA!$A$2:$O$856,_xlfn.AGGREGATE(15,6,ROW(POA!$A$2:$A$855)-ROW(POA!$A$2)+1/--(POA!$A$2:$A$855=$B$5),ROWS($A$11:L45)),13))</f>
        <v>1</v>
      </c>
      <c r="M45" s="31">
        <f>IF(ROWS($A$11:M45)&gt;COUNTIF(POA!$A:$A,$B$5),"",INDEX(POA!$A$2:$O$856,_xlfn.AGGREGATE(15,6,ROW(POA!$A$2:$A$855)-ROW(POA!$A$2)+1/--(POA!$A$2:$A$855=$B$5),ROWS($A$11:M45)),14))</f>
        <v>0</v>
      </c>
      <c r="N45" s="37">
        <f t="shared" si="1"/>
        <v>0</v>
      </c>
      <c r="O45" s="41">
        <f t="shared" si="2"/>
        <v>0</v>
      </c>
    </row>
    <row r="46" spans="1:15" ht="52.8" x14ac:dyDescent="0.3">
      <c r="A46" s="2" t="str">
        <f>IF(ROWS($A$11:A46)&gt;COUNTIF(POA!$A:$A,$B$5),"",INDEX(POA!$A$2:$O$856,_xlfn.AGGREGATE(15,6,ROW(POA!$A$2:$A$855)-ROW(POA!$A$2)+1/--(POA!$A$2:$A$855=$B$5),ROWS($A$11:A46)),3))</f>
        <v>1.9 Infraestructura, equipamiento y seguridad</v>
      </c>
      <c r="B46" s="2" t="str">
        <f>IF(ROWS($A$11:B46)&gt;COUNTIF(POA!$A:$A,$B$5),"",INDEX(POA!$A$2:$O$856,_xlfn.AGGREGATE(15,6,ROW(POA!$A$2:$A$855)-ROW(POA!$A$2)+1/--(POA!$A$2:$A$855=$B$5),ROWS($A$11:B46)),4))</f>
        <v>1.9.2 Modernizar la infraestructura tecnológica de la universidad acorde con los requerimientos de las funciones sustantivas y de gestión.</v>
      </c>
      <c r="C46" s="2" t="str">
        <f>IF(ROWS($A$11:C46)&gt;COUNTIF(POA!$A:$A,$B$5),"",INDEX(POA!$A$2:$O$856,_xlfn.AGGREGATE(15,6,ROW(POA!$A$2:$A$855)-ROW(POA!$A$2)+1/--(POA!$A$2:$A$855=$B$5),ROWS($A$11:C46)),5))</f>
        <v>1.9.2.2 Disponer de sistemas y servicios informáticos modernos, funcionales e interconectados que atiendan las diversas demandas institucionales.</v>
      </c>
      <c r="D46" s="2" t="str">
        <f>IF(ROWS($A$11:D46)&gt;COUNTIF(POA!$A:$A,$B$5),"",INDEX(POA!$A$2:$O$856,_xlfn.AGGREGATE(15,6,ROW(POA!$A$2:$A$855)-ROW(POA!$A$2)+1/--(POA!$A$2:$A$855=$B$5),ROWS($A$11:D46)),6))</f>
        <v>Coadyuvar con la CGIA para solicitar las actualizaciones de los sistemas informáticos. (DIA)</v>
      </c>
      <c r="E46" s="31">
        <f t="shared" si="0"/>
        <v>1</v>
      </c>
      <c r="F46" s="31">
        <f>IF(ROWS($A$11:F46)&gt;COUNTIF(POA!$A:$A,$B$5),"",INDEX(POA!$A$2:$O$856,_xlfn.AGGREGATE(15,6,ROW(POA!$A$2:$A$855)-ROW(POA!$A$2)+1/--(POA!$A$2:$A$855=$B$5),ROWS($A$11:F46)),7))</f>
        <v>0</v>
      </c>
      <c r="G46" s="31">
        <f>IF(ROWS($A$11:G46)&gt;COUNTIF(POA!$A:$A,$B$5),"",INDEX(POA!$A$2:$O$856,_xlfn.AGGREGATE(15,6,ROW(POA!$A$2:$A$855)-ROW(POA!$A$2)+1/--(POA!$A$2:$A$855=$B$5),ROWS($A$11:G46)),8))</f>
        <v>0</v>
      </c>
      <c r="H46" s="31">
        <f>IF(ROWS($A$11:H46)&gt;COUNTIF(POA!$A:$A,$B$5),"",INDEX(POA!$A$2:$O$856,_xlfn.AGGREGATE(15,6,ROW(POA!$A$2:$A$855)-ROW(POA!$A$2)+1/--(POA!$A$2:$A$855=$B$5),ROWS($A$11:H46)),9))</f>
        <v>0</v>
      </c>
      <c r="I46" s="31">
        <f>IF(ROWS($A$11:I46)&gt;COUNTIF(POA!$A:$A,$B$5),"",INDEX(POA!$A$2:$O$856,_xlfn.AGGREGATE(15,6,ROW(POA!$A$2:$A$855)-ROW(POA!$A$2)+1/--(POA!$A$2:$A$855=$B$5),ROWS($A$11:I46)),10))</f>
        <v>0</v>
      </c>
      <c r="J46" s="31">
        <f>IF(ROWS($A$11:J46)&gt;COUNTIF(POA!$A:$A,$B$5),"",INDEX(POA!$A$2:$O$856,_xlfn.AGGREGATE(15,6,ROW(POA!$A$2:$A$855)-ROW(POA!$A$2)+1/--(POA!$A$2:$A$855=$B$5),ROWS($A$11:J46)),11))</f>
        <v>0</v>
      </c>
      <c r="K46" s="31">
        <f>IF(ROWS($A$11:K46)&gt;COUNTIF(POA!$A:$A,$B$5),"",INDEX(POA!$A$2:$O$856,_xlfn.AGGREGATE(15,6,ROW(POA!$A$2:$A$855)-ROW(POA!$A$2)+1/--(POA!$A$2:$A$855=$B$5),ROWS($A$11:K46)),12))</f>
        <v>0</v>
      </c>
      <c r="L46" s="31">
        <f>IF(ROWS($A$11:L46)&gt;COUNTIF(POA!$A:$A,$B$5),"",INDEX(POA!$A$2:$O$856,_xlfn.AGGREGATE(15,6,ROW(POA!$A$2:$A$855)-ROW(POA!$A$2)+1/--(POA!$A$2:$A$855=$B$5),ROWS($A$11:L46)),13))</f>
        <v>1</v>
      </c>
      <c r="M46" s="31">
        <f>IF(ROWS($A$11:M46)&gt;COUNTIF(POA!$A:$A,$B$5),"",INDEX(POA!$A$2:$O$856,_xlfn.AGGREGATE(15,6,ROW(POA!$A$2:$A$855)-ROW(POA!$A$2)+1/--(POA!$A$2:$A$855=$B$5),ROWS($A$11:M46)),14))</f>
        <v>0</v>
      </c>
      <c r="N46" s="37">
        <f t="shared" si="1"/>
        <v>0</v>
      </c>
      <c r="O46" s="41">
        <f t="shared" si="2"/>
        <v>0</v>
      </c>
    </row>
    <row r="47" spans="1:15" ht="39.6" x14ac:dyDescent="0.3">
      <c r="A47" s="2" t="str">
        <f>IF(ROWS($A$11:A47)&gt;COUNTIF(POA!$A:$A,$B$5),"",INDEX(POA!$A$2:$O$856,_xlfn.AGGREGATE(15,6,ROW(POA!$A$2:$A$855)-ROW(POA!$A$2)+1/--(POA!$A$2:$A$855=$B$5),ROWS($A$11:A47)),3))</f>
        <v>1.9 Infraestructura, equipamiento y seguridad</v>
      </c>
      <c r="B47" s="2" t="str">
        <f>IF(ROWS($A$11:B47)&gt;COUNTIF(POA!$A:$A,$B$5),"",INDEX(POA!$A$2:$O$856,_xlfn.AGGREGATE(15,6,ROW(POA!$A$2:$A$855)-ROW(POA!$A$2)+1/--(POA!$A$2:$A$855=$B$5),ROWS($A$11:B47)),4))</f>
        <v>1.9.2 Modernizar la infraestructura tecnológica de la universidad acorde con los requerimientos de las funciones sustantivas y de gestión.</v>
      </c>
      <c r="C47" s="2" t="str">
        <f>IF(ROWS($A$11:C47)&gt;COUNTIF(POA!$A:$A,$B$5),"",INDEX(POA!$A$2:$O$856,_xlfn.AGGREGATE(15,6,ROW(POA!$A$2:$A$855)-ROW(POA!$A$2)+1/--(POA!$A$2:$A$855=$B$5),ROWS($A$11:C47)),5))</f>
        <v>1.9.2.3 Optimizar las redes inalámbricas y mejorar el servicio de Internet que se proporciona a la comunidad universitaria.</v>
      </c>
      <c r="D47" s="2" t="str">
        <f>IF(ROWS($A$11:D47)&gt;COUNTIF(POA!$A:$A,$B$5),"",INDEX(POA!$A$2:$O$856,_xlfn.AGGREGATE(15,6,ROW(POA!$A$2:$A$855)-ROW(POA!$A$2)+1/--(POA!$A$2:$A$855=$B$5),ROWS($A$11:D47)),6))</f>
        <v>Apoyar a las unidades académicas para evaluar el servicio de red inalámbrica, con el fin de optimizar la cobertura. (DIA)</v>
      </c>
      <c r="E47" s="31">
        <f t="shared" si="0"/>
        <v>1</v>
      </c>
      <c r="F47" s="31">
        <f>IF(ROWS($A$11:F47)&gt;COUNTIF(POA!$A:$A,$B$5),"",INDEX(POA!$A$2:$O$856,_xlfn.AGGREGATE(15,6,ROW(POA!$A$2:$A$855)-ROW(POA!$A$2)+1/--(POA!$A$2:$A$855=$B$5),ROWS($A$11:F47)),7))</f>
        <v>0</v>
      </c>
      <c r="G47" s="31">
        <f>IF(ROWS($A$11:G47)&gt;COUNTIF(POA!$A:$A,$B$5),"",INDEX(POA!$A$2:$O$856,_xlfn.AGGREGATE(15,6,ROW(POA!$A$2:$A$855)-ROW(POA!$A$2)+1/--(POA!$A$2:$A$855=$B$5),ROWS($A$11:G47)),8))</f>
        <v>0</v>
      </c>
      <c r="H47" s="31">
        <f>IF(ROWS($A$11:H47)&gt;COUNTIF(POA!$A:$A,$B$5),"",INDEX(POA!$A$2:$O$856,_xlfn.AGGREGATE(15,6,ROW(POA!$A$2:$A$855)-ROW(POA!$A$2)+1/--(POA!$A$2:$A$855=$B$5),ROWS($A$11:H47)),9))</f>
        <v>0</v>
      </c>
      <c r="I47" s="31">
        <f>IF(ROWS($A$11:I47)&gt;COUNTIF(POA!$A:$A,$B$5),"",INDEX(POA!$A$2:$O$856,_xlfn.AGGREGATE(15,6,ROW(POA!$A$2:$A$855)-ROW(POA!$A$2)+1/--(POA!$A$2:$A$855=$B$5),ROWS($A$11:I47)),10))</f>
        <v>0</v>
      </c>
      <c r="J47" s="31">
        <f>IF(ROWS($A$11:J47)&gt;COUNTIF(POA!$A:$A,$B$5),"",INDEX(POA!$A$2:$O$856,_xlfn.AGGREGATE(15,6,ROW(POA!$A$2:$A$855)-ROW(POA!$A$2)+1/--(POA!$A$2:$A$855=$B$5),ROWS($A$11:J47)),11))</f>
        <v>0</v>
      </c>
      <c r="K47" s="31">
        <f>IF(ROWS($A$11:K47)&gt;COUNTIF(POA!$A:$A,$B$5),"",INDEX(POA!$A$2:$O$856,_xlfn.AGGREGATE(15,6,ROW(POA!$A$2:$A$855)-ROW(POA!$A$2)+1/--(POA!$A$2:$A$855=$B$5),ROWS($A$11:K47)),12))</f>
        <v>0</v>
      </c>
      <c r="L47" s="31">
        <f>IF(ROWS($A$11:L47)&gt;COUNTIF(POA!$A:$A,$B$5),"",INDEX(POA!$A$2:$O$856,_xlfn.AGGREGATE(15,6,ROW(POA!$A$2:$A$855)-ROW(POA!$A$2)+1/--(POA!$A$2:$A$855=$B$5),ROWS($A$11:L47)),13))</f>
        <v>1</v>
      </c>
      <c r="M47" s="31">
        <f>IF(ROWS($A$11:M47)&gt;COUNTIF(POA!$A:$A,$B$5),"",INDEX(POA!$A$2:$O$856,_xlfn.AGGREGATE(15,6,ROW(POA!$A$2:$A$855)-ROW(POA!$A$2)+1/--(POA!$A$2:$A$855=$B$5),ROWS($A$11:M47)),14))</f>
        <v>0</v>
      </c>
      <c r="N47" s="37">
        <f t="shared" si="1"/>
        <v>0</v>
      </c>
      <c r="O47" s="41">
        <f t="shared" si="2"/>
        <v>0</v>
      </c>
    </row>
    <row r="48" spans="1:15" ht="52.8" x14ac:dyDescent="0.3">
      <c r="A48" s="2" t="str">
        <f>IF(ROWS($A$11:A48)&gt;COUNTIF(POA!$A:$A,$B$5),"",INDEX(POA!$A$2:$O$856,_xlfn.AGGREGATE(15,6,ROW(POA!$A$2:$A$855)-ROW(POA!$A$2)+1/--(POA!$A$2:$A$855=$B$5),ROWS($A$11:A48)),3))</f>
        <v>1.9 Infraestructura, equipamiento y seguridad</v>
      </c>
      <c r="B48" s="2" t="str">
        <f>IF(ROWS($A$11:B48)&gt;COUNTIF(POA!$A:$A,$B$5),"",INDEX(POA!$A$2:$O$856,_xlfn.AGGREGATE(15,6,ROW(POA!$A$2:$A$855)-ROW(POA!$A$2)+1/--(POA!$A$2:$A$855=$B$5),ROWS($A$11:B48)),4))</f>
        <v>1.9.2 Modernizar la infraestructura tecnológica de la universidad acorde con los requerimientos de las funciones sustantivas y de gestión.</v>
      </c>
      <c r="C48" s="2" t="str">
        <f>IF(ROWS($A$11:C48)&gt;COUNTIF(POA!$A:$A,$B$5),"",INDEX(POA!$A$2:$O$856,_xlfn.AGGREGATE(15,6,ROW(POA!$A$2:$A$855)-ROW(POA!$A$2)+1/--(POA!$A$2:$A$855=$B$5),ROWS($A$11:C48)),5))</f>
        <v>1.9.2.4 Ampliar y actualizar el acervo de recursos de información físicos y digitales en beneficio de la comunidad universitaria y del público en general.</v>
      </c>
      <c r="D48" s="2" t="str">
        <f>IF(ROWS($A$11:D48)&gt;COUNTIF(POA!$A:$A,$B$5),"",INDEX(POA!$A$2:$O$856,_xlfn.AGGREGATE(15,6,ROW(POA!$A$2:$A$855)-ROW(POA!$A$2)+1/--(POA!$A$2:$A$855=$B$5),ROWS($A$11:D48)),6))</f>
        <v>Revisión de la bibliografía, para verificar que cumplan las necesidades de los programas educativos de licenciatura y posgrado. (DIA)</v>
      </c>
      <c r="E48" s="31">
        <f t="shared" si="0"/>
        <v>4</v>
      </c>
      <c r="F48" s="31">
        <f>IF(ROWS($A$11:F48)&gt;COUNTIF(POA!$A:$A,$B$5),"",INDEX(POA!$A$2:$O$856,_xlfn.AGGREGATE(15,6,ROW(POA!$A$2:$A$855)-ROW(POA!$A$2)+1/--(POA!$A$2:$A$855=$B$5),ROWS($A$11:F48)),7))</f>
        <v>1</v>
      </c>
      <c r="G48" s="31">
        <f>IF(ROWS($A$11:G48)&gt;COUNTIF(POA!$A:$A,$B$5),"",INDEX(POA!$A$2:$O$856,_xlfn.AGGREGATE(15,6,ROW(POA!$A$2:$A$855)-ROW(POA!$A$2)+1/--(POA!$A$2:$A$855=$B$5),ROWS($A$11:G48)),8))</f>
        <v>1</v>
      </c>
      <c r="H48" s="31">
        <f>IF(ROWS($A$11:H48)&gt;COUNTIF(POA!$A:$A,$B$5),"",INDEX(POA!$A$2:$O$856,_xlfn.AGGREGATE(15,6,ROW(POA!$A$2:$A$855)-ROW(POA!$A$2)+1/--(POA!$A$2:$A$855=$B$5),ROWS($A$11:H48)),9))</f>
        <v>1</v>
      </c>
      <c r="I48" s="31">
        <f>IF(ROWS($A$11:I48)&gt;COUNTIF(POA!$A:$A,$B$5),"",INDEX(POA!$A$2:$O$856,_xlfn.AGGREGATE(15,6,ROW(POA!$A$2:$A$855)-ROW(POA!$A$2)+1/--(POA!$A$2:$A$855=$B$5),ROWS($A$11:I48)),10))</f>
        <v>0</v>
      </c>
      <c r="J48" s="31">
        <f>IF(ROWS($A$11:J48)&gt;COUNTIF(POA!$A:$A,$B$5),"",INDEX(POA!$A$2:$O$856,_xlfn.AGGREGATE(15,6,ROW(POA!$A$2:$A$855)-ROW(POA!$A$2)+1/--(POA!$A$2:$A$855=$B$5),ROWS($A$11:J48)),11))</f>
        <v>1</v>
      </c>
      <c r="K48" s="31">
        <f>IF(ROWS($A$11:K48)&gt;COUNTIF(POA!$A:$A,$B$5),"",INDEX(POA!$A$2:$O$856,_xlfn.AGGREGATE(15,6,ROW(POA!$A$2:$A$855)-ROW(POA!$A$2)+1/--(POA!$A$2:$A$855=$B$5),ROWS($A$11:K48)),12))</f>
        <v>0</v>
      </c>
      <c r="L48" s="31">
        <f>IF(ROWS($A$11:L48)&gt;COUNTIF(POA!$A:$A,$B$5),"",INDEX(POA!$A$2:$O$856,_xlfn.AGGREGATE(15,6,ROW(POA!$A$2:$A$855)-ROW(POA!$A$2)+1/--(POA!$A$2:$A$855=$B$5),ROWS($A$11:L48)),13))</f>
        <v>1</v>
      </c>
      <c r="M48" s="31">
        <f>IF(ROWS($A$11:M48)&gt;COUNTIF(POA!$A:$A,$B$5),"",INDEX(POA!$A$2:$O$856,_xlfn.AGGREGATE(15,6,ROW(POA!$A$2:$A$855)-ROW(POA!$A$2)+1/--(POA!$A$2:$A$855=$B$5),ROWS($A$11:M48)),14))</f>
        <v>0</v>
      </c>
      <c r="N48" s="37">
        <f t="shared" si="1"/>
        <v>1</v>
      </c>
      <c r="O48" s="41">
        <f t="shared" si="2"/>
        <v>0.25</v>
      </c>
    </row>
    <row r="49" spans="1:15" ht="66" x14ac:dyDescent="0.3">
      <c r="A49" s="2" t="str">
        <f>IF(ROWS($A$11:A49)&gt;COUNTIF(POA!$A:$A,$B$5),"",INDEX(POA!$A$2:$O$856,_xlfn.AGGREGATE(15,6,ROW(POA!$A$2:$A$855)-ROW(POA!$A$2)+1/--(POA!$A$2:$A$855=$B$5),ROWS($A$11:A49)),3))</f>
        <v>1.9 Infraestructura, equipamiento y seguridad</v>
      </c>
      <c r="B49" s="2" t="str">
        <f>IF(ROWS($A$11:B49)&gt;COUNTIF(POA!$A:$A,$B$5),"",INDEX(POA!$A$2:$O$856,_xlfn.AGGREGATE(15,6,ROW(POA!$A$2:$A$855)-ROW(POA!$A$2)+1/--(POA!$A$2:$A$855=$B$5),ROWS($A$11:B49)),4))</f>
        <v>1.9.2 Modernizar la infraestructura tecnológica de la universidad acorde con los requerimientos de las funciones sustantivas y de gestión.</v>
      </c>
      <c r="C49" s="2" t="str">
        <f>IF(ROWS($A$11:C49)&gt;COUNTIF(POA!$A:$A,$B$5),"",INDEX(POA!$A$2:$O$856,_xlfn.AGGREGATE(15,6,ROW(POA!$A$2:$A$855)-ROW(POA!$A$2)+1/--(POA!$A$2:$A$855=$B$5),ROWS($A$11:C49)),5))</f>
        <v>1.9.2.4 Ampliar y actualizar el acervo de recursos de información físicos y digitales en beneficio de la comunidad universitaria y del público en general.</v>
      </c>
      <c r="D49" s="2" t="str">
        <f>IF(ROWS($A$11:D49)&gt;COUNTIF(POA!$A:$A,$B$5),"",INDEX(POA!$A$2:$O$856,_xlfn.AGGREGATE(15,6,ROW(POA!$A$2:$A$855)-ROW(POA!$A$2)+1/--(POA!$A$2:$A$855=$B$5),ROWS($A$11:D49)),6))</f>
        <v>Analizar los contenidos y la usabilidad del acervo electrónico, con el objetivo de obtener indicadores que permitan mantener y/o acrecentar las colecciones que demanda la comunidad. (DIA)</v>
      </c>
      <c r="E49" s="31">
        <f t="shared" si="0"/>
        <v>2</v>
      </c>
      <c r="F49" s="31">
        <f>IF(ROWS($A$11:F49)&gt;COUNTIF(POA!$A:$A,$B$5),"",INDEX(POA!$A$2:$O$856,_xlfn.AGGREGATE(15,6,ROW(POA!$A$2:$A$855)-ROW(POA!$A$2)+1/--(POA!$A$2:$A$855=$B$5),ROWS($A$11:F49)),7))</f>
        <v>0</v>
      </c>
      <c r="G49" s="31">
        <f>IF(ROWS($A$11:G49)&gt;COUNTIF(POA!$A:$A,$B$5),"",INDEX(POA!$A$2:$O$856,_xlfn.AGGREGATE(15,6,ROW(POA!$A$2:$A$855)-ROW(POA!$A$2)+1/--(POA!$A$2:$A$855=$B$5),ROWS($A$11:G49)),8))</f>
        <v>0</v>
      </c>
      <c r="H49" s="31">
        <f>IF(ROWS($A$11:H49)&gt;COUNTIF(POA!$A:$A,$B$5),"",INDEX(POA!$A$2:$O$856,_xlfn.AGGREGATE(15,6,ROW(POA!$A$2:$A$855)-ROW(POA!$A$2)+1/--(POA!$A$2:$A$855=$B$5),ROWS($A$11:H49)),9))</f>
        <v>1</v>
      </c>
      <c r="I49" s="31">
        <f>IF(ROWS($A$11:I49)&gt;COUNTIF(POA!$A:$A,$B$5),"",INDEX(POA!$A$2:$O$856,_xlfn.AGGREGATE(15,6,ROW(POA!$A$2:$A$855)-ROW(POA!$A$2)+1/--(POA!$A$2:$A$855=$B$5),ROWS($A$11:I49)),10))</f>
        <v>0</v>
      </c>
      <c r="J49" s="31">
        <f>IF(ROWS($A$11:J49)&gt;COUNTIF(POA!$A:$A,$B$5),"",INDEX(POA!$A$2:$O$856,_xlfn.AGGREGATE(15,6,ROW(POA!$A$2:$A$855)-ROW(POA!$A$2)+1/--(POA!$A$2:$A$855=$B$5),ROWS($A$11:J49)),11))</f>
        <v>0</v>
      </c>
      <c r="K49" s="31">
        <f>IF(ROWS($A$11:K49)&gt;COUNTIF(POA!$A:$A,$B$5),"",INDEX(POA!$A$2:$O$856,_xlfn.AGGREGATE(15,6,ROW(POA!$A$2:$A$855)-ROW(POA!$A$2)+1/--(POA!$A$2:$A$855=$B$5),ROWS($A$11:K49)),12))</f>
        <v>0</v>
      </c>
      <c r="L49" s="31">
        <f>IF(ROWS($A$11:L49)&gt;COUNTIF(POA!$A:$A,$B$5),"",INDEX(POA!$A$2:$O$856,_xlfn.AGGREGATE(15,6,ROW(POA!$A$2:$A$855)-ROW(POA!$A$2)+1/--(POA!$A$2:$A$855=$B$5),ROWS($A$11:L49)),13))</f>
        <v>1</v>
      </c>
      <c r="M49" s="31">
        <f>IF(ROWS($A$11:M49)&gt;COUNTIF(POA!$A:$A,$B$5),"",INDEX(POA!$A$2:$O$856,_xlfn.AGGREGATE(15,6,ROW(POA!$A$2:$A$855)-ROW(POA!$A$2)+1/--(POA!$A$2:$A$855=$B$5),ROWS($A$11:M49)),14))</f>
        <v>0</v>
      </c>
      <c r="N49" s="37">
        <f t="shared" si="1"/>
        <v>0</v>
      </c>
      <c r="O49" s="41">
        <f t="shared" si="2"/>
        <v>0</v>
      </c>
    </row>
    <row r="50" spans="1:15" ht="52.8" x14ac:dyDescent="0.3">
      <c r="A50" s="2" t="str">
        <f>IF(ROWS($A$11:A50)&gt;COUNTIF(POA!$A:$A,$B$5),"",INDEX(POA!$A$2:$O$856,_xlfn.AGGREGATE(15,6,ROW(POA!$A$2:$A$855)-ROW(POA!$A$2)+1/--(POA!$A$2:$A$855=$B$5),ROWS($A$11:A50)),3))</f>
        <v>1.9 Infraestructura, equipamiento y seguridad</v>
      </c>
      <c r="B50" s="2" t="str">
        <f>IF(ROWS($A$11:B50)&gt;COUNTIF(POA!$A:$A,$B$5),"",INDEX(POA!$A$2:$O$856,_xlfn.AGGREGATE(15,6,ROW(POA!$A$2:$A$855)-ROW(POA!$A$2)+1/--(POA!$A$2:$A$855=$B$5),ROWS($A$11:B50)),4))</f>
        <v>1.9.2 Modernizar la infraestructura tecnológica de la universidad acorde con los requerimientos de las funciones sustantivas y de gestión.</v>
      </c>
      <c r="C50" s="2" t="str">
        <f>IF(ROWS($A$11:C50)&gt;COUNTIF(POA!$A:$A,$B$5),"",INDEX(POA!$A$2:$O$856,_xlfn.AGGREGATE(15,6,ROW(POA!$A$2:$A$855)-ROW(POA!$A$2)+1/--(POA!$A$2:$A$855=$B$5),ROWS($A$11:C50)),5))</f>
        <v>1.9.2.4 Ampliar y actualizar el acervo de recursos de información físicos y digitales en beneficio de la comunidad universitaria y del público en general.</v>
      </c>
      <c r="D50" s="2" t="str">
        <f>IF(ROWS($A$11:D50)&gt;COUNTIF(POA!$A:$A,$B$5),"",INDEX(POA!$A$2:$O$856,_xlfn.AGGREGATE(15,6,ROW(POA!$A$2:$A$855)-ROW(POA!$A$2)+1/--(POA!$A$2:$A$855=$B$5),ROWS($A$11:D50)),6))</f>
        <v>Adquirir el acervo bibliográfico en beneficio de la comunidad universitaria y del público. (DIA)</v>
      </c>
      <c r="E50" s="31">
        <f t="shared" si="0"/>
        <v>2</v>
      </c>
      <c r="F50" s="31">
        <f>IF(ROWS($A$11:F50)&gt;COUNTIF(POA!$A:$A,$B$5),"",INDEX(POA!$A$2:$O$856,_xlfn.AGGREGATE(15,6,ROW(POA!$A$2:$A$855)-ROW(POA!$A$2)+1/--(POA!$A$2:$A$855=$B$5),ROWS($A$11:F50)),7))</f>
        <v>0</v>
      </c>
      <c r="G50" s="31">
        <f>IF(ROWS($A$11:G50)&gt;COUNTIF(POA!$A:$A,$B$5),"",INDEX(POA!$A$2:$O$856,_xlfn.AGGREGATE(15,6,ROW(POA!$A$2:$A$855)-ROW(POA!$A$2)+1/--(POA!$A$2:$A$855=$B$5),ROWS($A$11:G50)),8))</f>
        <v>0</v>
      </c>
      <c r="H50" s="31">
        <f>IF(ROWS($A$11:H50)&gt;COUNTIF(POA!$A:$A,$B$5),"",INDEX(POA!$A$2:$O$856,_xlfn.AGGREGATE(15,6,ROW(POA!$A$2:$A$855)-ROW(POA!$A$2)+1/--(POA!$A$2:$A$855=$B$5),ROWS($A$11:H50)),9))</f>
        <v>1</v>
      </c>
      <c r="I50" s="31">
        <f>IF(ROWS($A$11:I50)&gt;COUNTIF(POA!$A:$A,$B$5),"",INDEX(POA!$A$2:$O$856,_xlfn.AGGREGATE(15,6,ROW(POA!$A$2:$A$855)-ROW(POA!$A$2)+1/--(POA!$A$2:$A$855=$B$5),ROWS($A$11:I50)),10))</f>
        <v>0</v>
      </c>
      <c r="J50" s="31">
        <f>IF(ROWS($A$11:J50)&gt;COUNTIF(POA!$A:$A,$B$5),"",INDEX(POA!$A$2:$O$856,_xlfn.AGGREGATE(15,6,ROW(POA!$A$2:$A$855)-ROW(POA!$A$2)+1/--(POA!$A$2:$A$855=$B$5),ROWS($A$11:J50)),11))</f>
        <v>0</v>
      </c>
      <c r="K50" s="31">
        <f>IF(ROWS($A$11:K50)&gt;COUNTIF(POA!$A:$A,$B$5),"",INDEX(POA!$A$2:$O$856,_xlfn.AGGREGATE(15,6,ROW(POA!$A$2:$A$855)-ROW(POA!$A$2)+1/--(POA!$A$2:$A$855=$B$5),ROWS($A$11:K50)),12))</f>
        <v>0</v>
      </c>
      <c r="L50" s="31">
        <f>IF(ROWS($A$11:L50)&gt;COUNTIF(POA!$A:$A,$B$5),"",INDEX(POA!$A$2:$O$856,_xlfn.AGGREGATE(15,6,ROW(POA!$A$2:$A$855)-ROW(POA!$A$2)+1/--(POA!$A$2:$A$855=$B$5),ROWS($A$11:L50)),13))</f>
        <v>1</v>
      </c>
      <c r="M50" s="31">
        <f>IF(ROWS($A$11:M50)&gt;COUNTIF(POA!$A:$A,$B$5),"",INDEX(POA!$A$2:$O$856,_xlfn.AGGREGATE(15,6,ROW(POA!$A$2:$A$855)-ROW(POA!$A$2)+1/--(POA!$A$2:$A$855=$B$5),ROWS($A$11:M50)),14))</f>
        <v>0</v>
      </c>
      <c r="N50" s="37">
        <f t="shared" si="1"/>
        <v>0</v>
      </c>
      <c r="O50" s="41">
        <f t="shared" si="2"/>
        <v>0</v>
      </c>
    </row>
    <row r="51" spans="1:15" ht="52.8" x14ac:dyDescent="0.3">
      <c r="A51" s="2" t="str">
        <f>IF(ROWS($A$11:A51)&gt;COUNTIF(POA!$A:$A,$B$5),"",INDEX(POA!$A$2:$O$856,_xlfn.AGGREGATE(15,6,ROW(POA!$A$2:$A$855)-ROW(POA!$A$2)+1/--(POA!$A$2:$A$855=$B$5),ROWS($A$11:A51)),3))</f>
        <v>1.9 Infraestructura, equipamiento y seguridad</v>
      </c>
      <c r="B51" s="2" t="str">
        <f>IF(ROWS($A$11:B51)&gt;COUNTIF(POA!$A:$A,$B$5),"",INDEX(POA!$A$2:$O$856,_xlfn.AGGREGATE(15,6,ROW(POA!$A$2:$A$855)-ROW(POA!$A$2)+1/--(POA!$A$2:$A$855=$B$5),ROWS($A$11:B51)),4))</f>
        <v>1.9.3 Establecer y aplicar reglamentos, lineamientos y protocolos orientados a preservar la integridad física, psicológica y material de la comunidad universitaria.</v>
      </c>
      <c r="C51" s="2" t="str">
        <f>IF(ROWS($A$11:C51)&gt;COUNTIF(POA!$A:$A,$B$5),"",INDEX(POA!$A$2:$O$856,_xlfn.AGGREGATE(15,6,ROW(POA!$A$2:$A$855)-ROW(POA!$A$2)+1/--(POA!$A$2:$A$855=$B$5),ROWS($A$11:C51)),5))</f>
        <v>1.9.3.2 Actualizar los esquemas institucionales de protección civil aplicables a situaciones ordinarias y extraordinarias de operación.</v>
      </c>
      <c r="D51" s="2" t="str">
        <f>IF(ROWS($A$11:D51)&gt;COUNTIF(POA!$A:$A,$B$5),"",INDEX(POA!$A$2:$O$856,_xlfn.AGGREGATE(15,6,ROW(POA!$A$2:$A$855)-ROW(POA!$A$2)+1/--(POA!$A$2:$A$855=$B$5),ROWS($A$11:D51)),6))</f>
        <v>Intensificar la capacitación a los grupos conformados para las Comisiones de Seguridad e Higiene en el Trabajo y Brigadas de Protección Civil. (DRH)</v>
      </c>
      <c r="E51" s="31">
        <f t="shared" si="0"/>
        <v>0</v>
      </c>
      <c r="F51" s="31">
        <f>IF(ROWS($A$11:F51)&gt;COUNTIF(POA!$A:$A,$B$5),"",INDEX(POA!$A$2:$O$856,_xlfn.AGGREGATE(15,6,ROW(POA!$A$2:$A$855)-ROW(POA!$A$2)+1/--(POA!$A$2:$A$855=$B$5),ROWS($A$11:F51)),7))</f>
        <v>0</v>
      </c>
      <c r="G51" s="31">
        <f>IF(ROWS($A$11:G51)&gt;COUNTIF(POA!$A:$A,$B$5),"",INDEX(POA!$A$2:$O$856,_xlfn.AGGREGATE(15,6,ROW(POA!$A$2:$A$855)-ROW(POA!$A$2)+1/--(POA!$A$2:$A$855=$B$5),ROWS($A$11:G51)),8))</f>
        <v>0</v>
      </c>
      <c r="H51" s="31">
        <f>IF(ROWS($A$11:H51)&gt;COUNTIF(POA!$A:$A,$B$5),"",INDEX(POA!$A$2:$O$856,_xlfn.AGGREGATE(15,6,ROW(POA!$A$2:$A$855)-ROW(POA!$A$2)+1/--(POA!$A$2:$A$855=$B$5),ROWS($A$11:H51)),9))</f>
        <v>0</v>
      </c>
      <c r="I51" s="31">
        <f>IF(ROWS($A$11:I51)&gt;COUNTIF(POA!$A:$A,$B$5),"",INDEX(POA!$A$2:$O$856,_xlfn.AGGREGATE(15,6,ROW(POA!$A$2:$A$855)-ROW(POA!$A$2)+1/--(POA!$A$2:$A$855=$B$5),ROWS($A$11:I51)),10))</f>
        <v>0</v>
      </c>
      <c r="J51" s="31">
        <f>IF(ROWS($A$11:J51)&gt;COUNTIF(POA!$A:$A,$B$5),"",INDEX(POA!$A$2:$O$856,_xlfn.AGGREGATE(15,6,ROW(POA!$A$2:$A$855)-ROW(POA!$A$2)+1/--(POA!$A$2:$A$855=$B$5),ROWS($A$11:J51)),11))</f>
        <v>0</v>
      </c>
      <c r="K51" s="31">
        <f>IF(ROWS($A$11:K51)&gt;COUNTIF(POA!$A:$A,$B$5),"",INDEX(POA!$A$2:$O$856,_xlfn.AGGREGATE(15,6,ROW(POA!$A$2:$A$855)-ROW(POA!$A$2)+1/--(POA!$A$2:$A$855=$B$5),ROWS($A$11:K51)),12))</f>
        <v>0</v>
      </c>
      <c r="L51" s="31">
        <f>IF(ROWS($A$11:L51)&gt;COUNTIF(POA!$A:$A,$B$5),"",INDEX(POA!$A$2:$O$856,_xlfn.AGGREGATE(15,6,ROW(POA!$A$2:$A$855)-ROW(POA!$A$2)+1/--(POA!$A$2:$A$855=$B$5),ROWS($A$11:L51)),13))</f>
        <v>0</v>
      </c>
      <c r="M51" s="31">
        <f>IF(ROWS($A$11:M51)&gt;COUNTIF(POA!$A:$A,$B$5),"",INDEX(POA!$A$2:$O$856,_xlfn.AGGREGATE(15,6,ROW(POA!$A$2:$A$855)-ROW(POA!$A$2)+1/--(POA!$A$2:$A$855=$B$5),ROWS($A$11:M51)),14))</f>
        <v>0</v>
      </c>
      <c r="N51" s="37">
        <f t="shared" si="1"/>
        <v>0</v>
      </c>
      <c r="O51" s="41">
        <f t="shared" si="2"/>
        <v>0</v>
      </c>
    </row>
    <row r="52" spans="1:15" ht="66" x14ac:dyDescent="0.3">
      <c r="A52" s="2" t="str">
        <f>IF(ROWS($A$11:A52)&gt;COUNTIF(POA!$A:$A,$B$5),"",INDEX(POA!$A$2:$O$856,_xlfn.AGGREGATE(15,6,ROW(POA!$A$2:$A$855)-ROW(POA!$A$2)+1/--(POA!$A$2:$A$855=$B$5),ROWS($A$11:A52)),3))</f>
        <v>1.9 Infraestructura, equipamiento y seguridad</v>
      </c>
      <c r="B52" s="2" t="str">
        <f>IF(ROWS($A$11:B52)&gt;COUNTIF(POA!$A:$A,$B$5),"",INDEX(POA!$A$2:$O$856,_xlfn.AGGREGATE(15,6,ROW(POA!$A$2:$A$855)-ROW(POA!$A$2)+1/--(POA!$A$2:$A$855=$B$5),ROWS($A$11:B52)),4))</f>
        <v>1.9.3 Establecer y aplicar reglamentos, lineamientos y protocolos orientados a preservar la integridad física, psicológica y material de la comunidad universitaria.</v>
      </c>
      <c r="C52" s="2" t="str">
        <f>IF(ROWS($A$11:C52)&gt;COUNTIF(POA!$A:$A,$B$5),"",INDEX(POA!$A$2:$O$856,_xlfn.AGGREGATE(15,6,ROW(POA!$A$2:$A$855)-ROW(POA!$A$2)+1/--(POA!$A$2:$A$855=$B$5),ROWS($A$11:C52)),5))</f>
        <v>1.9.3.2 Actualizar los esquemas institucionales de protección civil aplicables a situaciones ordinarias y extraordinarias de operación.</v>
      </c>
      <c r="D52" s="2" t="str">
        <f>IF(ROWS($A$11:D52)&gt;COUNTIF(POA!$A:$A,$B$5),"",INDEX(POA!$A$2:$O$856,_xlfn.AGGREGATE(15,6,ROW(POA!$A$2:$A$855)-ROW(POA!$A$2)+1/--(POA!$A$2:$A$855=$B$5),ROWS($A$11:D52)),6))</f>
        <v>Realizar actividades para fomentar la cultura de la protección civil y evaluar que los miembros de la comunidad universitaria se encuentran preparados en caso de siniestro. (DPII)</v>
      </c>
      <c r="E52" s="31">
        <f t="shared" si="0"/>
        <v>2</v>
      </c>
      <c r="F52" s="31">
        <f>IF(ROWS($A$11:F52)&gt;COUNTIF(POA!$A:$A,$B$5),"",INDEX(POA!$A$2:$O$856,_xlfn.AGGREGATE(15,6,ROW(POA!$A$2:$A$855)-ROW(POA!$A$2)+1/--(POA!$A$2:$A$855=$B$5),ROWS($A$11:F52)),7))</f>
        <v>0</v>
      </c>
      <c r="G52" s="31">
        <f>IF(ROWS($A$11:G52)&gt;COUNTIF(POA!$A:$A,$B$5),"",INDEX(POA!$A$2:$O$856,_xlfn.AGGREGATE(15,6,ROW(POA!$A$2:$A$855)-ROW(POA!$A$2)+1/--(POA!$A$2:$A$855=$B$5),ROWS($A$11:G52)),8))</f>
        <v>0</v>
      </c>
      <c r="H52" s="31">
        <f>IF(ROWS($A$11:H52)&gt;COUNTIF(POA!$A:$A,$B$5),"",INDEX(POA!$A$2:$O$856,_xlfn.AGGREGATE(15,6,ROW(POA!$A$2:$A$855)-ROW(POA!$A$2)+1/--(POA!$A$2:$A$855=$B$5),ROWS($A$11:H52)),9))</f>
        <v>1</v>
      </c>
      <c r="I52" s="31">
        <f>IF(ROWS($A$11:I52)&gt;COUNTIF(POA!$A:$A,$B$5),"",INDEX(POA!$A$2:$O$856,_xlfn.AGGREGATE(15,6,ROW(POA!$A$2:$A$855)-ROW(POA!$A$2)+1/--(POA!$A$2:$A$855=$B$5),ROWS($A$11:I52)),10))</f>
        <v>0</v>
      </c>
      <c r="J52" s="31">
        <f>IF(ROWS($A$11:J52)&gt;COUNTIF(POA!$A:$A,$B$5),"",INDEX(POA!$A$2:$O$856,_xlfn.AGGREGATE(15,6,ROW(POA!$A$2:$A$855)-ROW(POA!$A$2)+1/--(POA!$A$2:$A$855=$B$5),ROWS($A$11:J52)),11))</f>
        <v>1</v>
      </c>
      <c r="K52" s="31">
        <f>IF(ROWS($A$11:K52)&gt;COUNTIF(POA!$A:$A,$B$5),"",INDEX(POA!$A$2:$O$856,_xlfn.AGGREGATE(15,6,ROW(POA!$A$2:$A$855)-ROW(POA!$A$2)+1/--(POA!$A$2:$A$855=$B$5),ROWS($A$11:K52)),12))</f>
        <v>0</v>
      </c>
      <c r="L52" s="31">
        <f>IF(ROWS($A$11:L52)&gt;COUNTIF(POA!$A:$A,$B$5),"",INDEX(POA!$A$2:$O$856,_xlfn.AGGREGATE(15,6,ROW(POA!$A$2:$A$855)-ROW(POA!$A$2)+1/--(POA!$A$2:$A$855=$B$5),ROWS($A$11:L52)),13))</f>
        <v>0</v>
      </c>
      <c r="M52" s="31">
        <f>IF(ROWS($A$11:M52)&gt;COUNTIF(POA!$A:$A,$B$5),"",INDEX(POA!$A$2:$O$856,_xlfn.AGGREGATE(15,6,ROW(POA!$A$2:$A$855)-ROW(POA!$A$2)+1/--(POA!$A$2:$A$855=$B$5),ROWS($A$11:M52)),14))</f>
        <v>0</v>
      </c>
      <c r="N52" s="37">
        <f t="shared" si="1"/>
        <v>0</v>
      </c>
      <c r="O52" s="41">
        <f t="shared" si="2"/>
        <v>0</v>
      </c>
    </row>
    <row r="53" spans="1:15" ht="52.8" x14ac:dyDescent="0.3">
      <c r="A53" s="2" t="str">
        <f>IF(ROWS($A$11:A53)&gt;COUNTIF(POA!$A:$A,$B$5),"",INDEX(POA!$A$2:$O$856,_xlfn.AGGREGATE(15,6,ROW(POA!$A$2:$A$855)-ROW(POA!$A$2)+1/--(POA!$A$2:$A$855=$B$5),ROWS($A$11:A53)),3))</f>
        <v>1.9 Infraestructura, equipamiento y seguridad</v>
      </c>
      <c r="B53" s="2" t="str">
        <f>IF(ROWS($A$11:B53)&gt;COUNTIF(POA!$A:$A,$B$5),"",INDEX(POA!$A$2:$O$856,_xlfn.AGGREGATE(15,6,ROW(POA!$A$2:$A$855)-ROW(POA!$A$2)+1/--(POA!$A$2:$A$855=$B$5),ROWS($A$11:B53)),4))</f>
        <v>1.9.3 Establecer y aplicar reglamentos, lineamientos y protocolos orientados a preservar la integridad física, psicológica y material de la comunidad universitaria.</v>
      </c>
      <c r="C53" s="2" t="str">
        <f>IF(ROWS($A$11:C53)&gt;COUNTIF(POA!$A:$A,$B$5),"",INDEX(POA!$A$2:$O$856,_xlfn.AGGREGATE(15,6,ROW(POA!$A$2:$A$855)-ROW(POA!$A$2)+1/--(POA!$A$2:$A$855=$B$5),ROWS($A$11:C53)),5))</f>
        <v>1.9.3.2 Actualizar los esquemas institucionales de protección civil aplicables a situaciones ordinarias y extraordinarias de operación.</v>
      </c>
      <c r="D53" s="2" t="str">
        <f>IF(ROWS($A$11:D53)&gt;COUNTIF(POA!$A:$A,$B$5),"",INDEX(POA!$A$2:$O$856,_xlfn.AGGREGATE(15,6,ROW(POA!$A$2:$A$855)-ROW(POA!$A$2)+1/--(POA!$A$2:$A$855=$B$5),ROWS($A$11:D53)),6))</f>
        <v>Fortalecer el programa de protección civil, realizando visitas para evaluar que las UA y DA, cuenten con la infraestructura requerida en materia de protección civil. (DPII)</v>
      </c>
      <c r="E53" s="31">
        <f t="shared" si="0"/>
        <v>4</v>
      </c>
      <c r="F53" s="31">
        <f>IF(ROWS($A$11:F53)&gt;COUNTIF(POA!$A:$A,$B$5),"",INDEX(POA!$A$2:$O$856,_xlfn.AGGREGATE(15,6,ROW(POA!$A$2:$A$855)-ROW(POA!$A$2)+1/--(POA!$A$2:$A$855=$B$5),ROWS($A$11:F53)),7))</f>
        <v>1</v>
      </c>
      <c r="G53" s="31">
        <f>IF(ROWS($A$11:G53)&gt;COUNTIF(POA!$A:$A,$B$5),"",INDEX(POA!$A$2:$O$856,_xlfn.AGGREGATE(15,6,ROW(POA!$A$2:$A$855)-ROW(POA!$A$2)+1/--(POA!$A$2:$A$855=$B$5),ROWS($A$11:G53)),8))</f>
        <v>1</v>
      </c>
      <c r="H53" s="31">
        <f>IF(ROWS($A$11:H53)&gt;COUNTIF(POA!$A:$A,$B$5),"",INDEX(POA!$A$2:$O$856,_xlfn.AGGREGATE(15,6,ROW(POA!$A$2:$A$855)-ROW(POA!$A$2)+1/--(POA!$A$2:$A$855=$B$5),ROWS($A$11:H53)),9))</f>
        <v>1</v>
      </c>
      <c r="I53" s="31">
        <f>IF(ROWS($A$11:I53)&gt;COUNTIF(POA!$A:$A,$B$5),"",INDEX(POA!$A$2:$O$856,_xlfn.AGGREGATE(15,6,ROW(POA!$A$2:$A$855)-ROW(POA!$A$2)+1/--(POA!$A$2:$A$855=$B$5),ROWS($A$11:I53)),10))</f>
        <v>0</v>
      </c>
      <c r="J53" s="31">
        <f>IF(ROWS($A$11:J53)&gt;COUNTIF(POA!$A:$A,$B$5),"",INDEX(POA!$A$2:$O$856,_xlfn.AGGREGATE(15,6,ROW(POA!$A$2:$A$855)-ROW(POA!$A$2)+1/--(POA!$A$2:$A$855=$B$5),ROWS($A$11:J53)),11))</f>
        <v>1</v>
      </c>
      <c r="K53" s="31">
        <f>IF(ROWS($A$11:K53)&gt;COUNTIF(POA!$A:$A,$B$5),"",INDEX(POA!$A$2:$O$856,_xlfn.AGGREGATE(15,6,ROW(POA!$A$2:$A$855)-ROW(POA!$A$2)+1/--(POA!$A$2:$A$855=$B$5),ROWS($A$11:K53)),12))</f>
        <v>0</v>
      </c>
      <c r="L53" s="31">
        <f>IF(ROWS($A$11:L53)&gt;COUNTIF(POA!$A:$A,$B$5),"",INDEX(POA!$A$2:$O$856,_xlfn.AGGREGATE(15,6,ROW(POA!$A$2:$A$855)-ROW(POA!$A$2)+1/--(POA!$A$2:$A$855=$B$5),ROWS($A$11:L53)),13))</f>
        <v>1</v>
      </c>
      <c r="M53" s="31">
        <f>IF(ROWS($A$11:M53)&gt;COUNTIF(POA!$A:$A,$B$5),"",INDEX(POA!$A$2:$O$856,_xlfn.AGGREGATE(15,6,ROW(POA!$A$2:$A$855)-ROW(POA!$A$2)+1/--(POA!$A$2:$A$855=$B$5),ROWS($A$11:M53)),14))</f>
        <v>0</v>
      </c>
      <c r="N53" s="37">
        <f t="shared" si="1"/>
        <v>1</v>
      </c>
      <c r="O53" s="41">
        <f t="shared" si="2"/>
        <v>0.25</v>
      </c>
    </row>
    <row r="54" spans="1:15" ht="52.8" x14ac:dyDescent="0.3">
      <c r="A54" s="2" t="str">
        <f>IF(ROWS($A$11:A54)&gt;COUNTIF(POA!$A:$A,$B$5),"",INDEX(POA!$A$2:$O$856,_xlfn.AGGREGATE(15,6,ROW(POA!$A$2:$A$855)-ROW(POA!$A$2)+1/--(POA!$A$2:$A$855=$B$5),ROWS($A$11:A54)),3))</f>
        <v>1.9 Infraestructura, equipamiento y seguridad</v>
      </c>
      <c r="B54" s="2" t="str">
        <f>IF(ROWS($A$11:B54)&gt;COUNTIF(POA!$A:$A,$B$5),"",INDEX(POA!$A$2:$O$856,_xlfn.AGGREGATE(15,6,ROW(POA!$A$2:$A$855)-ROW(POA!$A$2)+1/--(POA!$A$2:$A$855=$B$5),ROWS($A$11:B54)),4))</f>
        <v>1.9.3 Establecer y aplicar reglamentos, lineamientos y protocolos orientados a preservar la integridad física, psicológica y material de la comunidad universitaria.</v>
      </c>
      <c r="C54" s="2" t="str">
        <f>IF(ROWS($A$11:C54)&gt;COUNTIF(POA!$A:$A,$B$5),"",INDEX(POA!$A$2:$O$856,_xlfn.AGGREGATE(15,6,ROW(POA!$A$2:$A$855)-ROW(POA!$A$2)+1/--(POA!$A$2:$A$855=$B$5),ROWS($A$11:C54)),5))</f>
        <v>1.9.3.2 Actualizar los esquemas institucionales de protección civil aplicables a situaciones ordinarias y extraordinarias de operación.</v>
      </c>
      <c r="D54" s="2" t="str">
        <f>IF(ROWS($A$11:D54)&gt;COUNTIF(POA!$A:$A,$B$5),"",INDEX(POA!$A$2:$O$856,_xlfn.AGGREGATE(15,6,ROW(POA!$A$2:$A$855)-ROW(POA!$A$2)+1/--(POA!$A$2:$A$855=$B$5),ROWS($A$11:D54)),6))</f>
        <v>Actualizar y difundir los protocolos de protección civil para informara la comunidad universitaria, las recomendaciones generales en caso de emergencia. (DPII)</v>
      </c>
      <c r="E54" s="31">
        <f t="shared" si="0"/>
        <v>1</v>
      </c>
      <c r="F54" s="31">
        <f>IF(ROWS($A$11:F54)&gt;COUNTIF(POA!$A:$A,$B$5),"",INDEX(POA!$A$2:$O$856,_xlfn.AGGREGATE(15,6,ROW(POA!$A$2:$A$855)-ROW(POA!$A$2)+1/--(POA!$A$2:$A$855=$B$5),ROWS($A$11:F54)),7))</f>
        <v>1</v>
      </c>
      <c r="G54" s="31">
        <f>IF(ROWS($A$11:G54)&gt;COUNTIF(POA!$A:$A,$B$5),"",INDEX(POA!$A$2:$O$856,_xlfn.AGGREGATE(15,6,ROW(POA!$A$2:$A$855)-ROW(POA!$A$2)+1/--(POA!$A$2:$A$855=$B$5),ROWS($A$11:G54)),8))</f>
        <v>1</v>
      </c>
      <c r="H54" s="31">
        <f>IF(ROWS($A$11:H54)&gt;COUNTIF(POA!$A:$A,$B$5),"",INDEX(POA!$A$2:$O$856,_xlfn.AGGREGATE(15,6,ROW(POA!$A$2:$A$855)-ROW(POA!$A$2)+1/--(POA!$A$2:$A$855=$B$5),ROWS($A$11:H54)),9))</f>
        <v>0</v>
      </c>
      <c r="I54" s="31">
        <f>IF(ROWS($A$11:I54)&gt;COUNTIF(POA!$A:$A,$B$5),"",INDEX(POA!$A$2:$O$856,_xlfn.AGGREGATE(15,6,ROW(POA!$A$2:$A$855)-ROW(POA!$A$2)+1/--(POA!$A$2:$A$855=$B$5),ROWS($A$11:I54)),10))</f>
        <v>0</v>
      </c>
      <c r="J54" s="31">
        <f>IF(ROWS($A$11:J54)&gt;COUNTIF(POA!$A:$A,$B$5),"",INDEX(POA!$A$2:$O$856,_xlfn.AGGREGATE(15,6,ROW(POA!$A$2:$A$855)-ROW(POA!$A$2)+1/--(POA!$A$2:$A$855=$B$5),ROWS($A$11:J54)),11))</f>
        <v>0</v>
      </c>
      <c r="K54" s="31">
        <f>IF(ROWS($A$11:K54)&gt;COUNTIF(POA!$A:$A,$B$5),"",INDEX(POA!$A$2:$O$856,_xlfn.AGGREGATE(15,6,ROW(POA!$A$2:$A$855)-ROW(POA!$A$2)+1/--(POA!$A$2:$A$855=$B$5),ROWS($A$11:K54)),12))</f>
        <v>0</v>
      </c>
      <c r="L54" s="31">
        <f>IF(ROWS($A$11:L54)&gt;COUNTIF(POA!$A:$A,$B$5),"",INDEX(POA!$A$2:$O$856,_xlfn.AGGREGATE(15,6,ROW(POA!$A$2:$A$855)-ROW(POA!$A$2)+1/--(POA!$A$2:$A$855=$B$5),ROWS($A$11:L54)),13))</f>
        <v>0</v>
      </c>
      <c r="M54" s="31">
        <f>IF(ROWS($A$11:M54)&gt;COUNTIF(POA!$A:$A,$B$5),"",INDEX(POA!$A$2:$O$856,_xlfn.AGGREGATE(15,6,ROW(POA!$A$2:$A$855)-ROW(POA!$A$2)+1/--(POA!$A$2:$A$855=$B$5),ROWS($A$11:M54)),14))</f>
        <v>0</v>
      </c>
      <c r="N54" s="37">
        <f t="shared" si="1"/>
        <v>1</v>
      </c>
      <c r="O54" s="41">
        <f t="shared" si="2"/>
        <v>1</v>
      </c>
    </row>
    <row r="55" spans="1:15" ht="66" x14ac:dyDescent="0.3">
      <c r="A55" s="2" t="str">
        <f>IF(ROWS($A$11:A55)&gt;COUNTIF(POA!$A:$A,$B$5),"",INDEX(POA!$A$2:$O$856,_xlfn.AGGREGATE(15,6,ROW(POA!$A$2:$A$855)-ROW(POA!$A$2)+1/--(POA!$A$2:$A$855=$B$5),ROWS($A$11:A55)),3))</f>
        <v>1.9 Infraestructura, equipamiento y seguridad</v>
      </c>
      <c r="B55" s="2" t="str">
        <f>IF(ROWS($A$11:B55)&gt;COUNTIF(POA!$A:$A,$B$5),"",INDEX(POA!$A$2:$O$856,_xlfn.AGGREGATE(15,6,ROW(POA!$A$2:$A$855)-ROW(POA!$A$2)+1/--(POA!$A$2:$A$855=$B$5),ROWS($A$11:B55)),4))</f>
        <v>1.9.3 Establecer y aplicar reglamentos, lineamientos y protocolos orientados a preservar la integridad física, psicológica y material de la comunidad universitaria.</v>
      </c>
      <c r="C55" s="2" t="str">
        <f>IF(ROWS($A$11:C55)&gt;COUNTIF(POA!$A:$A,$B$5),"",INDEX(POA!$A$2:$O$856,_xlfn.AGGREGATE(15,6,ROW(POA!$A$2:$A$855)-ROW(POA!$A$2)+1/--(POA!$A$2:$A$855=$B$5),ROWS($A$11:C55)),5))</f>
        <v>1.9.3.3 Fortalecer el funcionamiento del Sistema integral de seguridad universitaria.</v>
      </c>
      <c r="D55" s="2" t="str">
        <f>IF(ROWS($A$11:D55)&gt;COUNTIF(POA!$A:$A,$B$5),"",INDEX(POA!$A$2:$O$856,_xlfn.AGGREGATE(15,6,ROW(POA!$A$2:$A$855)-ROW(POA!$A$2)+1/--(POA!$A$2:$A$855=$B$5),ROWS($A$11:D55)),6))</f>
        <v>Implementar acciones para reforzar el servicio de seguridad y vigilancia que contribuyan al bienestar y seguridad de la comunidad universitaria, así como de sus instalaciones. (DRH)</v>
      </c>
      <c r="E55" s="31">
        <f t="shared" si="0"/>
        <v>1</v>
      </c>
      <c r="F55" s="31">
        <f>IF(ROWS($A$11:F55)&gt;COUNTIF(POA!$A:$A,$B$5),"",INDEX(POA!$A$2:$O$856,_xlfn.AGGREGATE(15,6,ROW(POA!$A$2:$A$855)-ROW(POA!$A$2)+1/--(POA!$A$2:$A$855=$B$5),ROWS($A$11:F55)),7))</f>
        <v>0</v>
      </c>
      <c r="G55" s="31">
        <f>IF(ROWS($A$11:G55)&gt;COUNTIF(POA!$A:$A,$B$5),"",INDEX(POA!$A$2:$O$856,_xlfn.AGGREGATE(15,6,ROW(POA!$A$2:$A$855)-ROW(POA!$A$2)+1/--(POA!$A$2:$A$855=$B$5),ROWS($A$11:G55)),8))</f>
        <v>0</v>
      </c>
      <c r="H55" s="31">
        <f>IF(ROWS($A$11:H55)&gt;COUNTIF(POA!$A:$A,$B$5),"",INDEX(POA!$A$2:$O$856,_xlfn.AGGREGATE(15,6,ROW(POA!$A$2:$A$855)-ROW(POA!$A$2)+1/--(POA!$A$2:$A$855=$B$5),ROWS($A$11:H55)),9))</f>
        <v>0</v>
      </c>
      <c r="I55" s="31">
        <f>IF(ROWS($A$11:I55)&gt;COUNTIF(POA!$A:$A,$B$5),"",INDEX(POA!$A$2:$O$856,_xlfn.AGGREGATE(15,6,ROW(POA!$A$2:$A$855)-ROW(POA!$A$2)+1/--(POA!$A$2:$A$855=$B$5),ROWS($A$11:I55)),10))</f>
        <v>0</v>
      </c>
      <c r="J55" s="31">
        <f>IF(ROWS($A$11:J55)&gt;COUNTIF(POA!$A:$A,$B$5),"",INDEX(POA!$A$2:$O$856,_xlfn.AGGREGATE(15,6,ROW(POA!$A$2:$A$855)-ROW(POA!$A$2)+1/--(POA!$A$2:$A$855=$B$5),ROWS($A$11:J55)),11))</f>
        <v>0</v>
      </c>
      <c r="K55" s="31">
        <f>IF(ROWS($A$11:K55)&gt;COUNTIF(POA!$A:$A,$B$5),"",INDEX(POA!$A$2:$O$856,_xlfn.AGGREGATE(15,6,ROW(POA!$A$2:$A$855)-ROW(POA!$A$2)+1/--(POA!$A$2:$A$855=$B$5),ROWS($A$11:K55)),12))</f>
        <v>0</v>
      </c>
      <c r="L55" s="31">
        <f>IF(ROWS($A$11:L55)&gt;COUNTIF(POA!$A:$A,$B$5),"",INDEX(POA!$A$2:$O$856,_xlfn.AGGREGATE(15,6,ROW(POA!$A$2:$A$855)-ROW(POA!$A$2)+1/--(POA!$A$2:$A$855=$B$5),ROWS($A$11:L55)),13))</f>
        <v>1</v>
      </c>
      <c r="M55" s="31">
        <f>IF(ROWS($A$11:M55)&gt;COUNTIF(POA!$A:$A,$B$5),"",INDEX(POA!$A$2:$O$856,_xlfn.AGGREGATE(15,6,ROW(POA!$A$2:$A$855)-ROW(POA!$A$2)+1/--(POA!$A$2:$A$855=$B$5),ROWS($A$11:M55)),14))</f>
        <v>0</v>
      </c>
      <c r="N55" s="37">
        <f t="shared" si="1"/>
        <v>0</v>
      </c>
      <c r="O55" s="41">
        <f t="shared" si="2"/>
        <v>0</v>
      </c>
    </row>
    <row r="56" spans="1:15" ht="39.6" x14ac:dyDescent="0.3">
      <c r="A56" s="2" t="str">
        <f>IF(ROWS($A$11:A56)&gt;COUNTIF(POA!$A:$A,$B$5),"",INDEX(POA!$A$2:$O$856,_xlfn.AGGREGATE(15,6,ROW(POA!$A$2:$A$855)-ROW(POA!$A$2)+1/--(POA!$A$2:$A$855=$B$5),ROWS($A$11:A56)),3))</f>
        <v>1.2 Proceso formativo</v>
      </c>
      <c r="B56" s="2" t="str">
        <f>IF(ROWS($A$11:B56)&gt;COUNTIF(POA!$A:$A,$B$5),"",INDEX(POA!$A$2:$O$856,_xlfn.AGGREGATE(15,6,ROW(POA!$A$2:$A$855)-ROW(POA!$A$2)+1/--(POA!$A$2:$A$855=$B$5),ROWS($A$11:B56)),4))</f>
        <v>1.2.2 Fortalecer las trayectorias escolares de los alumnos para asegurar la conclusión exitosa de sus estudios.</v>
      </c>
      <c r="C56" s="2" t="str">
        <f>IF(ROWS($A$11:C56)&gt;COUNTIF(POA!$A:$A,$B$5),"",INDEX(POA!$A$2:$O$856,_xlfn.AGGREGATE(15,6,ROW(POA!$A$2:$A$855)-ROW(POA!$A$2)+1/--(POA!$A$2:$A$855=$B$5),ROWS($A$11:C56)),5))</f>
        <v>1.2.2.7 Implementar esquemas de seguimiento y atención a la trayectoria escolar de los estudiantes.</v>
      </c>
      <c r="D56" s="2" t="str">
        <f>IF(ROWS($A$11:D56)&gt;COUNTIF(POA!$A:$A,$B$5),"",INDEX(POA!$A$2:$O$856,_xlfn.AGGREGATE(15,6,ROW(POA!$A$2:$A$855)-ROW(POA!$A$2)+1/--(POA!$A$2:$A$855=$B$5),ROWS($A$11:D56)),6))</f>
        <v>Atender el proceso de reinsccripcion, de acreditacion  y de equivalencias y/o de reingreso de alumnos.(DSEGE)</v>
      </c>
      <c r="E56" s="31">
        <f t="shared" si="0"/>
        <v>2</v>
      </c>
      <c r="F56" s="31">
        <f>IF(ROWS($A$11:F56)&gt;COUNTIF(POA!$A:$A,$B$5),"",INDEX(POA!$A$2:$O$856,_xlfn.AGGREGATE(15,6,ROW(POA!$A$2:$A$855)-ROW(POA!$A$2)+1/--(POA!$A$2:$A$855=$B$5),ROWS($A$11:F56)),7))</f>
        <v>1</v>
      </c>
      <c r="G56" s="31">
        <f>IF(ROWS($A$11:G56)&gt;COUNTIF(POA!$A:$A,$B$5),"",INDEX(POA!$A$2:$O$856,_xlfn.AGGREGATE(15,6,ROW(POA!$A$2:$A$855)-ROW(POA!$A$2)+1/--(POA!$A$2:$A$855=$B$5),ROWS($A$11:G56)),8))</f>
        <v>1</v>
      </c>
      <c r="H56" s="31">
        <f>IF(ROWS($A$11:H56)&gt;COUNTIF(POA!$A:$A,$B$5),"",INDEX(POA!$A$2:$O$856,_xlfn.AGGREGATE(15,6,ROW(POA!$A$2:$A$855)-ROW(POA!$A$2)+1/--(POA!$A$2:$A$855=$B$5),ROWS($A$11:H56)),9))</f>
        <v>0</v>
      </c>
      <c r="I56" s="31">
        <f>IF(ROWS($A$11:I56)&gt;COUNTIF(POA!$A:$A,$B$5),"",INDEX(POA!$A$2:$O$856,_xlfn.AGGREGATE(15,6,ROW(POA!$A$2:$A$855)-ROW(POA!$A$2)+1/--(POA!$A$2:$A$855=$B$5),ROWS($A$11:I56)),10))</f>
        <v>0</v>
      </c>
      <c r="J56" s="31">
        <f>IF(ROWS($A$11:J56)&gt;COUNTIF(POA!$A:$A,$B$5),"",INDEX(POA!$A$2:$O$856,_xlfn.AGGREGATE(15,6,ROW(POA!$A$2:$A$855)-ROW(POA!$A$2)+1/--(POA!$A$2:$A$855=$B$5),ROWS($A$11:J56)),11))</f>
        <v>1</v>
      </c>
      <c r="K56" s="31">
        <f>IF(ROWS($A$11:K56)&gt;COUNTIF(POA!$A:$A,$B$5),"",INDEX(POA!$A$2:$O$856,_xlfn.AGGREGATE(15,6,ROW(POA!$A$2:$A$855)-ROW(POA!$A$2)+1/--(POA!$A$2:$A$855=$B$5),ROWS($A$11:K56)),12))</f>
        <v>0</v>
      </c>
      <c r="L56" s="31">
        <f>IF(ROWS($A$11:L56)&gt;COUNTIF(POA!$A:$A,$B$5),"",INDEX(POA!$A$2:$O$856,_xlfn.AGGREGATE(15,6,ROW(POA!$A$2:$A$855)-ROW(POA!$A$2)+1/--(POA!$A$2:$A$855=$B$5),ROWS($A$11:L56)),13))</f>
        <v>0</v>
      </c>
      <c r="M56" s="31">
        <f>IF(ROWS($A$11:M56)&gt;COUNTIF(POA!$A:$A,$B$5),"",INDEX(POA!$A$2:$O$856,_xlfn.AGGREGATE(15,6,ROW(POA!$A$2:$A$855)-ROW(POA!$A$2)+1/--(POA!$A$2:$A$855=$B$5),ROWS($A$11:M56)),14))</f>
        <v>0</v>
      </c>
      <c r="N56" s="37">
        <f t="shared" si="1"/>
        <v>1</v>
      </c>
      <c r="O56" s="41">
        <f t="shared" si="2"/>
        <v>0.5</v>
      </c>
    </row>
    <row r="57" spans="1:15" ht="66" x14ac:dyDescent="0.3">
      <c r="A57" s="2" t="str">
        <f>IF(ROWS($A$11:A57)&gt;COUNTIF(POA!$A:$A,$B$5),"",INDEX(POA!$A$2:$O$856,_xlfn.AGGREGATE(15,6,ROW(POA!$A$2:$A$855)-ROW(POA!$A$2)+1/--(POA!$A$2:$A$855=$B$5),ROWS($A$11:A57)),3))</f>
        <v>1.11 Cuidado al medio ambiente</v>
      </c>
      <c r="B57" s="2" t="str">
        <f>IF(ROWS($A$11:B57)&gt;COUNTIF(POA!$A:$A,$B$5),"",INDEX(POA!$A$2:$O$856,_xlfn.AGGREGATE(15,6,ROW(POA!$A$2:$A$855)-ROW(POA!$A$2)+1/--(POA!$A$2:$A$855=$B$5),ROWS($A$11:B57)),4))</f>
        <v>1.11.1 Fortalecer las medidas institucionales que promuevan la protección del medio ambiente y de desarrollo sostenible.</v>
      </c>
      <c r="C57" s="2" t="str">
        <f>IF(ROWS($A$11:C57)&gt;COUNTIF(POA!$A:$A,$B$5),"",INDEX(POA!$A$2:$O$856,_xlfn.AGGREGATE(15,6,ROW(POA!$A$2:$A$855)-ROW(POA!$A$2)+1/--(POA!$A$2:$A$855=$B$5),ROWS($A$11:C57)),5))</f>
        <v>1.11.1.2 Asegurar la reducción del impacto ambiental en el desarrollo, proyección, diseño y construcción de obras y edificios e instalaciones universitarias, considerando un enfoque de sustentabilidad.</v>
      </c>
      <c r="D57" s="2" t="str">
        <f>IF(ROWS($A$11:D57)&gt;COUNTIF(POA!$A:$A,$B$5),"",INDEX(POA!$A$2:$O$856,_xlfn.AGGREGATE(15,6,ROW(POA!$A$2:$A$855)-ROW(POA!$A$2)+1/--(POA!$A$2:$A$855=$B$5),ROWS($A$11:D57)),6))</f>
        <v>Coadyuvar a la Coordinación de Gestión Ambiental con el programa de Cero Residuos, para preservar el medio ambiente. (DSA)</v>
      </c>
      <c r="E57" s="31">
        <f t="shared" si="0"/>
        <v>2</v>
      </c>
      <c r="F57" s="31">
        <f>IF(ROWS($A$11:F57)&gt;COUNTIF(POA!$A:$A,$B$5),"",INDEX(POA!$A$2:$O$856,_xlfn.AGGREGATE(15,6,ROW(POA!$A$2:$A$855)-ROW(POA!$A$2)+1/--(POA!$A$2:$A$855=$B$5),ROWS($A$11:F57)),7))</f>
        <v>0</v>
      </c>
      <c r="G57" s="31">
        <f>IF(ROWS($A$11:G57)&gt;COUNTIF(POA!$A:$A,$B$5),"",INDEX(POA!$A$2:$O$856,_xlfn.AGGREGATE(15,6,ROW(POA!$A$2:$A$855)-ROW(POA!$A$2)+1/--(POA!$A$2:$A$855=$B$5),ROWS($A$11:G57)),8))</f>
        <v>0</v>
      </c>
      <c r="H57" s="31">
        <f>IF(ROWS($A$11:H57)&gt;COUNTIF(POA!$A:$A,$B$5),"",INDEX(POA!$A$2:$O$856,_xlfn.AGGREGATE(15,6,ROW(POA!$A$2:$A$855)-ROW(POA!$A$2)+1/--(POA!$A$2:$A$855=$B$5),ROWS($A$11:H57)),9))</f>
        <v>1</v>
      </c>
      <c r="I57" s="31">
        <f>IF(ROWS($A$11:I57)&gt;COUNTIF(POA!$A:$A,$B$5),"",INDEX(POA!$A$2:$O$856,_xlfn.AGGREGATE(15,6,ROW(POA!$A$2:$A$855)-ROW(POA!$A$2)+1/--(POA!$A$2:$A$855=$B$5),ROWS($A$11:I57)),10))</f>
        <v>0</v>
      </c>
      <c r="J57" s="31">
        <f>IF(ROWS($A$11:J57)&gt;COUNTIF(POA!$A:$A,$B$5),"",INDEX(POA!$A$2:$O$856,_xlfn.AGGREGATE(15,6,ROW(POA!$A$2:$A$855)-ROW(POA!$A$2)+1/--(POA!$A$2:$A$855=$B$5),ROWS($A$11:J57)),11))</f>
        <v>0</v>
      </c>
      <c r="K57" s="31">
        <f>IF(ROWS($A$11:K57)&gt;COUNTIF(POA!$A:$A,$B$5),"",INDEX(POA!$A$2:$O$856,_xlfn.AGGREGATE(15,6,ROW(POA!$A$2:$A$855)-ROW(POA!$A$2)+1/--(POA!$A$2:$A$855=$B$5),ROWS($A$11:K57)),12))</f>
        <v>0</v>
      </c>
      <c r="L57" s="31">
        <f>IF(ROWS($A$11:L57)&gt;COUNTIF(POA!$A:$A,$B$5),"",INDEX(POA!$A$2:$O$856,_xlfn.AGGREGATE(15,6,ROW(POA!$A$2:$A$855)-ROW(POA!$A$2)+1/--(POA!$A$2:$A$855=$B$5),ROWS($A$11:L57)),13))</f>
        <v>1</v>
      </c>
      <c r="M57" s="31">
        <f>IF(ROWS($A$11:M57)&gt;COUNTIF(POA!$A:$A,$B$5),"",INDEX(POA!$A$2:$O$856,_xlfn.AGGREGATE(15,6,ROW(POA!$A$2:$A$855)-ROW(POA!$A$2)+1/--(POA!$A$2:$A$855=$B$5),ROWS($A$11:M57)),14))</f>
        <v>0</v>
      </c>
      <c r="N57" s="37">
        <f t="shared" si="1"/>
        <v>0</v>
      </c>
      <c r="O57" s="41">
        <f t="shared" si="2"/>
        <v>0</v>
      </c>
    </row>
    <row r="58" spans="1:15" ht="66" x14ac:dyDescent="0.3">
      <c r="A58" s="2" t="str">
        <f>IF(ROWS($A$11:A58)&gt;COUNTIF(POA!$A:$A,$B$5),"",INDEX(POA!$A$2:$O$856,_xlfn.AGGREGATE(15,6,ROW(POA!$A$2:$A$855)-ROW(POA!$A$2)+1/--(POA!$A$2:$A$855=$B$5),ROWS($A$11:A58)),3))</f>
        <v>1.11 Cuidado al medio ambiente</v>
      </c>
      <c r="B58" s="2" t="str">
        <f>IF(ROWS($A$11:B58)&gt;COUNTIF(POA!$A:$A,$B$5),"",INDEX(POA!$A$2:$O$856,_xlfn.AGGREGATE(15,6,ROW(POA!$A$2:$A$855)-ROW(POA!$A$2)+1/--(POA!$A$2:$A$855=$B$5),ROWS($A$11:B58)),4))</f>
        <v>1.11.1 Fortalecer las medidas institucionales que promuevan la protección del medio ambiente y de desarrollo sostenible.</v>
      </c>
      <c r="C58" s="2" t="str">
        <f>IF(ROWS($A$11:C58)&gt;COUNTIF(POA!$A:$A,$B$5),"",INDEX(POA!$A$2:$O$856,_xlfn.AGGREGATE(15,6,ROW(POA!$A$2:$A$855)-ROW(POA!$A$2)+1/--(POA!$A$2:$A$855=$B$5),ROWS($A$11:C58)),5))</f>
        <v>1.11.1.2 Asegurar la reducción del impacto ambiental en el desarrollo, proyección, diseño y construcción de obras y edificios e instalaciones universitarias, considerando un enfoque de sustentabilidad.</v>
      </c>
      <c r="D58" s="2" t="str">
        <f>IF(ROWS($A$11:D58)&gt;COUNTIF(POA!$A:$A,$B$5),"",INDEX(POA!$A$2:$O$856,_xlfn.AGGREGATE(15,6,ROW(POA!$A$2:$A$855)-ROW(POA!$A$2)+1/--(POA!$A$2:$A$855=$B$5),ROWS($A$11:D58)),6))</f>
        <v>Mantener el tratamiento de agua residual y el uso de agua morada. (DSA)</v>
      </c>
      <c r="E58" s="31">
        <f t="shared" si="0"/>
        <v>2</v>
      </c>
      <c r="F58" s="31">
        <f>IF(ROWS($A$11:F58)&gt;COUNTIF(POA!$A:$A,$B$5),"",INDEX(POA!$A$2:$O$856,_xlfn.AGGREGATE(15,6,ROW(POA!$A$2:$A$855)-ROW(POA!$A$2)+1/--(POA!$A$2:$A$855=$B$5),ROWS($A$11:F58)),7))</f>
        <v>0</v>
      </c>
      <c r="G58" s="31">
        <f>IF(ROWS($A$11:G58)&gt;COUNTIF(POA!$A:$A,$B$5),"",INDEX(POA!$A$2:$O$856,_xlfn.AGGREGATE(15,6,ROW(POA!$A$2:$A$855)-ROW(POA!$A$2)+1/--(POA!$A$2:$A$855=$B$5),ROWS($A$11:G58)),8))</f>
        <v>0</v>
      </c>
      <c r="H58" s="31">
        <f>IF(ROWS($A$11:H58)&gt;COUNTIF(POA!$A:$A,$B$5),"",INDEX(POA!$A$2:$O$856,_xlfn.AGGREGATE(15,6,ROW(POA!$A$2:$A$855)-ROW(POA!$A$2)+1/--(POA!$A$2:$A$855=$B$5),ROWS($A$11:H58)),9))</f>
        <v>1</v>
      </c>
      <c r="I58" s="31">
        <f>IF(ROWS($A$11:I58)&gt;COUNTIF(POA!$A:$A,$B$5),"",INDEX(POA!$A$2:$O$856,_xlfn.AGGREGATE(15,6,ROW(POA!$A$2:$A$855)-ROW(POA!$A$2)+1/--(POA!$A$2:$A$855=$B$5),ROWS($A$11:I58)),10))</f>
        <v>0</v>
      </c>
      <c r="J58" s="31">
        <f>IF(ROWS($A$11:J58)&gt;COUNTIF(POA!$A:$A,$B$5),"",INDEX(POA!$A$2:$O$856,_xlfn.AGGREGATE(15,6,ROW(POA!$A$2:$A$855)-ROW(POA!$A$2)+1/--(POA!$A$2:$A$855=$B$5),ROWS($A$11:J58)),11))</f>
        <v>0</v>
      </c>
      <c r="K58" s="31">
        <f>IF(ROWS($A$11:K58)&gt;COUNTIF(POA!$A:$A,$B$5),"",INDEX(POA!$A$2:$O$856,_xlfn.AGGREGATE(15,6,ROW(POA!$A$2:$A$855)-ROW(POA!$A$2)+1/--(POA!$A$2:$A$855=$B$5),ROWS($A$11:K58)),12))</f>
        <v>0</v>
      </c>
      <c r="L58" s="31">
        <f>IF(ROWS($A$11:L58)&gt;COUNTIF(POA!$A:$A,$B$5),"",INDEX(POA!$A$2:$O$856,_xlfn.AGGREGATE(15,6,ROW(POA!$A$2:$A$855)-ROW(POA!$A$2)+1/--(POA!$A$2:$A$855=$B$5),ROWS($A$11:L58)),13))</f>
        <v>1</v>
      </c>
      <c r="M58" s="31">
        <f>IF(ROWS($A$11:M58)&gt;COUNTIF(POA!$A:$A,$B$5),"",INDEX(POA!$A$2:$O$856,_xlfn.AGGREGATE(15,6,ROW(POA!$A$2:$A$855)-ROW(POA!$A$2)+1/--(POA!$A$2:$A$855=$B$5),ROWS($A$11:M58)),14))</f>
        <v>0</v>
      </c>
      <c r="N58" s="37">
        <f t="shared" si="1"/>
        <v>0</v>
      </c>
      <c r="O58" s="41">
        <f t="shared" si="2"/>
        <v>0</v>
      </c>
    </row>
    <row r="59" spans="1:15" ht="52.8" x14ac:dyDescent="0.3">
      <c r="A59" s="2" t="str">
        <f>IF(ROWS($A$11:A59)&gt;COUNTIF(POA!$A:$A,$B$5),"",INDEX(POA!$A$2:$O$856,_xlfn.AGGREGATE(15,6,ROW(POA!$A$2:$A$855)-ROW(POA!$A$2)+1/--(POA!$A$2:$A$855=$B$5),ROWS($A$11:A59)),3))</f>
        <v>1.11 Cuidado al medio ambiente</v>
      </c>
      <c r="B59" s="2" t="str">
        <f>IF(ROWS($A$11:B59)&gt;COUNTIF(POA!$A:$A,$B$5),"",INDEX(POA!$A$2:$O$856,_xlfn.AGGREGATE(15,6,ROW(POA!$A$2:$A$855)-ROW(POA!$A$2)+1/--(POA!$A$2:$A$855=$B$5),ROWS($A$11:B59)),4))</f>
        <v>1.11.2 Propiciar experiencias de formación, actualización y capacitación en la comunidad universitaria, orientadas al cuidado del medio ambiente y al desarrollo sostenible.</v>
      </c>
      <c r="C59" s="2" t="str">
        <f>IF(ROWS($A$11:C59)&gt;COUNTIF(POA!$A:$A,$B$5),"",INDEX(POA!$A$2:$O$856,_xlfn.AGGREGATE(15,6,ROW(POA!$A$2:$A$855)-ROW(POA!$A$2)+1/--(POA!$A$2:$A$855=$B$5),ROWS($A$11:C59)),5))</f>
        <v>1.11.2.2 Impulsar iniciativas para la promoción de estilos de vida saludable en la comunidad universitaria.</v>
      </c>
      <c r="D59" s="2" t="str">
        <f>IF(ROWS($A$11:D59)&gt;COUNTIF(POA!$A:$A,$B$5),"",INDEX(POA!$A$2:$O$856,_xlfn.AGGREGATE(15,6,ROW(POA!$A$2:$A$855)-ROW(POA!$A$2)+1/--(POA!$A$2:$A$855=$B$5),ROWS($A$11:D59)),6))</f>
        <v>Promover y difundir actividades de fomento a la cultura física, que promuevan un estilo de vida saludable, dirigidas al personal académico y administrativo. (DRH)</v>
      </c>
      <c r="E59" s="31">
        <f t="shared" si="0"/>
        <v>2</v>
      </c>
      <c r="F59" s="31">
        <f>IF(ROWS($A$11:F59)&gt;COUNTIF(POA!$A:$A,$B$5),"",INDEX(POA!$A$2:$O$856,_xlfn.AGGREGATE(15,6,ROW(POA!$A$2:$A$855)-ROW(POA!$A$2)+1/--(POA!$A$2:$A$855=$B$5),ROWS($A$11:F59)),7))</f>
        <v>1</v>
      </c>
      <c r="G59" s="31">
        <f>IF(ROWS($A$11:G59)&gt;COUNTIF(POA!$A:$A,$B$5),"",INDEX(POA!$A$2:$O$856,_xlfn.AGGREGATE(15,6,ROW(POA!$A$2:$A$855)-ROW(POA!$A$2)+1/--(POA!$A$2:$A$855=$B$5),ROWS($A$11:G59)),8))</f>
        <v>1</v>
      </c>
      <c r="H59" s="31">
        <f>IF(ROWS($A$11:H59)&gt;COUNTIF(POA!$A:$A,$B$5),"",INDEX(POA!$A$2:$O$856,_xlfn.AGGREGATE(15,6,ROW(POA!$A$2:$A$855)-ROW(POA!$A$2)+1/--(POA!$A$2:$A$855=$B$5),ROWS($A$11:H59)),9))</f>
        <v>0</v>
      </c>
      <c r="I59" s="31">
        <f>IF(ROWS($A$11:I59)&gt;COUNTIF(POA!$A:$A,$B$5),"",INDEX(POA!$A$2:$O$856,_xlfn.AGGREGATE(15,6,ROW(POA!$A$2:$A$855)-ROW(POA!$A$2)+1/--(POA!$A$2:$A$855=$B$5),ROWS($A$11:I59)),10))</f>
        <v>0</v>
      </c>
      <c r="J59" s="31">
        <f>IF(ROWS($A$11:J59)&gt;COUNTIF(POA!$A:$A,$B$5),"",INDEX(POA!$A$2:$O$856,_xlfn.AGGREGATE(15,6,ROW(POA!$A$2:$A$855)-ROW(POA!$A$2)+1/--(POA!$A$2:$A$855=$B$5),ROWS($A$11:J59)),11))</f>
        <v>1</v>
      </c>
      <c r="K59" s="31">
        <f>IF(ROWS($A$11:K59)&gt;COUNTIF(POA!$A:$A,$B$5),"",INDEX(POA!$A$2:$O$856,_xlfn.AGGREGATE(15,6,ROW(POA!$A$2:$A$855)-ROW(POA!$A$2)+1/--(POA!$A$2:$A$855=$B$5),ROWS($A$11:K59)),12))</f>
        <v>0</v>
      </c>
      <c r="L59" s="31">
        <f>IF(ROWS($A$11:L59)&gt;COUNTIF(POA!$A:$A,$B$5),"",INDEX(POA!$A$2:$O$856,_xlfn.AGGREGATE(15,6,ROW(POA!$A$2:$A$855)-ROW(POA!$A$2)+1/--(POA!$A$2:$A$855=$B$5),ROWS($A$11:L59)),13))</f>
        <v>0</v>
      </c>
      <c r="M59" s="31">
        <f>IF(ROWS($A$11:M59)&gt;COUNTIF(POA!$A:$A,$B$5),"",INDEX(POA!$A$2:$O$856,_xlfn.AGGREGATE(15,6,ROW(POA!$A$2:$A$855)-ROW(POA!$A$2)+1/--(POA!$A$2:$A$855=$B$5),ROWS($A$11:M59)),14))</f>
        <v>0</v>
      </c>
      <c r="N59" s="37">
        <f t="shared" si="1"/>
        <v>1</v>
      </c>
      <c r="O59" s="41">
        <f t="shared" si="2"/>
        <v>0.5</v>
      </c>
    </row>
    <row r="60" spans="1:15" ht="52.8" x14ac:dyDescent="0.3">
      <c r="A60" s="2" t="str">
        <f>IF(ROWS($A$11:A60)&gt;COUNTIF(POA!$A:$A,$B$5),"",INDEX(POA!$A$2:$O$856,_xlfn.AGGREGATE(15,6,ROW(POA!$A$2:$A$855)-ROW(POA!$A$2)+1/--(POA!$A$2:$A$855=$B$5),ROWS($A$11:A60)),3))</f>
        <v>1.1 Calidad y pertinencia de la oferta  educativa</v>
      </c>
      <c r="B60" s="2" t="str">
        <f>IF(ROWS($A$11:B60)&gt;COUNTIF(POA!$A:$A,$B$5),"",INDEX(POA!$A$2:$O$856,_xlfn.AGGREGATE(15,6,ROW(POA!$A$2:$A$855)-ROW(POA!$A$2)+1/--(POA!$A$2:$A$855=$B$5),ROWS($A$11:B60)),4))</f>
        <v>1.1.1 Fortalecer la oferta educativa de licenciatura y posgrado.</v>
      </c>
      <c r="C60" s="2" t="str">
        <f>IF(ROWS($A$11:C60)&gt;COUNTIF(POA!$A:$A,$B$5),"",INDEX(POA!$A$2:$O$856,_xlfn.AGGREGATE(15,6,ROW(POA!$A$2:$A$855)-ROW(POA!$A$2)+1/--(POA!$A$2:$A$855=$B$5),ROWS($A$11:C60)),5))</f>
        <v>1.1.1.1 Diversificar la oferta de programas de licenciatura en diferentes modalidades y áreas del conocimiento que contribuya al desarrollo regional y nacional.</v>
      </c>
      <c r="D60" s="2" t="str">
        <f>IF(ROWS($A$11:D60)&gt;COUNTIF(POA!$A:$A,$B$5),"",INDEX(POA!$A$2:$O$856,_xlfn.AGGREGATE(15,6,ROW(POA!$A$2:$A$855)-ROW(POA!$A$2)+1/--(POA!$A$2:$A$855=$B$5),ROWS($A$11:D60)),6))</f>
        <v>Coadyuvar con la CGSESE en la preparación, logística y atención del evento de inscripción de alumnos de nuevo ingreso.</v>
      </c>
      <c r="E60" s="31">
        <f t="shared" si="0"/>
        <v>2</v>
      </c>
      <c r="F60" s="31">
        <f>IF(ROWS($A$11:F60)&gt;COUNTIF(POA!$A:$A,$B$5),"",INDEX(POA!$A$2:$O$856,_xlfn.AGGREGATE(15,6,ROW(POA!$A$2:$A$855)-ROW(POA!$A$2)+1/--(POA!$A$2:$A$855=$B$5),ROWS($A$11:F60)),7))</f>
        <v>1</v>
      </c>
      <c r="G60" s="31">
        <f>IF(ROWS($A$11:G60)&gt;COUNTIF(POA!$A:$A,$B$5),"",INDEX(POA!$A$2:$O$856,_xlfn.AGGREGATE(15,6,ROW(POA!$A$2:$A$855)-ROW(POA!$A$2)+1/--(POA!$A$2:$A$855=$B$5),ROWS($A$11:G60)),8))</f>
        <v>1</v>
      </c>
      <c r="H60" s="31">
        <f>IF(ROWS($A$11:H60)&gt;COUNTIF(POA!$A:$A,$B$5),"",INDEX(POA!$A$2:$O$856,_xlfn.AGGREGATE(15,6,ROW(POA!$A$2:$A$855)-ROW(POA!$A$2)+1/--(POA!$A$2:$A$855=$B$5),ROWS($A$11:H60)),9))</f>
        <v>1</v>
      </c>
      <c r="I60" s="31">
        <f>IF(ROWS($A$11:I60)&gt;COUNTIF(POA!$A:$A,$B$5),"",INDEX(POA!$A$2:$O$856,_xlfn.AGGREGATE(15,6,ROW(POA!$A$2:$A$855)-ROW(POA!$A$2)+1/--(POA!$A$2:$A$855=$B$5),ROWS($A$11:I60)),10))</f>
        <v>0</v>
      </c>
      <c r="J60" s="31">
        <f>IF(ROWS($A$11:J60)&gt;COUNTIF(POA!$A:$A,$B$5),"",INDEX(POA!$A$2:$O$856,_xlfn.AGGREGATE(15,6,ROW(POA!$A$2:$A$855)-ROW(POA!$A$2)+1/--(POA!$A$2:$A$855=$B$5),ROWS($A$11:J60)),11))</f>
        <v>0</v>
      </c>
      <c r="K60" s="31">
        <f>IF(ROWS($A$11:K60)&gt;COUNTIF(POA!$A:$A,$B$5),"",INDEX(POA!$A$2:$O$856,_xlfn.AGGREGATE(15,6,ROW(POA!$A$2:$A$855)-ROW(POA!$A$2)+1/--(POA!$A$2:$A$855=$B$5),ROWS($A$11:K60)),12))</f>
        <v>0</v>
      </c>
      <c r="L60" s="31">
        <f>IF(ROWS($A$11:L60)&gt;COUNTIF(POA!$A:$A,$B$5),"",INDEX(POA!$A$2:$O$856,_xlfn.AGGREGATE(15,6,ROW(POA!$A$2:$A$855)-ROW(POA!$A$2)+1/--(POA!$A$2:$A$855=$B$5),ROWS($A$11:L60)),13))</f>
        <v>0</v>
      </c>
      <c r="M60" s="31">
        <f>IF(ROWS($A$11:M60)&gt;COUNTIF(POA!$A:$A,$B$5),"",INDEX(POA!$A$2:$O$856,_xlfn.AGGREGATE(15,6,ROW(POA!$A$2:$A$855)-ROW(POA!$A$2)+1/--(POA!$A$2:$A$855=$B$5),ROWS($A$11:M60)),14))</f>
        <v>0</v>
      </c>
      <c r="N60" s="37">
        <f t="shared" si="1"/>
        <v>1</v>
      </c>
      <c r="O60" s="41">
        <f t="shared" si="2"/>
        <v>0.5</v>
      </c>
    </row>
    <row r="61" spans="1:15" ht="66" x14ac:dyDescent="0.3">
      <c r="A61" s="2" t="str">
        <f>IF(ROWS($A$11:A61)&gt;COUNTIF(POA!$A:$A,$B$5),"",INDEX(POA!$A$2:$O$856,_xlfn.AGGREGATE(15,6,ROW(POA!$A$2:$A$855)-ROW(POA!$A$2)+1/--(POA!$A$2:$A$855=$B$5),ROWS($A$11:A61)),3))</f>
        <v>1.2 Proceso formativo</v>
      </c>
      <c r="B61" s="2" t="str">
        <f>IF(ROWS($A$11:B61)&gt;COUNTIF(POA!$A:$A,$B$5),"",INDEX(POA!$A$2:$O$856,_xlfn.AGGREGATE(15,6,ROW(POA!$A$2:$A$855)-ROW(POA!$A$2)+1/--(POA!$A$2:$A$855=$B$5),ROWS($A$11:B61)),4))</f>
        <v>1.2.1 Formar integralmente profesionistas competentes, con sentido colaborativo, capacidad de liderazgo, de emprendimiento y conscientes y comprometidos con su entorno.</v>
      </c>
      <c r="C61" s="2" t="str">
        <f>IF(ROWS($A$11:C61)&gt;COUNTIF(POA!$A:$A,$B$5),"",INDEX(POA!$A$2:$O$856,_xlfn.AGGREGATE(15,6,ROW(POA!$A$2:$A$855)-ROW(POA!$A$2)+1/--(POA!$A$2:$A$855=$B$5),ROWS($A$11:C61)),5))</f>
        <v>1.2.1.9 Fomentar los valores universitarios e incidir en la formación ciudadana de los estudiantes.</v>
      </c>
      <c r="D61" s="2" t="str">
        <f>IF(ROWS($A$11:D61)&gt;COUNTIF(POA!$A:$A,$B$5),"",INDEX(POA!$A$2:$O$856,_xlfn.AGGREGATE(15,6,ROW(POA!$A$2:$A$855)-ROW(POA!$A$2)+1/--(POA!$A$2:$A$855=$B$5),ROWS($A$11:D61)),6))</f>
        <v>Realizar reuniones de seguimiento con resp. de servicio social comunitario de las UA del campus para fortalecer la formación humanistica, ética y ciudadana de los prestadores de serv. soc. comunt. (DFB)</v>
      </c>
      <c r="E61" s="31">
        <f t="shared" si="0"/>
        <v>10</v>
      </c>
      <c r="F61" s="31">
        <f>IF(ROWS($A$11:F61)&gt;COUNTIF(POA!$A:$A,$B$5),"",INDEX(POA!$A$2:$O$856,_xlfn.AGGREGATE(15,6,ROW(POA!$A$2:$A$855)-ROW(POA!$A$2)+1/--(POA!$A$2:$A$855=$B$5),ROWS($A$11:F61)),7))</f>
        <v>3</v>
      </c>
      <c r="G61" s="31">
        <f>IF(ROWS($A$11:G61)&gt;COUNTIF(POA!$A:$A,$B$5),"",INDEX(POA!$A$2:$O$856,_xlfn.AGGREGATE(15,6,ROW(POA!$A$2:$A$855)-ROW(POA!$A$2)+1/--(POA!$A$2:$A$855=$B$5),ROWS($A$11:G61)),8))</f>
        <v>2</v>
      </c>
      <c r="H61" s="31">
        <f>IF(ROWS($A$11:H61)&gt;COUNTIF(POA!$A:$A,$B$5),"",INDEX(POA!$A$2:$O$856,_xlfn.AGGREGATE(15,6,ROW(POA!$A$2:$A$855)-ROW(POA!$A$2)+1/--(POA!$A$2:$A$855=$B$5),ROWS($A$11:H61)),9))</f>
        <v>2</v>
      </c>
      <c r="I61" s="31">
        <f>IF(ROWS($A$11:I61)&gt;COUNTIF(POA!$A:$A,$B$5),"",INDEX(POA!$A$2:$O$856,_xlfn.AGGREGATE(15,6,ROW(POA!$A$2:$A$855)-ROW(POA!$A$2)+1/--(POA!$A$2:$A$855=$B$5),ROWS($A$11:I61)),10))</f>
        <v>0</v>
      </c>
      <c r="J61" s="31">
        <f>IF(ROWS($A$11:J61)&gt;COUNTIF(POA!$A:$A,$B$5),"",INDEX(POA!$A$2:$O$856,_xlfn.AGGREGATE(15,6,ROW(POA!$A$2:$A$855)-ROW(POA!$A$2)+1/--(POA!$A$2:$A$855=$B$5),ROWS($A$11:J61)),11))</f>
        <v>3</v>
      </c>
      <c r="K61" s="31">
        <f>IF(ROWS($A$11:K61)&gt;COUNTIF(POA!$A:$A,$B$5),"",INDEX(POA!$A$2:$O$856,_xlfn.AGGREGATE(15,6,ROW(POA!$A$2:$A$855)-ROW(POA!$A$2)+1/--(POA!$A$2:$A$855=$B$5),ROWS($A$11:K61)),12))</f>
        <v>0</v>
      </c>
      <c r="L61" s="31">
        <f>IF(ROWS($A$11:L61)&gt;COUNTIF(POA!$A:$A,$B$5),"",INDEX(POA!$A$2:$O$856,_xlfn.AGGREGATE(15,6,ROW(POA!$A$2:$A$855)-ROW(POA!$A$2)+1/--(POA!$A$2:$A$855=$B$5),ROWS($A$11:L61)),13))</f>
        <v>2</v>
      </c>
      <c r="M61" s="31">
        <f>IF(ROWS($A$11:M61)&gt;COUNTIF(POA!$A:$A,$B$5),"",INDEX(POA!$A$2:$O$856,_xlfn.AGGREGATE(15,6,ROW(POA!$A$2:$A$855)-ROW(POA!$A$2)+1/--(POA!$A$2:$A$855=$B$5),ROWS($A$11:M61)),14))</f>
        <v>0</v>
      </c>
      <c r="N61" s="37">
        <f t="shared" si="1"/>
        <v>2</v>
      </c>
      <c r="O61" s="41">
        <f t="shared" si="2"/>
        <v>0.2</v>
      </c>
    </row>
    <row r="62" spans="1:15" ht="52.8" x14ac:dyDescent="0.3">
      <c r="A62" s="2" t="str">
        <f>IF(ROWS($A$11:A62)&gt;COUNTIF(POA!$A:$A,$B$5),"",INDEX(POA!$A$2:$O$856,_xlfn.AGGREGATE(15,6,ROW(POA!$A$2:$A$855)-ROW(POA!$A$2)+1/--(POA!$A$2:$A$855=$B$5),ROWS($A$11:A62)),3))</f>
        <v>1.2 Proceso formativo</v>
      </c>
      <c r="B62" s="2" t="str">
        <f>IF(ROWS($A$11:B62)&gt;COUNTIF(POA!$A:$A,$B$5),"",INDEX(POA!$A$2:$O$856,_xlfn.AGGREGATE(15,6,ROW(POA!$A$2:$A$855)-ROW(POA!$A$2)+1/--(POA!$A$2:$A$855=$B$5),ROWS($A$11:B62)),4))</f>
        <v>1.2.2 Fortalecer las trayectorias escolares de los alumnos para asegurar la conclusión exitosa de sus estudios.</v>
      </c>
      <c r="C62" s="2" t="str">
        <f>IF(ROWS($A$11:C62)&gt;COUNTIF(POA!$A:$A,$B$5),"",INDEX(POA!$A$2:$O$856,_xlfn.AGGREGATE(15,6,ROW(POA!$A$2:$A$855)-ROW(POA!$A$2)+1/--(POA!$A$2:$A$855=$B$5),ROWS($A$11:C62)),5))</f>
        <v>1.2.2.1 Establecer condiciones institucionales para que todos los estudiantes tengan las mismas oportunidades de ingreso, permanencia y egreso.</v>
      </c>
      <c r="D62" s="2" t="str">
        <f>IF(ROWS($A$11:D62)&gt;COUNTIF(POA!$A:$A,$B$5),"",INDEX(POA!$A$2:$O$856,_xlfn.AGGREGATE(15,6,ROW(POA!$A$2:$A$855)-ROW(POA!$A$2)+1/--(POA!$A$2:$A$855=$B$5),ROWS($A$11:D62)),6))</f>
        <v>Aplicar examen psicométrico a los aspirantes. (DFB)</v>
      </c>
      <c r="E62" s="31">
        <f t="shared" si="0"/>
        <v>2</v>
      </c>
      <c r="F62" s="31">
        <f>IF(ROWS($A$11:F62)&gt;COUNTIF(POA!$A:$A,$B$5),"",INDEX(POA!$A$2:$O$856,_xlfn.AGGREGATE(15,6,ROW(POA!$A$2:$A$855)-ROW(POA!$A$2)+1/--(POA!$A$2:$A$855=$B$5),ROWS($A$11:F62)),7))</f>
        <v>1</v>
      </c>
      <c r="G62" s="31">
        <f>IF(ROWS($A$11:G62)&gt;COUNTIF(POA!$A:$A,$B$5),"",INDEX(POA!$A$2:$O$856,_xlfn.AGGREGATE(15,6,ROW(POA!$A$2:$A$855)-ROW(POA!$A$2)+1/--(POA!$A$2:$A$855=$B$5),ROWS($A$11:G62)),8))</f>
        <v>1</v>
      </c>
      <c r="H62" s="31">
        <f>IF(ROWS($A$11:H62)&gt;COUNTIF(POA!$A:$A,$B$5),"",INDEX(POA!$A$2:$O$856,_xlfn.AGGREGATE(15,6,ROW(POA!$A$2:$A$855)-ROW(POA!$A$2)+1/--(POA!$A$2:$A$855=$B$5),ROWS($A$11:H62)),9))</f>
        <v>0</v>
      </c>
      <c r="I62" s="31">
        <f>IF(ROWS($A$11:I62)&gt;COUNTIF(POA!$A:$A,$B$5),"",INDEX(POA!$A$2:$O$856,_xlfn.AGGREGATE(15,6,ROW(POA!$A$2:$A$855)-ROW(POA!$A$2)+1/--(POA!$A$2:$A$855=$B$5),ROWS($A$11:I62)),10))</f>
        <v>0</v>
      </c>
      <c r="J62" s="31">
        <f>IF(ROWS($A$11:J62)&gt;COUNTIF(POA!$A:$A,$B$5),"",INDEX(POA!$A$2:$O$856,_xlfn.AGGREGATE(15,6,ROW(POA!$A$2:$A$855)-ROW(POA!$A$2)+1/--(POA!$A$2:$A$855=$B$5),ROWS($A$11:J62)),11))</f>
        <v>1</v>
      </c>
      <c r="K62" s="31">
        <f>IF(ROWS($A$11:K62)&gt;COUNTIF(POA!$A:$A,$B$5),"",INDEX(POA!$A$2:$O$856,_xlfn.AGGREGATE(15,6,ROW(POA!$A$2:$A$855)-ROW(POA!$A$2)+1/--(POA!$A$2:$A$855=$B$5),ROWS($A$11:K62)),12))</f>
        <v>0</v>
      </c>
      <c r="L62" s="31">
        <f>IF(ROWS($A$11:L62)&gt;COUNTIF(POA!$A:$A,$B$5),"",INDEX(POA!$A$2:$O$856,_xlfn.AGGREGATE(15,6,ROW(POA!$A$2:$A$855)-ROW(POA!$A$2)+1/--(POA!$A$2:$A$855=$B$5),ROWS($A$11:L62)),13))</f>
        <v>0</v>
      </c>
      <c r="M62" s="31">
        <f>IF(ROWS($A$11:M62)&gt;COUNTIF(POA!$A:$A,$B$5),"",INDEX(POA!$A$2:$O$856,_xlfn.AGGREGATE(15,6,ROW(POA!$A$2:$A$855)-ROW(POA!$A$2)+1/--(POA!$A$2:$A$855=$B$5),ROWS($A$11:M62)),14))</f>
        <v>0</v>
      </c>
      <c r="N62" s="37">
        <f t="shared" si="1"/>
        <v>1</v>
      </c>
      <c r="O62" s="41">
        <f t="shared" si="2"/>
        <v>0.5</v>
      </c>
    </row>
    <row r="63" spans="1:15" ht="52.8" x14ac:dyDescent="0.3">
      <c r="A63" s="2" t="str">
        <f>IF(ROWS($A$11:A63)&gt;COUNTIF(POA!$A:$A,$B$5),"",INDEX(POA!$A$2:$O$856,_xlfn.AGGREGATE(15,6,ROW(POA!$A$2:$A$855)-ROW(POA!$A$2)+1/--(POA!$A$2:$A$855=$B$5),ROWS($A$11:A63)),3))</f>
        <v>1.2 Proceso formativo</v>
      </c>
      <c r="B63" s="2" t="str">
        <f>IF(ROWS($A$11:B63)&gt;COUNTIF(POA!$A:$A,$B$5),"",INDEX(POA!$A$2:$O$856,_xlfn.AGGREGATE(15,6,ROW(POA!$A$2:$A$855)-ROW(POA!$A$2)+1/--(POA!$A$2:$A$855=$B$5),ROWS($A$11:B63)),4))</f>
        <v>1.2.2 Fortalecer las trayectorias escolares de los alumnos para asegurar la conclusión exitosa de sus estudios.</v>
      </c>
      <c r="C63" s="2" t="str">
        <f>IF(ROWS($A$11:C63)&gt;COUNTIF(POA!$A:$A,$B$5),"",INDEX(POA!$A$2:$O$856,_xlfn.AGGREGATE(15,6,ROW(POA!$A$2:$A$855)-ROW(POA!$A$2)+1/--(POA!$A$2:$A$855=$B$5),ROWS($A$11:C63)),5))</f>
        <v>1.2.2.1 Establecer condiciones institucionales para que todos los estudiantes tengan las mismas oportunidades de ingreso, permanencia y egreso.</v>
      </c>
      <c r="D63" s="2" t="str">
        <f>IF(ROWS($A$11:D63)&gt;COUNTIF(POA!$A:$A,$B$5),"",INDEX(POA!$A$2:$O$856,_xlfn.AGGREGATE(15,6,ROW(POA!$A$2:$A$855)-ROW(POA!$A$2)+1/--(POA!$A$2:$A$855=$B$5),ROWS($A$11:D63)),6))</f>
        <v>Coordinar la impartición del curso de inducción que proporciona información de los programas y servicios de la UABC. (DFB)</v>
      </c>
      <c r="E63" s="31">
        <f t="shared" si="0"/>
        <v>2</v>
      </c>
      <c r="F63" s="31">
        <f>IF(ROWS($A$11:F63)&gt;COUNTIF(POA!$A:$A,$B$5),"",INDEX(POA!$A$2:$O$856,_xlfn.AGGREGATE(15,6,ROW(POA!$A$2:$A$855)-ROW(POA!$A$2)+1/--(POA!$A$2:$A$855=$B$5),ROWS($A$11:F63)),7))</f>
        <v>1</v>
      </c>
      <c r="G63" s="31">
        <f>IF(ROWS($A$11:G63)&gt;COUNTIF(POA!$A:$A,$B$5),"",INDEX(POA!$A$2:$O$856,_xlfn.AGGREGATE(15,6,ROW(POA!$A$2:$A$855)-ROW(POA!$A$2)+1/--(POA!$A$2:$A$855=$B$5),ROWS($A$11:G63)),8))</f>
        <v>1</v>
      </c>
      <c r="H63" s="31">
        <f>IF(ROWS($A$11:H63)&gt;COUNTIF(POA!$A:$A,$B$5),"",INDEX(POA!$A$2:$O$856,_xlfn.AGGREGATE(15,6,ROW(POA!$A$2:$A$855)-ROW(POA!$A$2)+1/--(POA!$A$2:$A$855=$B$5),ROWS($A$11:H63)),9))</f>
        <v>0</v>
      </c>
      <c r="I63" s="31">
        <f>IF(ROWS($A$11:I63)&gt;COUNTIF(POA!$A:$A,$B$5),"",INDEX(POA!$A$2:$O$856,_xlfn.AGGREGATE(15,6,ROW(POA!$A$2:$A$855)-ROW(POA!$A$2)+1/--(POA!$A$2:$A$855=$B$5),ROWS($A$11:I63)),10))</f>
        <v>0</v>
      </c>
      <c r="J63" s="31">
        <f>IF(ROWS($A$11:J63)&gt;COUNTIF(POA!$A:$A,$B$5),"",INDEX(POA!$A$2:$O$856,_xlfn.AGGREGATE(15,6,ROW(POA!$A$2:$A$855)-ROW(POA!$A$2)+1/--(POA!$A$2:$A$855=$B$5),ROWS($A$11:J63)),11))</f>
        <v>1</v>
      </c>
      <c r="K63" s="31">
        <f>IF(ROWS($A$11:K63)&gt;COUNTIF(POA!$A:$A,$B$5),"",INDEX(POA!$A$2:$O$856,_xlfn.AGGREGATE(15,6,ROW(POA!$A$2:$A$855)-ROW(POA!$A$2)+1/--(POA!$A$2:$A$855=$B$5),ROWS($A$11:K63)),12))</f>
        <v>0</v>
      </c>
      <c r="L63" s="31">
        <f>IF(ROWS($A$11:L63)&gt;COUNTIF(POA!$A:$A,$B$5),"",INDEX(POA!$A$2:$O$856,_xlfn.AGGREGATE(15,6,ROW(POA!$A$2:$A$855)-ROW(POA!$A$2)+1/--(POA!$A$2:$A$855=$B$5),ROWS($A$11:L63)),13))</f>
        <v>0</v>
      </c>
      <c r="M63" s="31">
        <f>IF(ROWS($A$11:M63)&gt;COUNTIF(POA!$A:$A,$B$5),"",INDEX(POA!$A$2:$O$856,_xlfn.AGGREGATE(15,6,ROW(POA!$A$2:$A$855)-ROW(POA!$A$2)+1/--(POA!$A$2:$A$855=$B$5),ROWS($A$11:M63)),14))</f>
        <v>0</v>
      </c>
      <c r="N63" s="37">
        <f t="shared" si="1"/>
        <v>1</v>
      </c>
      <c r="O63" s="41">
        <f t="shared" si="2"/>
        <v>0.5</v>
      </c>
    </row>
    <row r="64" spans="1:15" ht="66" x14ac:dyDescent="0.3">
      <c r="A64" s="2" t="str">
        <f>IF(ROWS($A$11:A64)&gt;COUNTIF(POA!$A:$A,$B$5),"",INDEX(POA!$A$2:$O$856,_xlfn.AGGREGATE(15,6,ROW(POA!$A$2:$A$855)-ROW(POA!$A$2)+1/--(POA!$A$2:$A$855=$B$5),ROWS($A$11:A64)),3))</f>
        <v>1.5 Internacionalización</v>
      </c>
      <c r="B64" s="2" t="str">
        <f>IF(ROWS($A$11:B64)&gt;COUNTIF(POA!$A:$A,$B$5),"",INDEX(POA!$A$2:$O$856,_xlfn.AGGREGATE(15,6,ROW(POA!$A$2:$A$855)-ROW(POA!$A$2)+1/--(POA!$A$2:$A$855=$B$5),ROWS($A$11:B64)),4))</f>
        <v>1.5.1 Fortalecer la internacionalización de la universidad mediante una mayor vinculación y cooperación académica con instituciones de educación superior de reconocido prestigio.</v>
      </c>
      <c r="C64" s="2" t="str">
        <f>IF(ROWS($A$11:C64)&gt;COUNTIF(POA!$A:$A,$B$5),"",INDEX(POA!$A$2:$O$856,_xlfn.AGGREGATE(15,6,ROW(POA!$A$2:$A$855)-ROW(POA!$A$2)+1/--(POA!$A$2:$A$855=$B$5),ROWS($A$11:C64)),5))</f>
        <v>1.5.1.1 Promover actividades en materia de intercambio y cooperación académica propiciando la colaboración con pares y redes académicas de otras instituciones educativas del país y del extranjero.</v>
      </c>
      <c r="D64" s="2" t="str">
        <f>IF(ROWS($A$11:D64)&gt;COUNTIF(POA!$A:$A,$B$5),"",INDEX(POA!$A$2:$O$856,_xlfn.AGGREGATE(15,6,ROW(POA!$A$2:$A$855)-ROW(POA!$A$2)+1/--(POA!$A$2:$A$855=$B$5),ROWS($A$11:D64)),6))</f>
        <v>Realizar actividades para difundir las experiencias de los estudiantes que participan en los eventos de intercambio y cooperación internacional (DCIIA)</v>
      </c>
      <c r="E64" s="31">
        <f t="shared" si="0"/>
        <v>1</v>
      </c>
      <c r="F64" s="31">
        <f>IF(ROWS($A$11:F64)&gt;COUNTIF(POA!$A:$A,$B$5),"",INDEX(POA!$A$2:$O$856,_xlfn.AGGREGATE(15,6,ROW(POA!$A$2:$A$855)-ROW(POA!$A$2)+1/--(POA!$A$2:$A$855=$B$5),ROWS($A$11:F64)),7))</f>
        <v>0</v>
      </c>
      <c r="G64" s="31">
        <f>IF(ROWS($A$11:G64)&gt;COUNTIF(POA!$A:$A,$B$5),"",INDEX(POA!$A$2:$O$856,_xlfn.AGGREGATE(15,6,ROW(POA!$A$2:$A$855)-ROW(POA!$A$2)+1/--(POA!$A$2:$A$855=$B$5),ROWS($A$11:G64)),8))</f>
        <v>0</v>
      </c>
      <c r="H64" s="31">
        <f>IF(ROWS($A$11:H64)&gt;COUNTIF(POA!$A:$A,$B$5),"",INDEX(POA!$A$2:$O$856,_xlfn.AGGREGATE(15,6,ROW(POA!$A$2:$A$855)-ROW(POA!$A$2)+1/--(POA!$A$2:$A$855=$B$5),ROWS($A$11:H64)),9))</f>
        <v>0</v>
      </c>
      <c r="I64" s="31">
        <f>IF(ROWS($A$11:I64)&gt;COUNTIF(POA!$A:$A,$B$5),"",INDEX(POA!$A$2:$O$856,_xlfn.AGGREGATE(15,6,ROW(POA!$A$2:$A$855)-ROW(POA!$A$2)+1/--(POA!$A$2:$A$855=$B$5),ROWS($A$11:I64)),10))</f>
        <v>0</v>
      </c>
      <c r="J64" s="31">
        <f>IF(ROWS($A$11:J64)&gt;COUNTIF(POA!$A:$A,$B$5),"",INDEX(POA!$A$2:$O$856,_xlfn.AGGREGATE(15,6,ROW(POA!$A$2:$A$855)-ROW(POA!$A$2)+1/--(POA!$A$2:$A$855=$B$5),ROWS($A$11:J64)),11))</f>
        <v>0</v>
      </c>
      <c r="K64" s="31">
        <f>IF(ROWS($A$11:K64)&gt;COUNTIF(POA!$A:$A,$B$5),"",INDEX(POA!$A$2:$O$856,_xlfn.AGGREGATE(15,6,ROW(POA!$A$2:$A$855)-ROW(POA!$A$2)+1/--(POA!$A$2:$A$855=$B$5),ROWS($A$11:K64)),12))</f>
        <v>0</v>
      </c>
      <c r="L64" s="31">
        <f>IF(ROWS($A$11:L64)&gt;COUNTIF(POA!$A:$A,$B$5),"",INDEX(POA!$A$2:$O$856,_xlfn.AGGREGATE(15,6,ROW(POA!$A$2:$A$855)-ROW(POA!$A$2)+1/--(POA!$A$2:$A$855=$B$5),ROWS($A$11:L64)),13))</f>
        <v>1</v>
      </c>
      <c r="M64" s="31">
        <f>IF(ROWS($A$11:M64)&gt;COUNTIF(POA!$A:$A,$B$5),"",INDEX(POA!$A$2:$O$856,_xlfn.AGGREGATE(15,6,ROW(POA!$A$2:$A$855)-ROW(POA!$A$2)+1/--(POA!$A$2:$A$855=$B$5),ROWS($A$11:M64)),14))</f>
        <v>0</v>
      </c>
      <c r="N64" s="37">
        <f t="shared" si="1"/>
        <v>0</v>
      </c>
      <c r="O64" s="41">
        <f t="shared" si="2"/>
        <v>0</v>
      </c>
    </row>
    <row r="65" spans="1:16" ht="74.25" customHeight="1" x14ac:dyDescent="0.3">
      <c r="A65" s="2" t="str">
        <f>IF(ROWS($A$11:A65)&gt;COUNTIF(POA!$A:$A,$B$5),"",INDEX(POA!$A$2:$O$856,_xlfn.AGGREGATE(15,6,ROW(POA!$A$2:$A$855)-ROW(POA!$A$2)+1/--(POA!$A$2:$A$855=$B$5),ROWS($A$11:A65)),3))</f>
        <v>1.5 Internacionalización</v>
      </c>
      <c r="B65" s="2" t="str">
        <f>IF(ROWS($A$11:B65)&gt;COUNTIF(POA!$A:$A,$B$5),"",INDEX(POA!$A$2:$O$856,_xlfn.AGGREGATE(15,6,ROW(POA!$A$2:$A$855)-ROW(POA!$A$2)+1/--(POA!$A$2:$A$855=$B$5),ROWS($A$11:B65)),4))</f>
        <v>1.5.1 Fortalecer la internacionalización de la universidad mediante una mayor vinculación y cooperación académica con instituciones de educación superior de reconocido prestigio.</v>
      </c>
      <c r="C65" s="2" t="str">
        <f>IF(ROWS($A$11:C65)&gt;COUNTIF(POA!$A:$A,$B$5),"",INDEX(POA!$A$2:$O$856,_xlfn.AGGREGATE(15,6,ROW(POA!$A$2:$A$855)-ROW(POA!$A$2)+1/--(POA!$A$2:$A$855=$B$5),ROWS($A$11:C65)),5))</f>
        <v>1.5.1.3 Promover programas de doble titulación y doble grado, en asociación con instituciones educativas del extranjero de reconocido prestigio, que proporcionen ventajas competitivas a nuestros egresados.</v>
      </c>
      <c r="D65" s="2" t="str">
        <f>IF(ROWS($A$11:D65)&gt;COUNTIF(POA!$A:$A,$B$5),"",INDEX(POA!$A$2:$O$856,_xlfn.AGGREGATE(15,6,ROW(POA!$A$2:$A$855)-ROW(POA!$A$2)+1/--(POA!$A$2:$A$855=$B$5),ROWS($A$11:D65)),6))</f>
        <v>Apoyar en la difusión de los programas de doble titulación que oferta la UABC, establecidos con otras IES nacionales e internacionales. (DCIIA)</v>
      </c>
      <c r="E65" s="31">
        <f t="shared" si="0"/>
        <v>1</v>
      </c>
      <c r="F65" s="31">
        <f>IF(ROWS($A$11:F65)&gt;COUNTIF(POA!$A:$A,$B$5),"",INDEX(POA!$A$2:$O$856,_xlfn.AGGREGATE(15,6,ROW(POA!$A$2:$A$855)-ROW(POA!$A$2)+1/--(POA!$A$2:$A$855=$B$5),ROWS($A$11:F65)),7))</f>
        <v>0</v>
      </c>
      <c r="G65" s="31">
        <f>IF(ROWS($A$11:G65)&gt;COUNTIF(POA!$A:$A,$B$5),"",INDEX(POA!$A$2:$O$856,_xlfn.AGGREGATE(15,6,ROW(POA!$A$2:$A$855)-ROW(POA!$A$2)+1/--(POA!$A$2:$A$855=$B$5),ROWS($A$11:G65)),8))</f>
        <v>0</v>
      </c>
      <c r="H65" s="31">
        <f>IF(ROWS($A$11:H65)&gt;COUNTIF(POA!$A:$A,$B$5),"",INDEX(POA!$A$2:$O$856,_xlfn.AGGREGATE(15,6,ROW(POA!$A$2:$A$855)-ROW(POA!$A$2)+1/--(POA!$A$2:$A$855=$B$5),ROWS($A$11:H65)),9))</f>
        <v>0</v>
      </c>
      <c r="I65" s="31">
        <f>IF(ROWS($A$11:I65)&gt;COUNTIF(POA!$A:$A,$B$5),"",INDEX(POA!$A$2:$O$856,_xlfn.AGGREGATE(15,6,ROW(POA!$A$2:$A$855)-ROW(POA!$A$2)+1/--(POA!$A$2:$A$855=$B$5),ROWS($A$11:I65)),10))</f>
        <v>0</v>
      </c>
      <c r="J65" s="31">
        <f>IF(ROWS($A$11:J65)&gt;COUNTIF(POA!$A:$A,$B$5),"",INDEX(POA!$A$2:$O$856,_xlfn.AGGREGATE(15,6,ROW(POA!$A$2:$A$855)-ROW(POA!$A$2)+1/--(POA!$A$2:$A$855=$B$5),ROWS($A$11:J65)),11))</f>
        <v>0</v>
      </c>
      <c r="K65" s="31">
        <f>IF(ROWS($A$11:K65)&gt;COUNTIF(POA!$A:$A,$B$5),"",INDEX(POA!$A$2:$O$856,_xlfn.AGGREGATE(15,6,ROW(POA!$A$2:$A$855)-ROW(POA!$A$2)+1/--(POA!$A$2:$A$855=$B$5),ROWS($A$11:K65)),12))</f>
        <v>0</v>
      </c>
      <c r="L65" s="31">
        <f>IF(ROWS($A$11:L65)&gt;COUNTIF(POA!$A:$A,$B$5),"",INDEX(POA!$A$2:$O$856,_xlfn.AGGREGATE(15,6,ROW(POA!$A$2:$A$855)-ROW(POA!$A$2)+1/--(POA!$A$2:$A$855=$B$5),ROWS($A$11:L65)),13))</f>
        <v>1</v>
      </c>
      <c r="M65" s="31">
        <f>IF(ROWS($A$11:M65)&gt;COUNTIF(POA!$A:$A,$B$5),"",INDEX(POA!$A$2:$O$856,_xlfn.AGGREGATE(15,6,ROW(POA!$A$2:$A$855)-ROW(POA!$A$2)+1/--(POA!$A$2:$A$855=$B$5),ROWS($A$11:M65)),14))</f>
        <v>0</v>
      </c>
      <c r="N65" s="37">
        <f t="shared" si="1"/>
        <v>0</v>
      </c>
      <c r="O65" s="41">
        <f t="shared" si="2"/>
        <v>0</v>
      </c>
    </row>
    <row r="66" spans="1:16" ht="66" x14ac:dyDescent="0.3">
      <c r="A66" s="2" t="str">
        <f>IF(ROWS($A$11:A66)&gt;COUNTIF(POA!$A:$A,$B$5),"",INDEX(POA!$A$2:$O$856,_xlfn.AGGREGATE(15,6,ROW(POA!$A$2:$A$855)-ROW(POA!$A$2)+1/--(POA!$A$2:$A$855=$B$5),ROWS($A$11:A66)),3))</f>
        <v>1.8 Comunicación e identidad universitaria</v>
      </c>
      <c r="B66" s="2" t="str">
        <f>IF(ROWS($A$11:B66)&gt;COUNTIF(POA!$A:$A,$B$5),"",INDEX(POA!$A$2:$O$856,_xlfn.AGGREGATE(15,6,ROW(POA!$A$2:$A$855)-ROW(POA!$A$2)+1/--(POA!$A$2:$A$855=$B$5),ROWS($A$11:B66)),4))</f>
        <v>1.8.1 Informar a la comunidad universitaria y a la sociedad en general sobre las actividades realizadas por la universidad como parte de su quehacer institucional.</v>
      </c>
      <c r="C66" s="2" t="str">
        <f>IF(ROWS($A$11:C66)&gt;COUNTIF(POA!$A:$A,$B$5),"",INDEX(POA!$A$2:$O$856,_xlfn.AGGREGATE(15,6,ROW(POA!$A$2:$A$855)-ROW(POA!$A$2)+1/--(POA!$A$2:$A$855=$B$5),ROWS($A$11:C66)),5))</f>
        <v>1.8.1.1 Difundir las actividades universitarias derivadas del cumplimiento de sus funciones sustantivas a través de los medios de comunicación institucionales y de los que dispone la propia entidad.</v>
      </c>
      <c r="D66" s="2" t="str">
        <f>IF(ROWS($A$11:D66)&gt;COUNTIF(POA!$A:$A,$B$5),"",INDEX(POA!$A$2:$O$856,_xlfn.AGGREGATE(15,6,ROW(POA!$A$2:$A$855)-ROW(POA!$A$2)+1/--(POA!$A$2:$A$855=$B$5),ROWS($A$11:D66)),6))</f>
        <v>Impulsar la comunicación interna y externa con la comunidad universitaria y la sociedad, mediante la atención de reuniones y eventos internos, externos y de representatividad.(VICE)</v>
      </c>
      <c r="E66" s="31">
        <f t="shared" si="0"/>
        <v>4</v>
      </c>
      <c r="F66" s="31">
        <f>IF(ROWS($A$11:F66)&gt;COUNTIF(POA!$A:$A,$B$5),"",INDEX(POA!$A$2:$O$856,_xlfn.AGGREGATE(15,6,ROW(POA!$A$2:$A$855)-ROW(POA!$A$2)+1/--(POA!$A$2:$A$855=$B$5),ROWS($A$11:F66)),7))</f>
        <v>1</v>
      </c>
      <c r="G66" s="31">
        <f>IF(ROWS($A$11:G66)&gt;COUNTIF(POA!$A:$A,$B$5),"",INDEX(POA!$A$2:$O$856,_xlfn.AGGREGATE(15,6,ROW(POA!$A$2:$A$855)-ROW(POA!$A$2)+1/--(POA!$A$2:$A$855=$B$5),ROWS($A$11:G66)),8))</f>
        <v>1</v>
      </c>
      <c r="H66" s="31">
        <f>IF(ROWS($A$11:H66)&gt;COUNTIF(POA!$A:$A,$B$5),"",INDEX(POA!$A$2:$O$856,_xlfn.AGGREGATE(15,6,ROW(POA!$A$2:$A$855)-ROW(POA!$A$2)+1/--(POA!$A$2:$A$855=$B$5),ROWS($A$11:H66)),9))</f>
        <v>1</v>
      </c>
      <c r="I66" s="31">
        <f>IF(ROWS($A$11:I66)&gt;COUNTIF(POA!$A:$A,$B$5),"",INDEX(POA!$A$2:$O$856,_xlfn.AGGREGATE(15,6,ROW(POA!$A$2:$A$855)-ROW(POA!$A$2)+1/--(POA!$A$2:$A$855=$B$5),ROWS($A$11:I66)),10))</f>
        <v>0</v>
      </c>
      <c r="J66" s="31">
        <f>IF(ROWS($A$11:J66)&gt;COUNTIF(POA!$A:$A,$B$5),"",INDEX(POA!$A$2:$O$856,_xlfn.AGGREGATE(15,6,ROW(POA!$A$2:$A$855)-ROW(POA!$A$2)+1/--(POA!$A$2:$A$855=$B$5),ROWS($A$11:J66)),11))</f>
        <v>1</v>
      </c>
      <c r="K66" s="31">
        <f>IF(ROWS($A$11:K66)&gt;COUNTIF(POA!$A:$A,$B$5),"",INDEX(POA!$A$2:$O$856,_xlfn.AGGREGATE(15,6,ROW(POA!$A$2:$A$855)-ROW(POA!$A$2)+1/--(POA!$A$2:$A$855=$B$5),ROWS($A$11:K66)),12))</f>
        <v>0</v>
      </c>
      <c r="L66" s="31">
        <f>IF(ROWS($A$11:L66)&gt;COUNTIF(POA!$A:$A,$B$5),"",INDEX(POA!$A$2:$O$856,_xlfn.AGGREGATE(15,6,ROW(POA!$A$2:$A$855)-ROW(POA!$A$2)+1/--(POA!$A$2:$A$855=$B$5),ROWS($A$11:L66)),13))</f>
        <v>1</v>
      </c>
      <c r="M66" s="31">
        <f>IF(ROWS($A$11:M66)&gt;COUNTIF(POA!$A:$A,$B$5),"",INDEX(POA!$A$2:$O$856,_xlfn.AGGREGATE(15,6,ROW(POA!$A$2:$A$855)-ROW(POA!$A$2)+1/--(POA!$A$2:$A$855=$B$5),ROWS($A$11:M66)),14))</f>
        <v>0</v>
      </c>
      <c r="N66" s="37">
        <f t="shared" si="1"/>
        <v>1</v>
      </c>
      <c r="O66" s="41">
        <f t="shared" si="2"/>
        <v>0.25</v>
      </c>
    </row>
    <row r="67" spans="1:16" ht="66" x14ac:dyDescent="0.3">
      <c r="A67" s="2" t="str">
        <f>IF(ROWS($A$11:A67)&gt;COUNTIF(POA!$A:$A,$B$5),"",INDEX(POA!$A$2:$O$856,_xlfn.AGGREGATE(15,6,ROW(POA!$A$2:$A$855)-ROW(POA!$A$2)+1/--(POA!$A$2:$A$855=$B$5),ROWS($A$11:A67)),3))</f>
        <v>1.2 Proceso formativo</v>
      </c>
      <c r="B67" s="2" t="str">
        <f>IF(ROWS($A$11:B67)&gt;COUNTIF(POA!$A:$A,$B$5),"",INDEX(POA!$A$2:$O$856,_xlfn.AGGREGATE(15,6,ROW(POA!$A$2:$A$855)-ROW(POA!$A$2)+1/--(POA!$A$2:$A$855=$B$5),ROWS($A$11:B67)),4))</f>
        <v>1.2.2 Fortalecer las trayectorias escolares de los alumnos para asegurar la conclusión exitosa de sus estudios.</v>
      </c>
      <c r="C67" s="2" t="str">
        <f>IF(ROWS($A$11:C67)&gt;COUNTIF(POA!$A:$A,$B$5),"",INDEX(POA!$A$2:$O$856,_xlfn.AGGREGATE(15,6,ROW(POA!$A$2:$A$855)-ROW(POA!$A$2)+1/--(POA!$A$2:$A$855=$B$5),ROWS($A$11:C67)),5))</f>
        <v>1.2.2.8 Establecer mecanismos que permitan conocer el nivel de dominio de las competencias comprometidas en los planes y programas de estudio durante las etapas de formación y en el egreso de los estudiantes.</v>
      </c>
      <c r="D67" s="2" t="str">
        <f>IF(ROWS($A$11:D67)&gt;COUNTIF(POA!$A:$A,$B$5),"",INDEX(POA!$A$2:$O$856,_xlfn.AGGREGATE(15,6,ROW(POA!$A$2:$A$855)-ROW(POA!$A$2)+1/--(POA!$A$2:$A$855=$B$5),ROWS($A$11:D67)),6))</f>
        <v>Apoyar a la CSEGE, en la organización y logística para la aplicación del examen EGEL-CENEVAL, para determinar las competencias de los alumnos potenciales a egresar. (DSEGE)</v>
      </c>
      <c r="E67" s="31">
        <f t="shared" si="0"/>
        <v>2</v>
      </c>
      <c r="F67" s="31">
        <f>IF(ROWS($A$11:F67)&gt;COUNTIF(POA!$A:$A,$B$5),"",INDEX(POA!$A$2:$O$856,_xlfn.AGGREGATE(15,6,ROW(POA!$A$2:$A$855)-ROW(POA!$A$2)+1/--(POA!$A$2:$A$855=$B$5),ROWS($A$11:F67)),7))</f>
        <v>1</v>
      </c>
      <c r="G67" s="31">
        <f>IF(ROWS($A$11:G67)&gt;COUNTIF(POA!$A:$A,$B$5),"",INDEX(POA!$A$2:$O$856,_xlfn.AGGREGATE(15,6,ROW(POA!$A$2:$A$855)-ROW(POA!$A$2)+1/--(POA!$A$2:$A$855=$B$5),ROWS($A$11:G67)),8))</f>
        <v>0</v>
      </c>
      <c r="H67" s="31">
        <f>IF(ROWS($A$11:H67)&gt;COUNTIF(POA!$A:$A,$B$5),"",INDEX(POA!$A$2:$O$856,_xlfn.AGGREGATE(15,6,ROW(POA!$A$2:$A$855)-ROW(POA!$A$2)+1/--(POA!$A$2:$A$855=$B$5),ROWS($A$11:H67)),9))</f>
        <v>0</v>
      </c>
      <c r="I67" s="31">
        <f>IF(ROWS($A$11:I67)&gt;COUNTIF(POA!$A:$A,$B$5),"",INDEX(POA!$A$2:$O$856,_xlfn.AGGREGATE(15,6,ROW(POA!$A$2:$A$855)-ROW(POA!$A$2)+1/--(POA!$A$2:$A$855=$B$5),ROWS($A$11:I67)),10))</f>
        <v>0</v>
      </c>
      <c r="J67" s="31">
        <f>IF(ROWS($A$11:J67)&gt;COUNTIF(POA!$A:$A,$B$5),"",INDEX(POA!$A$2:$O$856,_xlfn.AGGREGATE(15,6,ROW(POA!$A$2:$A$855)-ROW(POA!$A$2)+1/--(POA!$A$2:$A$855=$B$5),ROWS($A$11:J67)),11))</f>
        <v>0</v>
      </c>
      <c r="K67" s="31">
        <f>IF(ROWS($A$11:K67)&gt;COUNTIF(POA!$A:$A,$B$5),"",INDEX(POA!$A$2:$O$856,_xlfn.AGGREGATE(15,6,ROW(POA!$A$2:$A$855)-ROW(POA!$A$2)+1/--(POA!$A$2:$A$855=$B$5),ROWS($A$11:K67)),12))</f>
        <v>0</v>
      </c>
      <c r="L67" s="31">
        <f>IF(ROWS($A$11:L67)&gt;COUNTIF(POA!$A:$A,$B$5),"",INDEX(POA!$A$2:$O$856,_xlfn.AGGREGATE(15,6,ROW(POA!$A$2:$A$855)-ROW(POA!$A$2)+1/--(POA!$A$2:$A$855=$B$5),ROWS($A$11:L67)),13))</f>
        <v>1</v>
      </c>
      <c r="M67" s="31">
        <f>IF(ROWS($A$11:M67)&gt;COUNTIF(POA!$A:$A,$B$5),"",INDEX(POA!$A$2:$O$856,_xlfn.AGGREGATE(15,6,ROW(POA!$A$2:$A$855)-ROW(POA!$A$2)+1/--(POA!$A$2:$A$855=$B$5),ROWS($A$11:M67)),14))</f>
        <v>0</v>
      </c>
      <c r="N67" s="37">
        <f t="shared" si="1"/>
        <v>0</v>
      </c>
      <c r="O67" s="41">
        <f t="shared" si="2"/>
        <v>0</v>
      </c>
    </row>
    <row r="71" spans="1:16" ht="15.6" x14ac:dyDescent="0.3">
      <c r="A71" s="4"/>
      <c r="B71" s="82" t="s">
        <v>0</v>
      </c>
      <c r="C71" s="82"/>
      <c r="D71" s="82"/>
      <c r="E71" s="82"/>
      <c r="F71" s="82"/>
      <c r="G71" s="82"/>
      <c r="H71" s="82"/>
      <c r="I71" s="82"/>
      <c r="J71" s="82"/>
      <c r="K71" s="82"/>
      <c r="L71" s="82"/>
      <c r="M71" s="82"/>
      <c r="N71" s="82"/>
      <c r="O71" s="82"/>
    </row>
    <row r="72" spans="1:16" x14ac:dyDescent="0.3">
      <c r="A72" s="4"/>
      <c r="B72" s="83" t="s">
        <v>1564</v>
      </c>
      <c r="C72" s="83"/>
      <c r="D72" s="83"/>
      <c r="E72" s="83"/>
      <c r="F72" s="83"/>
      <c r="G72" s="83"/>
      <c r="H72" s="83"/>
      <c r="I72" s="83"/>
      <c r="J72" s="83"/>
      <c r="K72" s="83"/>
      <c r="L72" s="83"/>
      <c r="M72" s="83"/>
      <c r="N72" s="83"/>
      <c r="O72" s="83"/>
    </row>
    <row r="73" spans="1:16" x14ac:dyDescent="0.3">
      <c r="A73" s="4"/>
      <c r="B73" s="5"/>
      <c r="C73" s="5"/>
      <c r="D73" s="5"/>
      <c r="E73" s="5"/>
      <c r="F73" s="5"/>
      <c r="G73" s="5"/>
      <c r="H73" s="5"/>
      <c r="I73" s="5"/>
      <c r="J73" s="5"/>
      <c r="K73" s="5"/>
      <c r="L73" s="5"/>
      <c r="M73" s="5"/>
      <c r="N73" s="5"/>
      <c r="O73" s="5"/>
    </row>
    <row r="74" spans="1:16" ht="15.6" x14ac:dyDescent="0.3">
      <c r="A74" s="4"/>
      <c r="B74" s="12"/>
      <c r="C74" s="12"/>
      <c r="D74" s="12"/>
      <c r="E74" s="12"/>
      <c r="F74" s="12"/>
      <c r="G74" s="12"/>
      <c r="H74" s="12"/>
      <c r="I74" s="12"/>
      <c r="J74" s="12"/>
      <c r="K74" s="12"/>
      <c r="L74" s="12"/>
      <c r="M74" s="12"/>
      <c r="N74" s="12"/>
      <c r="O74" s="12"/>
    </row>
    <row r="75" spans="1:16" ht="15.6" x14ac:dyDescent="0.3">
      <c r="A75" s="6" t="s">
        <v>1</v>
      </c>
      <c r="B75" s="33">
        <v>270</v>
      </c>
      <c r="C75" s="84" t="s">
        <v>140</v>
      </c>
      <c r="D75" s="84"/>
      <c r="E75" s="84"/>
      <c r="F75" s="84"/>
      <c r="G75" s="84"/>
      <c r="H75" s="84"/>
      <c r="I75" s="84"/>
      <c r="J75" s="84"/>
      <c r="K75" s="84"/>
      <c r="L75" s="84"/>
      <c r="M75" s="84"/>
      <c r="N75" s="84"/>
      <c r="O75" s="7"/>
    </row>
    <row r="76" spans="1:16" x14ac:dyDescent="0.3">
      <c r="A76" s="6" t="s">
        <v>13</v>
      </c>
      <c r="B76" s="11" t="s">
        <v>2</v>
      </c>
      <c r="C76" s="84" t="s">
        <v>19</v>
      </c>
      <c r="D76" s="84"/>
      <c r="E76" s="84"/>
      <c r="F76" s="84"/>
      <c r="G76" s="84"/>
      <c r="H76" s="84"/>
      <c r="I76" s="84"/>
      <c r="J76" s="84"/>
      <c r="K76" s="84"/>
      <c r="L76" s="84"/>
      <c r="M76" s="84"/>
      <c r="N76" s="84"/>
      <c r="O76" s="8"/>
      <c r="P76" s="4"/>
    </row>
    <row r="77" spans="1:16" x14ac:dyDescent="0.3">
      <c r="B77" s="9"/>
      <c r="C77" s="9"/>
      <c r="D77" s="9"/>
      <c r="E77" s="9"/>
      <c r="F77" s="9"/>
      <c r="G77" s="9"/>
      <c r="H77" s="9"/>
      <c r="I77" s="9"/>
      <c r="J77" s="9"/>
      <c r="K77" s="9"/>
      <c r="L77" s="9"/>
      <c r="M77" s="9"/>
      <c r="N77" s="9"/>
    </row>
    <row r="78" spans="1:16" x14ac:dyDescent="0.3">
      <c r="A78" s="85" t="s">
        <v>21</v>
      </c>
      <c r="B78" s="85" t="s">
        <v>22</v>
      </c>
      <c r="C78" s="85" t="s">
        <v>23</v>
      </c>
      <c r="D78" s="85" t="s">
        <v>24</v>
      </c>
      <c r="E78" s="85" t="s">
        <v>5</v>
      </c>
      <c r="F78" s="86" t="s">
        <v>25</v>
      </c>
      <c r="G78" s="86"/>
      <c r="H78" s="86"/>
      <c r="I78" s="86"/>
      <c r="J78" s="86"/>
      <c r="K78" s="86"/>
      <c r="L78" s="86"/>
      <c r="M78" s="86"/>
      <c r="N78" s="87" t="s">
        <v>16</v>
      </c>
      <c r="O78" s="85" t="s">
        <v>17</v>
      </c>
    </row>
    <row r="79" spans="1:16" x14ac:dyDescent="0.3">
      <c r="A79" s="85"/>
      <c r="B79" s="85"/>
      <c r="C79" s="85"/>
      <c r="D79" s="85"/>
      <c r="E79" s="85"/>
      <c r="F79" s="86" t="s">
        <v>6</v>
      </c>
      <c r="G79" s="86"/>
      <c r="H79" s="86" t="s">
        <v>7</v>
      </c>
      <c r="I79" s="86"/>
      <c r="J79" s="86" t="s">
        <v>8</v>
      </c>
      <c r="K79" s="86"/>
      <c r="L79" s="86" t="s">
        <v>9</v>
      </c>
      <c r="M79" s="86"/>
      <c r="N79" s="87"/>
      <c r="O79" s="85"/>
    </row>
    <row r="80" spans="1:16" x14ac:dyDescent="0.3">
      <c r="A80" s="85"/>
      <c r="B80" s="85"/>
      <c r="C80" s="85"/>
      <c r="D80" s="85"/>
      <c r="E80" s="85"/>
      <c r="F80" s="10" t="s">
        <v>10</v>
      </c>
      <c r="G80" s="10" t="s">
        <v>11</v>
      </c>
      <c r="H80" s="10" t="s">
        <v>10</v>
      </c>
      <c r="I80" s="10" t="s">
        <v>11</v>
      </c>
      <c r="J80" s="10" t="s">
        <v>10</v>
      </c>
      <c r="K80" s="10" t="s">
        <v>12</v>
      </c>
      <c r="L80" s="10" t="s">
        <v>10</v>
      </c>
      <c r="M80" s="10" t="s">
        <v>12</v>
      </c>
      <c r="N80" s="87"/>
      <c r="O80" s="85"/>
    </row>
    <row r="81" spans="1:16" ht="79.2" x14ac:dyDescent="0.3">
      <c r="A81" s="2" t="str">
        <f>INDEX('POA2'!$A$2:$O$152,_xlfn.AGGREGATE(15,6,ROW('POA2'!$A$2:$A$152)-ROW('POA2'!$A$2)+1/--('POA2'!$A$2:$A$152=$B$75),ROWS($A$81:A81)),3)</f>
        <v>2.3 Investigación, desarrollo tecnológico e Innovación</v>
      </c>
      <c r="B81" s="2" t="str">
        <f>INDEX('POA2'!$A$2:$O$152,_xlfn.AGGREGATE(15,6,ROW('POA2'!$A$2:$A$152)-ROW('POA2'!$A$2)+1/--('POA2'!$A$2:$A$152=$B$75),ROWS($A$81:B81)),4)</f>
        <v>2.3.1 Fortalecer la investigación, el desarrollo tecnológico y la innovación para contribuir al desarrollo regional, nacional e internacional.</v>
      </c>
      <c r="C81" s="2" t="str">
        <f>INDEX('POA2'!$A$2:$O$152,_xlfn.AGGREGATE(15,6,ROW('POA2'!$A$2:$A$152)-ROW('POA2'!$A$2)+1/--('POA2'!$A$2:$A$152=$B$75),ROWS($A$81:C81)),5)</f>
        <v>2.3.1.1 Asegurar la pertinencia de la investigación, el desarrollo tecnológico y la innovación que se realiza en la institución, a fin de contribuir a la resolución de problemas y al mejoramiento de la calidad de vida de la población.</v>
      </c>
      <c r="D81" s="2" t="str">
        <f>INDEX('POA2'!$A$2:$O$152,_xlfn.AGGREGATE(15,6,ROW('POA2'!$A$2:$A$152)-ROW('POA2'!$A$2)+1/--('POA2'!$A$2:$A$152=$B$75),ROWS($A$81:D81)),6)</f>
        <v>Apoyar y dar seguimiento en el registro de proyectos de investigación. (DPI)</v>
      </c>
      <c r="E81" s="37">
        <f t="shared" ref="E81" si="3">+F81+H81+J81+L81</f>
        <v>2</v>
      </c>
      <c r="F81" s="31">
        <f>INDEX('POA2'!$A$2:$O$152,_xlfn.AGGREGATE(15,6,ROW('POA2'!$A$2:$A$152)-ROW('POA2'!$A$2)+1/--('POA2'!$A$2:$A$152=$B$75),ROWS($A$81:F81)),7)</f>
        <v>1</v>
      </c>
      <c r="G81" s="31">
        <f>INDEX('POA2'!$A$2:$O$152,_xlfn.AGGREGATE(15,6,ROW('POA2'!$A$2:$A$152)-ROW('POA2'!$A$2)+1/--('POA2'!$A$2:$A$152=$B$75),ROWS($A$81:G81)),8)</f>
        <v>1</v>
      </c>
      <c r="H81" s="31">
        <f>INDEX('POA2'!$A$2:$O$152,_xlfn.AGGREGATE(15,6,ROW('POA2'!$A$2:$A$152)-ROW('POA2'!$A$2)+1/--('POA2'!$A$2:$A$152=$B$75),ROWS($A$81:H81)),9)</f>
        <v>0</v>
      </c>
      <c r="I81" s="31">
        <f>INDEX('POA2'!$A$2:$O$152,_xlfn.AGGREGATE(15,6,ROW('POA2'!$A$2:$A$152)-ROW('POA2'!$A$2)+1/--('POA2'!$A$2:$A$152=$B$75),ROWS($A$81:I81)),10)</f>
        <v>0</v>
      </c>
      <c r="J81" s="31">
        <f>INDEX('POA2'!$A$2:$O$152,_xlfn.AGGREGATE(15,6,ROW('POA2'!$A$2:$A$152)-ROW('POA2'!$A$2)+1/--('POA2'!$A$2:$A$152=$B$75),ROWS($A$81:J81)),11)</f>
        <v>1</v>
      </c>
      <c r="K81" s="31">
        <f>INDEX('POA2'!$A$2:$O$152,_xlfn.AGGREGATE(15,6,ROW('POA2'!$A$2:$A$152)-ROW('POA2'!$A$2)+1/--('POA2'!$A$2:$A$152=$B$75),ROWS($A$81:K81)),12)</f>
        <v>0</v>
      </c>
      <c r="L81" s="31">
        <f>INDEX('POA2'!$A$2:$O$152,_xlfn.AGGREGATE(15,6,ROW('POA2'!$A$2:$A$152)-ROW('POA2'!$A$2)+1/--('POA2'!$A$2:$A$152=$B$75),ROWS($A$81:L81)),13)</f>
        <v>0</v>
      </c>
      <c r="M81" s="31">
        <f>INDEX('POA2'!$A$2:$O$152,_xlfn.AGGREGATE(15,6,ROW('POA2'!$A$2:$A$152)-ROW('POA2'!$A$2)+1/--('POA2'!$A$2:$A$152=$B$75),ROWS($A$81:M81)),14)</f>
        <v>0</v>
      </c>
      <c r="N81" s="37">
        <f t="shared" ref="N81" si="4">+G81+I81+K81+M81</f>
        <v>1</v>
      </c>
      <c r="O81" s="41">
        <f>IFERROR(N81/E81,0%)</f>
        <v>0.5</v>
      </c>
    </row>
    <row r="82" spans="1:16" ht="52.8" x14ac:dyDescent="0.3">
      <c r="A82" s="2" t="str">
        <f>INDEX('POA2'!$A$2:$O$152,_xlfn.AGGREGATE(15,6,ROW('POA2'!$A$2:$A$152)-ROW('POA2'!$A$2)+1/--('POA2'!$A$2:$A$152=$B$75),ROWS($A$81:A82)),3)</f>
        <v>2.3 Investigación, desarrollo tecnológico e Innovación</v>
      </c>
      <c r="B82" s="2" t="str">
        <f>INDEX('POA2'!$A$2:$O$152,_xlfn.AGGREGATE(15,6,ROW('POA2'!$A$2:$A$152)-ROW('POA2'!$A$2)+1/--('POA2'!$A$2:$A$152=$B$75),ROWS($A$81:B82)),4)</f>
        <v>2.3.1 Fortalecer la investigación, el desarrollo tecnológico y la innovación para contribuir al desarrollo regional, nacional e internacional.</v>
      </c>
      <c r="C82" s="2" t="str">
        <f>INDEX('POA2'!$A$2:$O$152,_xlfn.AGGREGATE(15,6,ROW('POA2'!$A$2:$A$152)-ROW('POA2'!$A$2)+1/--('POA2'!$A$2:$A$152=$B$75),ROWS($A$81:C82)),5)</f>
        <v>2.3.1.2 Estimular la creación y consolidación de los grupos de investigación en las diversas áreas del conocimiento que cultiva la universidad.</v>
      </c>
      <c r="D82" s="2" t="str">
        <f>INDEX('POA2'!$A$2:$O$152,_xlfn.AGGREGATE(15,6,ROW('POA2'!$A$2:$A$152)-ROW('POA2'!$A$2)+1/--('POA2'!$A$2:$A$152=$B$75),ROWS($A$81:D82)),6)</f>
        <v>Apoyar y dar seguimiento a los cuerpos académicos para su formación, evaluación y cambio de estatus.  (DPI)</v>
      </c>
      <c r="E82" s="37">
        <f t="shared" ref="E82:E84" si="5">+F82+H82+J82+L82</f>
        <v>1</v>
      </c>
      <c r="F82" s="31">
        <f>INDEX('POA2'!$A$2:$O$152,_xlfn.AGGREGATE(15,6,ROW('POA2'!$A$2:$A$152)-ROW('POA2'!$A$2)+1/--('POA2'!$A$2:$A$152=$B$75),ROWS($A$81:F82)),7)</f>
        <v>0</v>
      </c>
      <c r="G82" s="31">
        <f>INDEX('POA2'!$A$2:$O$152,_xlfn.AGGREGATE(15,6,ROW('POA2'!$A$2:$A$152)-ROW('POA2'!$A$2)+1/--('POA2'!$A$2:$A$152=$B$75),ROWS($A$81:G82)),8)</f>
        <v>0</v>
      </c>
      <c r="H82" s="31">
        <f>INDEX('POA2'!$A$2:$O$152,_xlfn.AGGREGATE(15,6,ROW('POA2'!$A$2:$A$152)-ROW('POA2'!$A$2)+1/--('POA2'!$A$2:$A$152=$B$75),ROWS($A$81:H82)),9)</f>
        <v>0</v>
      </c>
      <c r="I82" s="31">
        <f>INDEX('POA2'!$A$2:$O$152,_xlfn.AGGREGATE(15,6,ROW('POA2'!$A$2:$A$152)-ROW('POA2'!$A$2)+1/--('POA2'!$A$2:$A$152=$B$75),ROWS($A$81:I82)),10)</f>
        <v>0</v>
      </c>
      <c r="J82" s="31">
        <f>INDEX('POA2'!$A$2:$O$152,_xlfn.AGGREGATE(15,6,ROW('POA2'!$A$2:$A$152)-ROW('POA2'!$A$2)+1/--('POA2'!$A$2:$A$152=$B$75),ROWS($A$81:J82)),11)</f>
        <v>0</v>
      </c>
      <c r="K82" s="31">
        <f>INDEX('POA2'!$A$2:$O$152,_xlfn.AGGREGATE(15,6,ROW('POA2'!$A$2:$A$152)-ROW('POA2'!$A$2)+1/--('POA2'!$A$2:$A$152=$B$75),ROWS($A$81:K82)),12)</f>
        <v>0</v>
      </c>
      <c r="L82" s="31">
        <f>INDEX('POA2'!$A$2:$O$152,_xlfn.AGGREGATE(15,6,ROW('POA2'!$A$2:$A$152)-ROW('POA2'!$A$2)+1/--('POA2'!$A$2:$A$152=$B$75),ROWS($A$81:L82)),13)</f>
        <v>1</v>
      </c>
      <c r="M82" s="31">
        <f>INDEX('POA2'!$A$2:$O$152,_xlfn.AGGREGATE(15,6,ROW('POA2'!$A$2:$A$152)-ROW('POA2'!$A$2)+1/--('POA2'!$A$2:$A$152=$B$75),ROWS($A$81:M82)),14)</f>
        <v>0</v>
      </c>
      <c r="N82" s="37">
        <f t="shared" ref="N82:N84" si="6">+G82+I82+K82+M82</f>
        <v>0</v>
      </c>
      <c r="O82" s="41">
        <f t="shared" ref="O82:O84" si="7">IFERROR(N82/E82,0%)</f>
        <v>0</v>
      </c>
    </row>
    <row r="83" spans="1:16" ht="52.8" x14ac:dyDescent="0.3">
      <c r="A83" s="2" t="str">
        <f>INDEX('POA2'!$A$2:$O$152,_xlfn.AGGREGATE(15,6,ROW('POA2'!$A$2:$A$152)-ROW('POA2'!$A$2)+1/--('POA2'!$A$2:$A$152=$B$75),ROWS($A$81:A83)),3)</f>
        <v>2.3 Investigación, desarrollo tecnológico e Innovación</v>
      </c>
      <c r="B83" s="2" t="str">
        <f>INDEX('POA2'!$A$2:$O$152,_xlfn.AGGREGATE(15,6,ROW('POA2'!$A$2:$A$152)-ROW('POA2'!$A$2)+1/--('POA2'!$A$2:$A$152=$B$75),ROWS($A$81:B83)),4)</f>
        <v>2.3.1 Fortalecer la investigación, el desarrollo tecnológico y la innovación para contribuir al desarrollo regional, nacional e internacional.</v>
      </c>
      <c r="C83" s="2" t="str">
        <f>INDEX('POA2'!$A$2:$O$152,_xlfn.AGGREGATE(15,6,ROW('POA2'!$A$2:$A$152)-ROW('POA2'!$A$2)+1/--('POA2'!$A$2:$A$152=$B$75),ROWS($A$81:C83)),5)</f>
        <v>2.3.1.4 Gestionar recursos externos para financiar proyectos de investigación, desarrollo tecnológico e innovación.</v>
      </c>
      <c r="D83" s="2" t="str">
        <f>INDEX('POA2'!$A$2:$O$152,_xlfn.AGGREGATE(15,6,ROW('POA2'!$A$2:$A$152)-ROW('POA2'!$A$2)+1/--('POA2'!$A$2:$A$152=$B$75),ROWS($A$81:D83)),6)</f>
        <v>Coadyuvar con CGPI en el registro y seguimiento de proyectos de investigación y desarrollo tecnológico que incluyan financiamiento externo. (DPI)</v>
      </c>
      <c r="E83" s="37">
        <f t="shared" si="5"/>
        <v>2</v>
      </c>
      <c r="F83" s="31">
        <f>INDEX('POA2'!$A$2:$O$152,_xlfn.AGGREGATE(15,6,ROW('POA2'!$A$2:$A$152)-ROW('POA2'!$A$2)+1/--('POA2'!$A$2:$A$152=$B$75),ROWS($A$81:F83)),7)</f>
        <v>1</v>
      </c>
      <c r="G83" s="31">
        <f>INDEX('POA2'!$A$2:$O$152,_xlfn.AGGREGATE(15,6,ROW('POA2'!$A$2:$A$152)-ROW('POA2'!$A$2)+1/--('POA2'!$A$2:$A$152=$B$75),ROWS($A$81:G83)),8)</f>
        <v>1</v>
      </c>
      <c r="H83" s="31">
        <f>INDEX('POA2'!$A$2:$O$152,_xlfn.AGGREGATE(15,6,ROW('POA2'!$A$2:$A$152)-ROW('POA2'!$A$2)+1/--('POA2'!$A$2:$A$152=$B$75),ROWS($A$81:H83)),9)</f>
        <v>0</v>
      </c>
      <c r="I83" s="31">
        <f>INDEX('POA2'!$A$2:$O$152,_xlfn.AGGREGATE(15,6,ROW('POA2'!$A$2:$A$152)-ROW('POA2'!$A$2)+1/--('POA2'!$A$2:$A$152=$B$75),ROWS($A$81:I83)),10)</f>
        <v>0</v>
      </c>
      <c r="J83" s="31">
        <f>INDEX('POA2'!$A$2:$O$152,_xlfn.AGGREGATE(15,6,ROW('POA2'!$A$2:$A$152)-ROW('POA2'!$A$2)+1/--('POA2'!$A$2:$A$152=$B$75),ROWS($A$81:J83)),11)</f>
        <v>1</v>
      </c>
      <c r="K83" s="31">
        <f>INDEX('POA2'!$A$2:$O$152,_xlfn.AGGREGATE(15,6,ROW('POA2'!$A$2:$A$152)-ROW('POA2'!$A$2)+1/--('POA2'!$A$2:$A$152=$B$75),ROWS($A$81:K83)),12)</f>
        <v>0</v>
      </c>
      <c r="L83" s="31">
        <f>INDEX('POA2'!$A$2:$O$152,_xlfn.AGGREGATE(15,6,ROW('POA2'!$A$2:$A$152)-ROW('POA2'!$A$2)+1/--('POA2'!$A$2:$A$152=$B$75),ROWS($A$81:L83)),13)</f>
        <v>0</v>
      </c>
      <c r="M83" s="31">
        <f>INDEX('POA2'!$A$2:$O$152,_xlfn.AGGREGATE(15,6,ROW('POA2'!$A$2:$A$152)-ROW('POA2'!$A$2)+1/--('POA2'!$A$2:$A$152=$B$75),ROWS($A$81:M83)),14)</f>
        <v>0</v>
      </c>
      <c r="N83" s="37">
        <f t="shared" si="6"/>
        <v>1</v>
      </c>
      <c r="O83" s="41">
        <f t="shared" si="7"/>
        <v>0.5</v>
      </c>
    </row>
    <row r="84" spans="1:16" ht="66" x14ac:dyDescent="0.3">
      <c r="A84" s="2" t="str">
        <f>INDEX('POA2'!$A$2:$O$152,_xlfn.AGGREGATE(15,6,ROW('POA2'!$A$2:$A$152)-ROW('POA2'!$A$2)+1/--('POA2'!$A$2:$A$152=$B$75),ROWS($A$81:A84)),3)</f>
        <v>2.3 Investigación, desarrollo tecnológico e Innovación</v>
      </c>
      <c r="B84" s="2" t="str">
        <f>INDEX('POA2'!$A$2:$O$152,_xlfn.AGGREGATE(15,6,ROW('POA2'!$A$2:$A$152)-ROW('POA2'!$A$2)+1/--('POA2'!$A$2:$A$152=$B$75),ROWS($A$81:B84)),4)</f>
        <v>2.3.1 Fortalecer la investigación, el desarrollo tecnológico y la innovación para contribuir al desarrollo regional, nacional e internacional.</v>
      </c>
      <c r="C84" s="2" t="str">
        <f>INDEX('POA2'!$A$2:$O$152,_xlfn.AGGREGATE(15,6,ROW('POA2'!$A$2:$A$152)-ROW('POA2'!$A$2)+1/--('POA2'!$A$2:$A$152=$B$75),ROWS($A$81:C84)),5)</f>
        <v>2.3.1.5 Consolidar el vínculo entre la investigación y la docencia mediante estrategias diferenciadas que incidan en las distintas etapas del proceso formativo de los estudiantes.</v>
      </c>
      <c r="D84" s="2" t="str">
        <f>INDEX('POA2'!$A$2:$O$152,_xlfn.AGGREGATE(15,6,ROW('POA2'!$A$2:$A$152)-ROW('POA2'!$A$2)+1/--('POA2'!$A$2:$A$152=$B$75),ROWS($A$81:D84)),6)</f>
        <v>Apoyar y dar seguimiento a estudiantes que participan en el Programa de verano de la investigación científica y la tecnológica del pacifico (DELFIN). (DPI)</v>
      </c>
      <c r="E84" s="37">
        <f t="shared" si="5"/>
        <v>1</v>
      </c>
      <c r="F84" s="31">
        <f>INDEX('POA2'!$A$2:$O$152,_xlfn.AGGREGATE(15,6,ROW('POA2'!$A$2:$A$152)-ROW('POA2'!$A$2)+1/--('POA2'!$A$2:$A$152=$B$75),ROWS($A$81:F84)),7)</f>
        <v>0</v>
      </c>
      <c r="G84" s="31">
        <f>INDEX('POA2'!$A$2:$O$152,_xlfn.AGGREGATE(15,6,ROW('POA2'!$A$2:$A$152)-ROW('POA2'!$A$2)+1/--('POA2'!$A$2:$A$152=$B$75),ROWS($A$81:G84)),8)</f>
        <v>0</v>
      </c>
      <c r="H84" s="31">
        <f>INDEX('POA2'!$A$2:$O$152,_xlfn.AGGREGATE(15,6,ROW('POA2'!$A$2:$A$152)-ROW('POA2'!$A$2)+1/--('POA2'!$A$2:$A$152=$B$75),ROWS($A$81:H84)),9)</f>
        <v>0</v>
      </c>
      <c r="I84" s="31">
        <f>INDEX('POA2'!$A$2:$O$152,_xlfn.AGGREGATE(15,6,ROW('POA2'!$A$2:$A$152)-ROW('POA2'!$A$2)+1/--('POA2'!$A$2:$A$152=$B$75),ROWS($A$81:I84)),10)</f>
        <v>0</v>
      </c>
      <c r="J84" s="31">
        <f>INDEX('POA2'!$A$2:$O$152,_xlfn.AGGREGATE(15,6,ROW('POA2'!$A$2:$A$152)-ROW('POA2'!$A$2)+1/--('POA2'!$A$2:$A$152=$B$75),ROWS($A$81:J84)),11)</f>
        <v>1</v>
      </c>
      <c r="K84" s="31">
        <f>INDEX('POA2'!$A$2:$O$152,_xlfn.AGGREGATE(15,6,ROW('POA2'!$A$2:$A$152)-ROW('POA2'!$A$2)+1/--('POA2'!$A$2:$A$152=$B$75),ROWS($A$81:K84)),12)</f>
        <v>0</v>
      </c>
      <c r="L84" s="31">
        <f>INDEX('POA2'!$A$2:$O$152,_xlfn.AGGREGATE(15,6,ROW('POA2'!$A$2:$A$152)-ROW('POA2'!$A$2)+1/--('POA2'!$A$2:$A$152=$B$75),ROWS($A$81:L84)),13)</f>
        <v>0</v>
      </c>
      <c r="M84" s="31">
        <f>INDEX('POA2'!$A$2:$O$152,_xlfn.AGGREGATE(15,6,ROW('POA2'!$A$2:$A$152)-ROW('POA2'!$A$2)+1/--('POA2'!$A$2:$A$152=$B$75),ROWS($A$81:M84)),14)</f>
        <v>0</v>
      </c>
      <c r="N84" s="37">
        <f t="shared" si="6"/>
        <v>0</v>
      </c>
      <c r="O84" s="41">
        <f t="shared" si="7"/>
        <v>0</v>
      </c>
    </row>
    <row r="85" spans="1:16" x14ac:dyDescent="0.3">
      <c r="A85" s="13"/>
      <c r="B85" s="13"/>
      <c r="C85" s="13"/>
      <c r="D85" s="13"/>
      <c r="E85" s="14"/>
      <c r="F85" s="14"/>
      <c r="G85" s="15"/>
      <c r="H85" s="15"/>
      <c r="I85" s="15"/>
      <c r="J85" s="15"/>
      <c r="K85" s="15"/>
      <c r="L85" s="15"/>
      <c r="M85" s="15"/>
      <c r="N85" s="15"/>
      <c r="O85" s="16"/>
    </row>
    <row r="86" spans="1:16" x14ac:dyDescent="0.3">
      <c r="A86" s="13"/>
      <c r="B86" s="13"/>
      <c r="C86" s="13"/>
      <c r="D86" s="13"/>
      <c r="E86" s="14"/>
      <c r="F86" s="14"/>
      <c r="G86" s="15"/>
      <c r="H86" s="15"/>
      <c r="I86" s="15"/>
      <c r="J86" s="15"/>
      <c r="K86" s="15"/>
      <c r="L86" s="15"/>
      <c r="M86" s="15"/>
      <c r="N86" s="15"/>
      <c r="O86" s="16"/>
    </row>
    <row r="88" spans="1:16" ht="15.6" x14ac:dyDescent="0.3">
      <c r="A88" s="4"/>
      <c r="B88" s="82" t="s">
        <v>0</v>
      </c>
      <c r="C88" s="82"/>
      <c r="D88" s="82"/>
      <c r="E88" s="82"/>
      <c r="F88" s="82"/>
      <c r="G88" s="82"/>
      <c r="H88" s="82"/>
      <c r="I88" s="82"/>
      <c r="J88" s="82"/>
      <c r="K88" s="82"/>
      <c r="L88" s="82"/>
      <c r="M88" s="82"/>
      <c r="N88" s="82"/>
      <c r="O88" s="82"/>
    </row>
    <row r="89" spans="1:16" x14ac:dyDescent="0.3">
      <c r="A89" s="4"/>
      <c r="B89" s="83" t="s">
        <v>1564</v>
      </c>
      <c r="C89" s="83"/>
      <c r="D89" s="83"/>
      <c r="E89" s="83"/>
      <c r="F89" s="83"/>
      <c r="G89" s="83"/>
      <c r="H89" s="83"/>
      <c r="I89" s="83"/>
      <c r="J89" s="83"/>
      <c r="K89" s="83"/>
      <c r="L89" s="83"/>
      <c r="M89" s="83"/>
      <c r="N89" s="83"/>
      <c r="O89" s="83"/>
    </row>
    <row r="90" spans="1:16" x14ac:dyDescent="0.3">
      <c r="A90" s="4"/>
      <c r="B90" s="5"/>
      <c r="C90" s="5"/>
      <c r="D90" s="5"/>
      <c r="E90" s="5"/>
      <c r="F90" s="5"/>
      <c r="G90" s="5"/>
      <c r="H90" s="5"/>
      <c r="I90" s="5"/>
      <c r="J90" s="5"/>
      <c r="K90" s="5"/>
      <c r="L90" s="5"/>
      <c r="M90" s="5"/>
      <c r="N90" s="5"/>
      <c r="O90" s="5"/>
    </row>
    <row r="91" spans="1:16" ht="15.6" x14ac:dyDescent="0.3">
      <c r="A91" s="4"/>
      <c r="B91" s="12"/>
      <c r="C91" s="12"/>
      <c r="D91" s="12"/>
      <c r="E91" s="12"/>
      <c r="F91" s="12"/>
      <c r="G91" s="12"/>
      <c r="H91" s="12"/>
      <c r="I91" s="12"/>
      <c r="J91" s="12"/>
      <c r="K91" s="12"/>
      <c r="L91" s="12"/>
      <c r="M91" s="12"/>
      <c r="N91" s="12"/>
      <c r="O91" s="12"/>
    </row>
    <row r="92" spans="1:16" ht="15.6" x14ac:dyDescent="0.3">
      <c r="A92" s="6" t="s">
        <v>1</v>
      </c>
      <c r="B92" s="33">
        <v>270</v>
      </c>
      <c r="C92" s="84" t="s">
        <v>140</v>
      </c>
      <c r="D92" s="84"/>
      <c r="E92" s="84"/>
      <c r="F92" s="84"/>
      <c r="G92" s="84"/>
      <c r="H92" s="84"/>
      <c r="I92" s="84"/>
      <c r="J92" s="84"/>
      <c r="K92" s="84"/>
      <c r="L92" s="84"/>
      <c r="M92" s="84"/>
      <c r="N92" s="84"/>
      <c r="O92" s="7"/>
    </row>
    <row r="93" spans="1:16" x14ac:dyDescent="0.3">
      <c r="A93" s="6" t="s">
        <v>13</v>
      </c>
      <c r="B93" s="11" t="s">
        <v>3</v>
      </c>
      <c r="C93" s="84" t="s">
        <v>26</v>
      </c>
      <c r="D93" s="84"/>
      <c r="E93" s="84"/>
      <c r="F93" s="84"/>
      <c r="G93" s="84"/>
      <c r="H93" s="84"/>
      <c r="I93" s="84"/>
      <c r="J93" s="84"/>
      <c r="K93" s="84"/>
      <c r="L93" s="84"/>
      <c r="M93" s="84"/>
      <c r="N93" s="84"/>
      <c r="O93" s="8"/>
      <c r="P93" s="4"/>
    </row>
    <row r="94" spans="1:16" x14ac:dyDescent="0.3">
      <c r="B94" s="9"/>
      <c r="C94" s="9"/>
      <c r="D94" s="9"/>
      <c r="E94" s="9"/>
      <c r="F94" s="9"/>
      <c r="G94" s="9"/>
      <c r="H94" s="9"/>
      <c r="I94" s="9"/>
      <c r="J94" s="9"/>
      <c r="K94" s="9"/>
      <c r="L94" s="9"/>
      <c r="M94" s="9"/>
      <c r="N94" s="9"/>
    </row>
    <row r="95" spans="1:16" x14ac:dyDescent="0.3">
      <c r="A95" s="85" t="s">
        <v>21</v>
      </c>
      <c r="B95" s="85" t="s">
        <v>22</v>
      </c>
      <c r="C95" s="85" t="s">
        <v>23</v>
      </c>
      <c r="D95" s="85" t="s">
        <v>24</v>
      </c>
      <c r="E95" s="85" t="s">
        <v>5</v>
      </c>
      <c r="F95" s="86" t="s">
        <v>25</v>
      </c>
      <c r="G95" s="86"/>
      <c r="H95" s="86"/>
      <c r="I95" s="86"/>
      <c r="J95" s="86"/>
      <c r="K95" s="86"/>
      <c r="L95" s="86"/>
      <c r="M95" s="86"/>
      <c r="N95" s="87" t="s">
        <v>16</v>
      </c>
      <c r="O95" s="85" t="s">
        <v>17</v>
      </c>
    </row>
    <row r="96" spans="1:16" x14ac:dyDescent="0.3">
      <c r="A96" s="85"/>
      <c r="B96" s="85"/>
      <c r="C96" s="85"/>
      <c r="D96" s="85"/>
      <c r="E96" s="85"/>
      <c r="F96" s="86" t="s">
        <v>6</v>
      </c>
      <c r="G96" s="86"/>
      <c r="H96" s="86" t="s">
        <v>7</v>
      </c>
      <c r="I96" s="86"/>
      <c r="J96" s="86" t="s">
        <v>8</v>
      </c>
      <c r="K96" s="86"/>
      <c r="L96" s="86" t="s">
        <v>9</v>
      </c>
      <c r="M96" s="86"/>
      <c r="N96" s="87"/>
      <c r="O96" s="85"/>
    </row>
    <row r="97" spans="1:16" x14ac:dyDescent="0.3">
      <c r="A97" s="85"/>
      <c r="B97" s="85"/>
      <c r="C97" s="85"/>
      <c r="D97" s="85"/>
      <c r="E97" s="85"/>
      <c r="F97" s="10" t="s">
        <v>10</v>
      </c>
      <c r="G97" s="10" t="s">
        <v>11</v>
      </c>
      <c r="H97" s="10" t="s">
        <v>10</v>
      </c>
      <c r="I97" s="10" t="s">
        <v>11</v>
      </c>
      <c r="J97" s="10" t="s">
        <v>10</v>
      </c>
      <c r="K97" s="10" t="s">
        <v>12</v>
      </c>
      <c r="L97" s="10" t="s">
        <v>10</v>
      </c>
      <c r="M97" s="10" t="s">
        <v>12</v>
      </c>
      <c r="N97" s="87"/>
      <c r="O97" s="85"/>
    </row>
    <row r="98" spans="1:16" ht="52.8" x14ac:dyDescent="0.3">
      <c r="A98" s="2" t="str">
        <f>INDEX('POA3'!$A$2:$O$152,_xlfn.AGGREGATE(15,6,ROW('POA3'!$A$2:$A$152)-ROW('POA3'!$A$2)+1/--('POA3'!$A$2:$A$152=$B$92),ROWS($A$98:A98)),3)</f>
        <v>3.4 Extensión y vinculación</v>
      </c>
      <c r="B98" s="2" t="str">
        <f>INDEX('POA3'!$A$2:$O$152,_xlfn.AGGREGATE(15,6,ROW('POA3'!$A$2:$A$152)-ROW('POA3'!$A$2)+1/--('POA3'!$A$2:$A$152=$B$92),ROWS($A$98:B98)),4)</f>
        <v>3.4.1 Fortalecer la presencia de la universidad en la sociedad a través de la divulgación del conocimiento y la promoción de la cultura y el deporte.</v>
      </c>
      <c r="C98" s="2" t="str">
        <f>INDEX('POA3'!$A$2:$O$152,_xlfn.AGGREGATE(15,6,ROW('POA3'!$A$2:$A$152)-ROW('POA3'!$A$2)+1/--('POA3'!$A$2:$A$152=$B$92),ROWS($A$98:C98)),5)</f>
        <v>3.4.1.2 Fomentar el desarrollo de vocaciones científicas y tecnológicas en estudiantes de educación básica y media superior de la entidad.</v>
      </c>
      <c r="D98" s="2" t="str">
        <f>INDEX('POA3'!$A$2:$O$152,_xlfn.AGGREGATE(15,6,ROW('POA3'!$A$2:$A$152)-ROW('POA3'!$A$2)+1/--('POA3'!$A$2:$A$152=$B$92),ROWS($A$98:D98)),6)</f>
        <v>Organizar evento (Expo UABC) para difundir información profesiográfica a los aspirantes a ingresar a UABC. (DFB)</v>
      </c>
      <c r="E98" s="37">
        <f t="shared" ref="E98" si="8">+F98+H98+J98+L98</f>
        <v>1</v>
      </c>
      <c r="F98" s="31">
        <f>INDEX('POA3'!$A$2:$O$152,_xlfn.AGGREGATE(15,6,ROW('POA3'!$A$2:$A$152)-ROW('POA3'!$A$2)+1/--('POA3'!$A$2:$A$152=$B$92),ROWS($A$98:E98)),7)</f>
        <v>0</v>
      </c>
      <c r="G98" s="31">
        <f>INDEX('POA3'!$A$2:$O$152,_xlfn.AGGREGATE(15,6,ROW('POA3'!$A$2:$A$152)-ROW('POA3'!$A$2)+1/--('POA3'!$A$2:$A$152=$B$92),ROWS($A$98:F98)),8)</f>
        <v>0</v>
      </c>
      <c r="H98" s="31">
        <f>INDEX('POA3'!$A$2:$O$152,_xlfn.AGGREGATE(15,6,ROW('POA3'!$A$2:$A$152)-ROW('POA3'!$A$2)+1/--('POA3'!$A$2:$A$152=$B$92),ROWS($A$98:G98)),9)</f>
        <v>0</v>
      </c>
      <c r="I98" s="31">
        <f>INDEX('POA3'!$A$2:$O$152,_xlfn.AGGREGATE(15,6,ROW('POA3'!$A$2:$A$152)-ROW('POA3'!$A$2)+1/--('POA3'!$A$2:$A$152=$B$92),ROWS($A$98:H98)),10)</f>
        <v>0</v>
      </c>
      <c r="J98" s="31">
        <f>INDEX('POA3'!$A$2:$O$152,_xlfn.AGGREGATE(15,6,ROW('POA3'!$A$2:$A$152)-ROW('POA3'!$A$2)+1/--('POA3'!$A$2:$A$152=$B$92),ROWS($A$98:I98)),11)</f>
        <v>0</v>
      </c>
      <c r="K98" s="31">
        <f>INDEX('POA3'!$A$2:$O$152,_xlfn.AGGREGATE(15,6,ROW('POA3'!$A$2:$A$152)-ROW('POA3'!$A$2)+1/--('POA3'!$A$2:$A$152=$B$92),ROWS($A$98:J98)),12)</f>
        <v>0</v>
      </c>
      <c r="L98" s="31">
        <f>INDEX('POA3'!$A$2:$O$152,_xlfn.AGGREGATE(15,6,ROW('POA3'!$A$2:$A$152)-ROW('POA3'!$A$2)+1/--('POA3'!$A$2:$A$152=$B$92),ROWS($A$98:K98)),13)</f>
        <v>1</v>
      </c>
      <c r="M98" s="31">
        <f>INDEX('POA3'!$A$2:$O$152,_xlfn.AGGREGATE(15,6,ROW('POA3'!$A$2:$A$152)-ROW('POA3'!$A$2)+1/--('POA3'!$A$2:$A$152=$B$92),ROWS($A$98:L98)),14)</f>
        <v>0</v>
      </c>
      <c r="N98" s="37">
        <f t="shared" ref="N98" si="9">+G98+I98+K98+M98</f>
        <v>0</v>
      </c>
      <c r="O98" s="41">
        <f t="shared" ref="O98" si="10">IFERROR(N98/E98,0%)</f>
        <v>0</v>
      </c>
    </row>
    <row r="99" spans="1:16" ht="66" x14ac:dyDescent="0.3">
      <c r="A99" s="2" t="str">
        <f>INDEX('POA3'!$A$2:$O$152,_xlfn.AGGREGATE(15,6,ROW('POA3'!$A$2:$A$152)-ROW('POA3'!$A$2)+1/--('POA3'!$A$2:$A$152=$B$92),ROWS($A$98:A99)),3)</f>
        <v>3.4 Extensión y vinculación</v>
      </c>
      <c r="B99" s="2" t="str">
        <f>INDEX('POA3'!$A$2:$O$152,_xlfn.AGGREGATE(15,6,ROW('POA3'!$A$2:$A$152)-ROW('POA3'!$A$2)+1/--('POA3'!$A$2:$A$152=$B$92),ROWS($A$98:B99)),4)</f>
        <v>3.4.1 Fortalecer la presencia de la universidad en la sociedad a través de la divulgación del conocimiento y la promoción de la cultura y el deporte.</v>
      </c>
      <c r="C99" s="2" t="str">
        <f>INDEX('POA3'!$A$2:$O$152,_xlfn.AGGREGATE(15,6,ROW('POA3'!$A$2:$A$152)-ROW('POA3'!$A$2)+1/--('POA3'!$A$2:$A$152=$B$92),ROWS($A$98:C99)),5)</f>
        <v>3.4.1.7 Promover la participación de los universitarios en actividades de extensión de los servicios que brinda la uabc, y de intervención comunitaria orientadas a sectores sociales en condiciones de vulnerabilidad.</v>
      </c>
      <c r="D99" s="2" t="str">
        <f>INDEX('POA3'!$A$2:$O$152,_xlfn.AGGREGATE(15,6,ROW('POA3'!$A$2:$A$152)-ROW('POA3'!$A$2)+1/--('POA3'!$A$2:$A$152=$B$92),ROWS($A$98:D99)),6)</f>
        <v>Fomentar la participación de los alumnos en programas de SSC que contemplen actividades de contacto directo con comunidades vulnerables.(DFB)</v>
      </c>
      <c r="E99" s="37">
        <f t="shared" ref="E99:E102" si="11">+F99+H99+J99+L99</f>
        <v>2</v>
      </c>
      <c r="F99" s="31">
        <f>INDEX('POA3'!$A$2:$O$152,_xlfn.AGGREGATE(15,6,ROW('POA3'!$A$2:$A$152)-ROW('POA3'!$A$2)+1/--('POA3'!$A$2:$A$152=$B$92),ROWS($A$98:E99)),7)</f>
        <v>0</v>
      </c>
      <c r="G99" s="31">
        <f>INDEX('POA3'!$A$2:$O$152,_xlfn.AGGREGATE(15,6,ROW('POA3'!$A$2:$A$152)-ROW('POA3'!$A$2)+1/--('POA3'!$A$2:$A$152=$B$92),ROWS($A$98:F99)),8)</f>
        <v>0</v>
      </c>
      <c r="H99" s="31">
        <f>INDEX('POA3'!$A$2:$O$152,_xlfn.AGGREGATE(15,6,ROW('POA3'!$A$2:$A$152)-ROW('POA3'!$A$2)+1/--('POA3'!$A$2:$A$152=$B$92),ROWS($A$98:G99)),9)</f>
        <v>1</v>
      </c>
      <c r="I99" s="31">
        <f>INDEX('POA3'!$A$2:$O$152,_xlfn.AGGREGATE(15,6,ROW('POA3'!$A$2:$A$152)-ROW('POA3'!$A$2)+1/--('POA3'!$A$2:$A$152=$B$92),ROWS($A$98:H99)),10)</f>
        <v>0</v>
      </c>
      <c r="J99" s="31">
        <f>INDEX('POA3'!$A$2:$O$152,_xlfn.AGGREGATE(15,6,ROW('POA3'!$A$2:$A$152)-ROW('POA3'!$A$2)+1/--('POA3'!$A$2:$A$152=$B$92),ROWS($A$98:I99)),11)</f>
        <v>0</v>
      </c>
      <c r="K99" s="31">
        <f>INDEX('POA3'!$A$2:$O$152,_xlfn.AGGREGATE(15,6,ROW('POA3'!$A$2:$A$152)-ROW('POA3'!$A$2)+1/--('POA3'!$A$2:$A$152=$B$92),ROWS($A$98:J99)),12)</f>
        <v>0</v>
      </c>
      <c r="L99" s="31">
        <f>INDEX('POA3'!$A$2:$O$152,_xlfn.AGGREGATE(15,6,ROW('POA3'!$A$2:$A$152)-ROW('POA3'!$A$2)+1/--('POA3'!$A$2:$A$152=$B$92),ROWS($A$98:K99)),13)</f>
        <v>1</v>
      </c>
      <c r="M99" s="31">
        <f>INDEX('POA3'!$A$2:$O$152,_xlfn.AGGREGATE(15,6,ROW('POA3'!$A$2:$A$152)-ROW('POA3'!$A$2)+1/--('POA3'!$A$2:$A$152=$B$92),ROWS($A$98:L99)),14)</f>
        <v>0</v>
      </c>
      <c r="N99" s="37">
        <f t="shared" ref="N99:N102" si="12">+G99+I99+K99+M99</f>
        <v>0</v>
      </c>
      <c r="O99" s="41">
        <f t="shared" ref="O99:O102" si="13">IFERROR(N99/E99,0%)</f>
        <v>0</v>
      </c>
    </row>
    <row r="100" spans="1:16" ht="52.8" x14ac:dyDescent="0.3">
      <c r="A100" s="2" t="str">
        <f>INDEX('POA3'!$A$2:$O$152,_xlfn.AGGREGATE(15,6,ROW('POA3'!$A$2:$A$152)-ROW('POA3'!$A$2)+1/--('POA3'!$A$2:$A$152=$B$92),ROWS($A$98:A100)),3)</f>
        <v>3.4 Extensión y vinculación</v>
      </c>
      <c r="B100" s="2" t="str">
        <f>INDEX('POA3'!$A$2:$O$152,_xlfn.AGGREGATE(15,6,ROW('POA3'!$A$2:$A$152)-ROW('POA3'!$A$2)+1/--('POA3'!$A$2:$A$152=$B$92),ROWS($A$98:B100)),4)</f>
        <v>3.4.2 Consolidar los esquemas de vinculación institucional con los sectores público, privado y social.</v>
      </c>
      <c r="C100" s="2" t="str">
        <f>INDEX('POA3'!$A$2:$O$152,_xlfn.AGGREGATE(15,6,ROW('POA3'!$A$2:$A$152)-ROW('POA3'!$A$2)+1/--('POA3'!$A$2:$A$152=$B$92),ROWS($A$98:C100)),5)</f>
        <v>3.4.2.1 Establecer convenios que promuevan la relación con los sectores público, priva- do y social, y supervisar su adecuado funcionamiento.</v>
      </c>
      <c r="D100" s="2" t="str">
        <f>INDEX('POA3'!$A$2:$O$152,_xlfn.AGGREGATE(15,6,ROW('POA3'!$A$2:$A$152)-ROW('POA3'!$A$2)+1/--('POA3'!$A$2:$A$152=$B$92),ROWS($A$98:D100)),6)</f>
        <v>Apoyar y dar seguimiento en la firma de convenios entre las UA y los sectores público, privado y social. (DFPVU)</v>
      </c>
      <c r="E100" s="37">
        <f t="shared" si="11"/>
        <v>2</v>
      </c>
      <c r="F100" s="31">
        <f>INDEX('POA3'!$A$2:$O$152,_xlfn.AGGREGATE(15,6,ROW('POA3'!$A$2:$A$152)-ROW('POA3'!$A$2)+1/--('POA3'!$A$2:$A$152=$B$92),ROWS($A$98:E100)),7)</f>
        <v>0</v>
      </c>
      <c r="G100" s="31">
        <f>INDEX('POA3'!$A$2:$O$152,_xlfn.AGGREGATE(15,6,ROW('POA3'!$A$2:$A$152)-ROW('POA3'!$A$2)+1/--('POA3'!$A$2:$A$152=$B$92),ROWS($A$98:F100)),8)</f>
        <v>0</v>
      </c>
      <c r="H100" s="31">
        <f>INDEX('POA3'!$A$2:$O$152,_xlfn.AGGREGATE(15,6,ROW('POA3'!$A$2:$A$152)-ROW('POA3'!$A$2)+1/--('POA3'!$A$2:$A$152=$B$92),ROWS($A$98:G100)),9)</f>
        <v>1</v>
      </c>
      <c r="I100" s="31">
        <f>INDEX('POA3'!$A$2:$O$152,_xlfn.AGGREGATE(15,6,ROW('POA3'!$A$2:$A$152)-ROW('POA3'!$A$2)+1/--('POA3'!$A$2:$A$152=$B$92),ROWS($A$98:H100)),10)</f>
        <v>0</v>
      </c>
      <c r="J100" s="31">
        <f>INDEX('POA3'!$A$2:$O$152,_xlfn.AGGREGATE(15,6,ROW('POA3'!$A$2:$A$152)-ROW('POA3'!$A$2)+1/--('POA3'!$A$2:$A$152=$B$92),ROWS($A$98:I100)),11)</f>
        <v>0</v>
      </c>
      <c r="K100" s="31">
        <f>INDEX('POA3'!$A$2:$O$152,_xlfn.AGGREGATE(15,6,ROW('POA3'!$A$2:$A$152)-ROW('POA3'!$A$2)+1/--('POA3'!$A$2:$A$152=$B$92),ROWS($A$98:J100)),12)</f>
        <v>0</v>
      </c>
      <c r="L100" s="31">
        <f>INDEX('POA3'!$A$2:$O$152,_xlfn.AGGREGATE(15,6,ROW('POA3'!$A$2:$A$152)-ROW('POA3'!$A$2)+1/--('POA3'!$A$2:$A$152=$B$92),ROWS($A$98:K100)),13)</f>
        <v>1</v>
      </c>
      <c r="M100" s="31">
        <f>INDEX('POA3'!$A$2:$O$152,_xlfn.AGGREGATE(15,6,ROW('POA3'!$A$2:$A$152)-ROW('POA3'!$A$2)+1/--('POA3'!$A$2:$A$152=$B$92),ROWS($A$98:L100)),14)</f>
        <v>0</v>
      </c>
      <c r="N100" s="37">
        <f t="shared" si="12"/>
        <v>0</v>
      </c>
      <c r="O100" s="41">
        <f t="shared" si="13"/>
        <v>0</v>
      </c>
    </row>
    <row r="101" spans="1:16" ht="39.6" x14ac:dyDescent="0.3">
      <c r="A101" s="2" t="str">
        <f>INDEX('POA3'!$A$2:$O$152,_xlfn.AGGREGATE(15,6,ROW('POA3'!$A$2:$A$152)-ROW('POA3'!$A$2)+1/--('POA3'!$A$2:$A$152=$B$92),ROWS($A$98:A101)),3)</f>
        <v>3.4 Extensión y vinculación</v>
      </c>
      <c r="B101" s="2" t="str">
        <f>INDEX('POA3'!$A$2:$O$152,_xlfn.AGGREGATE(15,6,ROW('POA3'!$A$2:$A$152)-ROW('POA3'!$A$2)+1/--('POA3'!$A$2:$A$152=$B$92),ROWS($A$98:B101)),4)</f>
        <v>3.4.2 Consolidar los esquemas de vinculación institucional con los sectores público, privado y social.</v>
      </c>
      <c r="C101" s="2" t="str">
        <f>INDEX('POA3'!$A$2:$O$152,_xlfn.AGGREGATE(15,6,ROW('POA3'!$A$2:$A$152)-ROW('POA3'!$A$2)+1/--('POA3'!$A$2:$A$152=$B$92),ROWS($A$98:C101)),5)</f>
        <v>3.4.2.5 Fortalecer la inserción laboral de los egresados a través de la vinculación de la universidad con su entorno.</v>
      </c>
      <c r="D101" s="2" t="str">
        <f>INDEX('POA3'!$A$2:$O$152,_xlfn.AGGREGATE(15,6,ROW('POA3'!$A$2:$A$152)-ROW('POA3'!$A$2)+1/--('POA3'!$A$2:$A$152=$B$92),ROWS($A$98:D101)),6)</f>
        <v>Impartir talleres de empleabilidad a alumnos de último semestre para orientarlos en el manejo de la Bolsa de Trabajo de UABC. (DFPVU)</v>
      </c>
      <c r="E101" s="37">
        <f t="shared" si="11"/>
        <v>2</v>
      </c>
      <c r="F101" s="31">
        <f>INDEX('POA3'!$A$2:$O$152,_xlfn.AGGREGATE(15,6,ROW('POA3'!$A$2:$A$152)-ROW('POA3'!$A$2)+1/--('POA3'!$A$2:$A$152=$B$92),ROWS($A$98:E101)),7)</f>
        <v>0</v>
      </c>
      <c r="G101" s="31">
        <f>INDEX('POA3'!$A$2:$O$152,_xlfn.AGGREGATE(15,6,ROW('POA3'!$A$2:$A$152)-ROW('POA3'!$A$2)+1/--('POA3'!$A$2:$A$152=$B$92),ROWS($A$98:F101)),8)</f>
        <v>0</v>
      </c>
      <c r="H101" s="31">
        <f>INDEX('POA3'!$A$2:$O$152,_xlfn.AGGREGATE(15,6,ROW('POA3'!$A$2:$A$152)-ROW('POA3'!$A$2)+1/--('POA3'!$A$2:$A$152=$B$92),ROWS($A$98:G101)),9)</f>
        <v>1</v>
      </c>
      <c r="I101" s="31">
        <f>INDEX('POA3'!$A$2:$O$152,_xlfn.AGGREGATE(15,6,ROW('POA3'!$A$2:$A$152)-ROW('POA3'!$A$2)+1/--('POA3'!$A$2:$A$152=$B$92),ROWS($A$98:H101)),10)</f>
        <v>0</v>
      </c>
      <c r="J101" s="31">
        <f>INDEX('POA3'!$A$2:$O$152,_xlfn.AGGREGATE(15,6,ROW('POA3'!$A$2:$A$152)-ROW('POA3'!$A$2)+1/--('POA3'!$A$2:$A$152=$B$92),ROWS($A$98:I101)),11)</f>
        <v>0</v>
      </c>
      <c r="K101" s="31">
        <f>INDEX('POA3'!$A$2:$O$152,_xlfn.AGGREGATE(15,6,ROW('POA3'!$A$2:$A$152)-ROW('POA3'!$A$2)+1/--('POA3'!$A$2:$A$152=$B$92),ROWS($A$98:J101)),12)</f>
        <v>0</v>
      </c>
      <c r="L101" s="31">
        <f>INDEX('POA3'!$A$2:$O$152,_xlfn.AGGREGATE(15,6,ROW('POA3'!$A$2:$A$152)-ROW('POA3'!$A$2)+1/--('POA3'!$A$2:$A$152=$B$92),ROWS($A$98:K101)),13)</f>
        <v>1</v>
      </c>
      <c r="M101" s="31">
        <f>INDEX('POA3'!$A$2:$O$152,_xlfn.AGGREGATE(15,6,ROW('POA3'!$A$2:$A$152)-ROW('POA3'!$A$2)+1/--('POA3'!$A$2:$A$152=$B$92),ROWS($A$98:L101)),14)</f>
        <v>0</v>
      </c>
      <c r="N101" s="37">
        <f t="shared" si="12"/>
        <v>0</v>
      </c>
      <c r="O101" s="41">
        <f t="shared" si="13"/>
        <v>0</v>
      </c>
    </row>
    <row r="102" spans="1:16" ht="52.8" x14ac:dyDescent="0.3">
      <c r="A102" s="2" t="str">
        <f>INDEX('POA3'!$A$2:$O$152,_xlfn.AGGREGATE(15,6,ROW('POA3'!$A$2:$A$152)-ROW('POA3'!$A$2)+1/--('POA3'!$A$2:$A$152=$B$92),ROWS($A$98:A102)),3)</f>
        <v>3.4 Extensión y vinculación</v>
      </c>
      <c r="B102" s="2" t="str">
        <f>INDEX('POA3'!$A$2:$O$152,_xlfn.AGGREGATE(15,6,ROW('POA3'!$A$2:$A$152)-ROW('POA3'!$A$2)+1/--('POA3'!$A$2:$A$152=$B$92),ROWS($A$98:B102)),4)</f>
        <v>3.4.3 Impulsar mecanismos para la generación de ingresos propios a través de la vinculación con el entorno social y productivo.</v>
      </c>
      <c r="C102" s="2" t="str">
        <f>INDEX('POA3'!$A$2:$O$152,_xlfn.AGGREGATE(15,6,ROW('POA3'!$A$2:$A$152)-ROW('POA3'!$A$2)+1/--('POA3'!$A$2:$A$152=$B$92),ROWS($A$98:C102)),5)</f>
        <v>3.4.3.3 Reformular los esquemas institucionales de educación continua a fin de que representen una fuente significativa de ingresos propios para la universidad.</v>
      </c>
      <c r="D102" s="2" t="str">
        <f>INDEX('POA3'!$A$2:$O$152,_xlfn.AGGREGATE(15,6,ROW('POA3'!$A$2:$A$152)-ROW('POA3'!$A$2)+1/--('POA3'!$A$2:$A$152=$B$92),ROWS($A$98:D102)),6)</f>
        <v>Registrar los programas de educación continua ofertados en las UA. (DFPVU)</v>
      </c>
      <c r="E102" s="37">
        <f t="shared" si="11"/>
        <v>4</v>
      </c>
      <c r="F102" s="31">
        <f>INDEX('POA3'!$A$2:$O$152,_xlfn.AGGREGATE(15,6,ROW('POA3'!$A$2:$A$152)-ROW('POA3'!$A$2)+1/--('POA3'!$A$2:$A$152=$B$92),ROWS($A$98:E102)),7)</f>
        <v>1</v>
      </c>
      <c r="G102" s="31">
        <f>INDEX('POA3'!$A$2:$O$152,_xlfn.AGGREGATE(15,6,ROW('POA3'!$A$2:$A$152)-ROW('POA3'!$A$2)+1/--('POA3'!$A$2:$A$152=$B$92),ROWS($A$98:F102)),8)</f>
        <v>1</v>
      </c>
      <c r="H102" s="31">
        <f>INDEX('POA3'!$A$2:$O$152,_xlfn.AGGREGATE(15,6,ROW('POA3'!$A$2:$A$152)-ROW('POA3'!$A$2)+1/--('POA3'!$A$2:$A$152=$B$92),ROWS($A$98:G102)),9)</f>
        <v>1</v>
      </c>
      <c r="I102" s="31">
        <f>INDEX('POA3'!$A$2:$O$152,_xlfn.AGGREGATE(15,6,ROW('POA3'!$A$2:$A$152)-ROW('POA3'!$A$2)+1/--('POA3'!$A$2:$A$152=$B$92),ROWS($A$98:H102)),10)</f>
        <v>0</v>
      </c>
      <c r="J102" s="31">
        <f>INDEX('POA3'!$A$2:$O$152,_xlfn.AGGREGATE(15,6,ROW('POA3'!$A$2:$A$152)-ROW('POA3'!$A$2)+1/--('POA3'!$A$2:$A$152=$B$92),ROWS($A$98:I102)),11)</f>
        <v>1</v>
      </c>
      <c r="K102" s="31">
        <f>INDEX('POA3'!$A$2:$O$152,_xlfn.AGGREGATE(15,6,ROW('POA3'!$A$2:$A$152)-ROW('POA3'!$A$2)+1/--('POA3'!$A$2:$A$152=$B$92),ROWS($A$98:J102)),12)</f>
        <v>0</v>
      </c>
      <c r="L102" s="31">
        <f>INDEX('POA3'!$A$2:$O$152,_xlfn.AGGREGATE(15,6,ROW('POA3'!$A$2:$A$152)-ROW('POA3'!$A$2)+1/--('POA3'!$A$2:$A$152=$B$92),ROWS($A$98:K102)),13)</f>
        <v>1</v>
      </c>
      <c r="M102" s="31">
        <f>INDEX('POA3'!$A$2:$O$152,_xlfn.AGGREGATE(15,6,ROW('POA3'!$A$2:$A$152)-ROW('POA3'!$A$2)+1/--('POA3'!$A$2:$A$152=$B$92),ROWS($A$98:L102)),14)</f>
        <v>0</v>
      </c>
      <c r="N102" s="37">
        <f t="shared" si="12"/>
        <v>1</v>
      </c>
      <c r="O102" s="41">
        <f t="shared" si="13"/>
        <v>0.25</v>
      </c>
    </row>
    <row r="103" spans="1:16" x14ac:dyDescent="0.3">
      <c r="A103" s="13"/>
      <c r="B103" s="13"/>
      <c r="C103" s="13"/>
      <c r="D103" s="13"/>
      <c r="E103" s="14"/>
      <c r="F103" s="14"/>
      <c r="G103" s="15"/>
      <c r="H103" s="15"/>
      <c r="I103" s="15"/>
      <c r="J103" s="15"/>
      <c r="K103" s="15"/>
      <c r="L103" s="15"/>
      <c r="M103" s="15"/>
      <c r="N103" s="15"/>
      <c r="O103" s="16"/>
    </row>
    <row r="105" spans="1:16" ht="15.6" x14ac:dyDescent="0.3">
      <c r="A105" s="4"/>
      <c r="B105" s="82" t="s">
        <v>0</v>
      </c>
      <c r="C105" s="82"/>
      <c r="D105" s="82"/>
      <c r="E105" s="82"/>
      <c r="F105" s="82"/>
      <c r="G105" s="82"/>
      <c r="H105" s="82"/>
      <c r="I105" s="82"/>
      <c r="J105" s="82"/>
      <c r="K105" s="82"/>
      <c r="L105" s="82"/>
      <c r="M105" s="82"/>
      <c r="N105" s="82"/>
      <c r="O105" s="82"/>
    </row>
    <row r="106" spans="1:16" x14ac:dyDescent="0.3">
      <c r="A106" s="4"/>
      <c r="B106" s="83" t="s">
        <v>1564</v>
      </c>
      <c r="C106" s="83"/>
      <c r="D106" s="83"/>
      <c r="E106" s="83"/>
      <c r="F106" s="83"/>
      <c r="G106" s="83"/>
      <c r="H106" s="83"/>
      <c r="I106" s="83"/>
      <c r="J106" s="83"/>
      <c r="K106" s="83"/>
      <c r="L106" s="83"/>
      <c r="M106" s="83"/>
      <c r="N106" s="83"/>
      <c r="O106" s="83"/>
    </row>
    <row r="107" spans="1:16" x14ac:dyDescent="0.3">
      <c r="A107" s="4"/>
      <c r="B107" s="5"/>
      <c r="C107" s="5"/>
      <c r="D107" s="5"/>
      <c r="E107" s="5"/>
      <c r="F107" s="5"/>
      <c r="G107" s="5"/>
      <c r="H107" s="5"/>
      <c r="I107" s="5"/>
      <c r="J107" s="5"/>
      <c r="K107" s="5"/>
      <c r="L107" s="5"/>
      <c r="M107" s="5"/>
      <c r="N107" s="5"/>
      <c r="O107" s="5"/>
    </row>
    <row r="108" spans="1:16" ht="15.6" x14ac:dyDescent="0.3">
      <c r="A108" s="4"/>
      <c r="B108" s="12"/>
      <c r="C108" s="12"/>
      <c r="D108" s="12"/>
      <c r="E108" s="12"/>
      <c r="F108" s="12"/>
      <c r="G108" s="12"/>
      <c r="H108" s="12"/>
      <c r="I108" s="12"/>
      <c r="J108" s="12"/>
      <c r="K108" s="12"/>
      <c r="L108" s="12"/>
      <c r="M108" s="12"/>
      <c r="N108" s="12"/>
      <c r="O108" s="12"/>
    </row>
    <row r="109" spans="1:16" ht="15.6" x14ac:dyDescent="0.3">
      <c r="A109" s="6" t="s">
        <v>1</v>
      </c>
      <c r="B109" s="33">
        <v>270</v>
      </c>
      <c r="C109" s="84" t="s">
        <v>140</v>
      </c>
      <c r="D109" s="84"/>
      <c r="E109" s="84"/>
      <c r="F109" s="84"/>
      <c r="G109" s="84"/>
      <c r="H109" s="84"/>
      <c r="I109" s="84"/>
      <c r="J109" s="84"/>
      <c r="K109" s="84"/>
      <c r="L109" s="84"/>
      <c r="M109" s="84"/>
      <c r="N109" s="84"/>
      <c r="O109" s="7"/>
    </row>
    <row r="110" spans="1:16" x14ac:dyDescent="0.3">
      <c r="A110" s="6" t="s">
        <v>13</v>
      </c>
      <c r="B110" s="11" t="s">
        <v>4</v>
      </c>
      <c r="C110" s="84" t="s">
        <v>40</v>
      </c>
      <c r="D110" s="84"/>
      <c r="E110" s="84"/>
      <c r="F110" s="84"/>
      <c r="G110" s="84"/>
      <c r="H110" s="84"/>
      <c r="I110" s="84"/>
      <c r="J110" s="84"/>
      <c r="K110" s="84"/>
      <c r="L110" s="84"/>
      <c r="M110" s="84"/>
      <c r="N110" s="84"/>
      <c r="O110" s="8"/>
      <c r="P110" s="4"/>
    </row>
    <row r="111" spans="1:16" x14ac:dyDescent="0.3">
      <c r="B111" s="9"/>
      <c r="C111" s="9"/>
      <c r="D111" s="9"/>
      <c r="E111" s="9"/>
      <c r="F111" s="9"/>
      <c r="G111" s="9"/>
      <c r="H111" s="9"/>
      <c r="I111" s="9"/>
      <c r="J111" s="9"/>
      <c r="K111" s="9"/>
      <c r="L111" s="9"/>
      <c r="M111" s="9"/>
      <c r="N111" s="9"/>
    </row>
    <row r="112" spans="1:16" x14ac:dyDescent="0.3">
      <c r="A112" s="85" t="s">
        <v>21</v>
      </c>
      <c r="B112" s="85" t="s">
        <v>22</v>
      </c>
      <c r="C112" s="85" t="s">
        <v>23</v>
      </c>
      <c r="D112" s="85" t="s">
        <v>24</v>
      </c>
      <c r="E112" s="85" t="s">
        <v>5</v>
      </c>
      <c r="F112" s="86" t="s">
        <v>25</v>
      </c>
      <c r="G112" s="86"/>
      <c r="H112" s="86"/>
      <c r="I112" s="86"/>
      <c r="J112" s="86"/>
      <c r="K112" s="86"/>
      <c r="L112" s="86"/>
      <c r="M112" s="86"/>
      <c r="N112" s="87" t="s">
        <v>16</v>
      </c>
      <c r="O112" s="85" t="s">
        <v>17</v>
      </c>
    </row>
    <row r="113" spans="1:15" x14ac:dyDescent="0.3">
      <c r="A113" s="85"/>
      <c r="B113" s="85"/>
      <c r="C113" s="85"/>
      <c r="D113" s="85"/>
      <c r="E113" s="85"/>
      <c r="F113" s="86" t="s">
        <v>6</v>
      </c>
      <c r="G113" s="86"/>
      <c r="H113" s="86" t="s">
        <v>7</v>
      </c>
      <c r="I113" s="86"/>
      <c r="J113" s="86" t="s">
        <v>8</v>
      </c>
      <c r="K113" s="86"/>
      <c r="L113" s="86" t="s">
        <v>9</v>
      </c>
      <c r="M113" s="86"/>
      <c r="N113" s="87"/>
      <c r="O113" s="85"/>
    </row>
    <row r="114" spans="1:15" x14ac:dyDescent="0.3">
      <c r="A114" s="85"/>
      <c r="B114" s="85"/>
      <c r="C114" s="85"/>
      <c r="D114" s="85"/>
      <c r="E114" s="85"/>
      <c r="F114" s="10" t="s">
        <v>10</v>
      </c>
      <c r="G114" s="10" t="s">
        <v>11</v>
      </c>
      <c r="H114" s="10" t="s">
        <v>10</v>
      </c>
      <c r="I114" s="10" t="s">
        <v>11</v>
      </c>
      <c r="J114" s="10" t="s">
        <v>10</v>
      </c>
      <c r="K114" s="10" t="s">
        <v>12</v>
      </c>
      <c r="L114" s="10" t="s">
        <v>10</v>
      </c>
      <c r="M114" s="10" t="s">
        <v>12</v>
      </c>
      <c r="N114" s="87"/>
      <c r="O114" s="85"/>
    </row>
    <row r="115" spans="1:15" ht="66" x14ac:dyDescent="0.3">
      <c r="A115" s="2" t="str">
        <f>INDEX('POA4'!$A$2:$O$152,_xlfn.AGGREGATE(15,6,ROW('POA4'!$A$2:$A$152)-ROW('POA4'!$A$2)+1/--('POA4'!$A$2:$A$152=$B$109),ROWS($A$115:A115)),3)</f>
        <v>4.10 Organización y gestión administrativa</v>
      </c>
      <c r="B115" s="2" t="str">
        <f>INDEX('POA4'!$A$2:$O$152,_xlfn.AGGREGATE(15,6,ROW('POA4'!$A$2:$A$152)-ROW('POA4'!$A$2)+1/--('POA4'!$A$2:$A$152=$B$109),ROWS($A$115:B115)),4)</f>
        <v>4.10.1 Mejorar el funcionamiento de la universidad con base en la adecuación de su estructura organizacional.</v>
      </c>
      <c r="C115" s="2" t="str">
        <f>INDEX('POA4'!$A$2:$O$152,_xlfn.AGGREGATE(15,6,ROW('POA4'!$A$2:$A$152)-ROW('POA4'!$A$2)+1/--('POA4'!$A$2:$A$152=$B$109),ROWS($A$115:C115)),5)</f>
        <v>4.10.1.3 Implementar los procesos y procedimientos en congruencia con la estructura organizacional que contribuyan al cumplimiento de las funciones sustantivas de la institución.</v>
      </c>
      <c r="D115" s="2" t="str">
        <f>INDEX('POA4'!$A$2:$O$152,_xlfn.AGGREGATE(15,6,ROW('POA4'!$A$2:$A$152)-ROW('POA4'!$A$2)+1/--('POA4'!$A$2:$A$152=$B$109),ROWS($A$115:D115)),6)</f>
        <v>Apoyar a los DA del campus en la actualización y revisión del manual de organización y procedimientos. (DPII)</v>
      </c>
      <c r="E115" s="37">
        <f t="shared" ref="E115" si="14">+F115+H115+J115+L115</f>
        <v>1</v>
      </c>
      <c r="F115" s="31">
        <f>INDEX('POA4'!$A$2:$O$152,_xlfn.AGGREGATE(15,6,ROW('POA4'!$A$2:$A$152)-ROW('POA4'!$A$2)+1/--('POA4'!$A$2:$A$152=$B$109),ROWS($A$115:F115)),7)</f>
        <v>0</v>
      </c>
      <c r="G115" s="31">
        <f>INDEX('POA4'!$A$2:$O$152,_xlfn.AGGREGATE(15,6,ROW('POA4'!$A$2:$A$152)-ROW('POA4'!$A$2)+1/--('POA4'!$A$2:$A$152=$B$109),ROWS($A$115:G115)),8)</f>
        <v>0</v>
      </c>
      <c r="H115" s="31">
        <f>INDEX('POA4'!$A$2:$O$152,_xlfn.AGGREGATE(15,6,ROW('POA4'!$A$2:$A$152)-ROW('POA4'!$A$2)+1/--('POA4'!$A$2:$A$152=$B$109),ROWS($A$115:H115)),9)</f>
        <v>0</v>
      </c>
      <c r="I115" s="31">
        <f>INDEX('POA4'!$A$2:$O$152,_xlfn.AGGREGATE(15,6,ROW('POA4'!$A$2:$A$152)-ROW('POA4'!$A$2)+1/--('POA4'!$A$2:$A$152=$B$109),ROWS($A$115:I115)),10)</f>
        <v>0</v>
      </c>
      <c r="J115" s="31">
        <f>INDEX('POA4'!$A$2:$O$152,_xlfn.AGGREGATE(15,6,ROW('POA4'!$A$2:$A$152)-ROW('POA4'!$A$2)+1/--('POA4'!$A$2:$A$152=$B$109),ROWS($A$115:J115)),11)</f>
        <v>0</v>
      </c>
      <c r="K115" s="31">
        <f>INDEX('POA4'!$A$2:$O$152,_xlfn.AGGREGATE(15,6,ROW('POA4'!$A$2:$A$152)-ROW('POA4'!$A$2)+1/--('POA4'!$A$2:$A$152=$B$109),ROWS($A$115:K115)),12)</f>
        <v>0</v>
      </c>
      <c r="L115" s="31">
        <f>INDEX('POA4'!$A$2:$O$152,_xlfn.AGGREGATE(15,6,ROW('POA4'!$A$2:$A$152)-ROW('POA4'!$A$2)+1/--('POA4'!$A$2:$A$152=$B$109),ROWS($A$115:L115)),13)</f>
        <v>1</v>
      </c>
      <c r="M115" s="31">
        <f>INDEX('POA4'!$A$2:$O$152,_xlfn.AGGREGATE(15,6,ROW('POA4'!$A$2:$A$152)-ROW('POA4'!$A$2)+1/--('POA4'!$A$2:$A$152=$B$109),ROWS($A$115:M115)),14)</f>
        <v>0</v>
      </c>
      <c r="N115" s="37">
        <f t="shared" ref="N115" si="15">+G115+I115+K115+M115</f>
        <v>0</v>
      </c>
      <c r="O115" s="41">
        <f t="shared" ref="O115" si="16">IFERROR(N115/E115,0%)</f>
        <v>0</v>
      </c>
    </row>
    <row r="116" spans="1:15" ht="52.8" x14ac:dyDescent="0.3">
      <c r="A116" s="2" t="str">
        <f>INDEX('POA4'!$A$2:$O$152,_xlfn.AGGREGATE(15,6,ROW('POA4'!$A$2:$A$152)-ROW('POA4'!$A$2)+1/--('POA4'!$A$2:$A$152=$B$109),ROWS($A$115:A116)),3)</f>
        <v>4.10 Organización y gestión administrativa</v>
      </c>
      <c r="B116" s="2" t="str">
        <f>INDEX('POA4'!$A$2:$O$152,_xlfn.AGGREGATE(15,6,ROW('POA4'!$A$2:$A$152)-ROW('POA4'!$A$2)+1/--('POA4'!$A$2:$A$152=$B$109),ROWS($A$115:B116)),4)</f>
        <v>4.10.2 Fortalecer los esquemas de capacitación del personal administrativo y de servicios.</v>
      </c>
      <c r="C116" s="2" t="str">
        <f>INDEX('POA4'!$A$2:$O$152,_xlfn.AGGREGATE(15,6,ROW('POA4'!$A$2:$A$152)-ROW('POA4'!$A$2)+1/--('POA4'!$A$2:$A$152=$B$109),ROWS($A$115:C116)),5)</f>
        <v>4.10.2.1 Asegurar la capacitación oportuna y pertinente del personal administrativo y de ser- vicios, que les permita desarrollarse en los planos personal, laboral y profesional.</v>
      </c>
      <c r="D116" s="2" t="str">
        <f>INDEX('POA4'!$A$2:$O$152,_xlfn.AGGREGATE(15,6,ROW('POA4'!$A$2:$A$152)-ROW('POA4'!$A$2)+1/--('POA4'!$A$2:$A$152=$B$109),ROWS($A$115:D116)),6)</f>
        <v>Incentivar la formación, actualización y capacitación permanente del personal administrativo y de servicios de acuerdo los requerimientos institucionales. (DRH)</v>
      </c>
      <c r="E116" s="37">
        <f t="shared" ref="E116:E120" si="17">+F116+H116+J116+L116</f>
        <v>4</v>
      </c>
      <c r="F116" s="31">
        <f>INDEX('POA4'!$A$2:$O$152,_xlfn.AGGREGATE(15,6,ROW('POA4'!$A$2:$A$152)-ROW('POA4'!$A$2)+1/--('POA4'!$A$2:$A$152=$B$109),ROWS($A$115:F116)),7)</f>
        <v>1</v>
      </c>
      <c r="G116" s="31">
        <f>INDEX('POA4'!$A$2:$O$152,_xlfn.AGGREGATE(15,6,ROW('POA4'!$A$2:$A$152)-ROW('POA4'!$A$2)+1/--('POA4'!$A$2:$A$152=$B$109),ROWS($A$115:G116)),8)</f>
        <v>1</v>
      </c>
      <c r="H116" s="31">
        <f>INDEX('POA4'!$A$2:$O$152,_xlfn.AGGREGATE(15,6,ROW('POA4'!$A$2:$A$152)-ROW('POA4'!$A$2)+1/--('POA4'!$A$2:$A$152=$B$109),ROWS($A$115:H116)),9)</f>
        <v>1</v>
      </c>
      <c r="I116" s="31">
        <f>INDEX('POA4'!$A$2:$O$152,_xlfn.AGGREGATE(15,6,ROW('POA4'!$A$2:$A$152)-ROW('POA4'!$A$2)+1/--('POA4'!$A$2:$A$152=$B$109),ROWS($A$115:I116)),10)</f>
        <v>0</v>
      </c>
      <c r="J116" s="31">
        <f>INDEX('POA4'!$A$2:$O$152,_xlfn.AGGREGATE(15,6,ROW('POA4'!$A$2:$A$152)-ROW('POA4'!$A$2)+1/--('POA4'!$A$2:$A$152=$B$109),ROWS($A$115:J116)),11)</f>
        <v>1</v>
      </c>
      <c r="K116" s="31">
        <f>INDEX('POA4'!$A$2:$O$152,_xlfn.AGGREGATE(15,6,ROW('POA4'!$A$2:$A$152)-ROW('POA4'!$A$2)+1/--('POA4'!$A$2:$A$152=$B$109),ROWS($A$115:K116)),12)</f>
        <v>0</v>
      </c>
      <c r="L116" s="31">
        <f>INDEX('POA4'!$A$2:$O$152,_xlfn.AGGREGATE(15,6,ROW('POA4'!$A$2:$A$152)-ROW('POA4'!$A$2)+1/--('POA4'!$A$2:$A$152=$B$109),ROWS($A$115:L116)),13)</f>
        <v>1</v>
      </c>
      <c r="M116" s="31">
        <f>INDEX('POA4'!$A$2:$O$152,_xlfn.AGGREGATE(15,6,ROW('POA4'!$A$2:$A$152)-ROW('POA4'!$A$2)+1/--('POA4'!$A$2:$A$152=$B$109),ROWS($A$115:M116)),14)</f>
        <v>0</v>
      </c>
      <c r="N116" s="37">
        <f t="shared" ref="N116:N120" si="18">+G116+I116+K116+M116</f>
        <v>1</v>
      </c>
      <c r="O116" s="41">
        <f t="shared" ref="O116:O120" si="19">IFERROR(N116/E116,0%)</f>
        <v>0.25</v>
      </c>
    </row>
    <row r="117" spans="1:15" ht="66" x14ac:dyDescent="0.3">
      <c r="A117" s="2" t="str">
        <f>INDEX('POA4'!$A$2:$O$152,_xlfn.AGGREGATE(15,6,ROW('POA4'!$A$2:$A$152)-ROW('POA4'!$A$2)+1/--('POA4'!$A$2:$A$152=$B$109),ROWS($A$115:A117)),3)</f>
        <v>4.12 Gobernanza universitaria, transparencia y rendición de cuentas</v>
      </c>
      <c r="B117" s="2" t="str">
        <f>INDEX('POA4'!$A$2:$O$152,_xlfn.AGGREGATE(15,6,ROW('POA4'!$A$2:$A$152)-ROW('POA4'!$A$2)+1/--('POA4'!$A$2:$A$152=$B$109),ROWS($A$115:B117)),4)</f>
        <v>4.12.2 Reforzar los mecanismos institucionales en materia de transparencia y rendición de cuentas.</v>
      </c>
      <c r="C117" s="2" t="str">
        <f>INDEX('POA4'!$A$2:$O$152,_xlfn.AGGREGATE(15,6,ROW('POA4'!$A$2:$A$152)-ROW('POA4'!$A$2)+1/--('POA4'!$A$2:$A$152=$B$109),ROWS($A$115:C117)),5)</f>
        <v>4.12.2.1 Promover la cultura de la transparencia y la rendición de cuentas en la comunidad universitaria, para incentivar su utilidad social e importancia en la toma de decisiones.</v>
      </c>
      <c r="D117" s="2" t="str">
        <f>INDEX('POA4'!$A$2:$O$152,_xlfn.AGGREGATE(15,6,ROW('POA4'!$A$2:$A$152)-ROW('POA4'!$A$2)+1/--('POA4'!$A$2:$A$152=$B$109),ROWS($A$115:D117)),6)</f>
        <v>Atender las solicitudes de información pública recibidas mediante la Plataforma Nacional de Transparencia, que solicita la comunidad universitaria. (VICE)</v>
      </c>
      <c r="E117" s="37">
        <f t="shared" si="17"/>
        <v>4</v>
      </c>
      <c r="F117" s="31">
        <f>INDEX('POA4'!$A$2:$O$152,_xlfn.AGGREGATE(15,6,ROW('POA4'!$A$2:$A$152)-ROW('POA4'!$A$2)+1/--('POA4'!$A$2:$A$152=$B$109),ROWS($A$115:F117)),7)</f>
        <v>1</v>
      </c>
      <c r="G117" s="31">
        <f>INDEX('POA4'!$A$2:$O$152,_xlfn.AGGREGATE(15,6,ROW('POA4'!$A$2:$A$152)-ROW('POA4'!$A$2)+1/--('POA4'!$A$2:$A$152=$B$109),ROWS($A$115:G117)),8)</f>
        <v>1</v>
      </c>
      <c r="H117" s="31">
        <f>INDEX('POA4'!$A$2:$O$152,_xlfn.AGGREGATE(15,6,ROW('POA4'!$A$2:$A$152)-ROW('POA4'!$A$2)+1/--('POA4'!$A$2:$A$152=$B$109),ROWS($A$115:H117)),9)</f>
        <v>1</v>
      </c>
      <c r="I117" s="31">
        <f>INDEX('POA4'!$A$2:$O$152,_xlfn.AGGREGATE(15,6,ROW('POA4'!$A$2:$A$152)-ROW('POA4'!$A$2)+1/--('POA4'!$A$2:$A$152=$B$109),ROWS($A$115:I117)),10)</f>
        <v>0</v>
      </c>
      <c r="J117" s="31">
        <f>INDEX('POA4'!$A$2:$O$152,_xlfn.AGGREGATE(15,6,ROW('POA4'!$A$2:$A$152)-ROW('POA4'!$A$2)+1/--('POA4'!$A$2:$A$152=$B$109),ROWS($A$115:J117)),11)</f>
        <v>1</v>
      </c>
      <c r="K117" s="31">
        <f>INDEX('POA4'!$A$2:$O$152,_xlfn.AGGREGATE(15,6,ROW('POA4'!$A$2:$A$152)-ROW('POA4'!$A$2)+1/--('POA4'!$A$2:$A$152=$B$109),ROWS($A$115:K117)),12)</f>
        <v>0</v>
      </c>
      <c r="L117" s="31">
        <f>INDEX('POA4'!$A$2:$O$152,_xlfn.AGGREGATE(15,6,ROW('POA4'!$A$2:$A$152)-ROW('POA4'!$A$2)+1/--('POA4'!$A$2:$A$152=$B$109),ROWS($A$115:L117)),13)</f>
        <v>1</v>
      </c>
      <c r="M117" s="31">
        <f>INDEX('POA4'!$A$2:$O$152,_xlfn.AGGREGATE(15,6,ROW('POA4'!$A$2:$A$152)-ROW('POA4'!$A$2)+1/--('POA4'!$A$2:$A$152=$B$109),ROWS($A$115:M117)),14)</f>
        <v>0</v>
      </c>
      <c r="N117" s="37">
        <f t="shared" si="18"/>
        <v>1</v>
      </c>
      <c r="O117" s="41">
        <f t="shared" si="19"/>
        <v>0.25</v>
      </c>
    </row>
    <row r="118" spans="1:15" ht="66" x14ac:dyDescent="0.3">
      <c r="A118" s="2" t="str">
        <f>INDEX('POA4'!$A$2:$O$152,_xlfn.AGGREGATE(15,6,ROW('POA4'!$A$2:$A$152)-ROW('POA4'!$A$2)+1/--('POA4'!$A$2:$A$152=$B$109),ROWS($A$115:A118)),3)</f>
        <v>4.12 Gobernanza universitaria, transparencia y rendición de cuentas</v>
      </c>
      <c r="B118" s="2" t="str">
        <f>INDEX('POA4'!$A$2:$O$152,_xlfn.AGGREGATE(15,6,ROW('POA4'!$A$2:$A$152)-ROW('POA4'!$A$2)+1/--('POA4'!$A$2:$A$152=$B$109),ROWS($A$115:B118)),4)</f>
        <v>4.12.2 Reforzar los mecanismos institucionales en materia de transparencia y rendición de cuentas.</v>
      </c>
      <c r="C118" s="2" t="str">
        <f>INDEX('POA4'!$A$2:$O$152,_xlfn.AGGREGATE(15,6,ROW('POA4'!$A$2:$A$152)-ROW('POA4'!$A$2)+1/--('POA4'!$A$2:$A$152=$B$109),ROWS($A$115:C118)),5)</f>
        <v>4.12.2.1 Promover la cultura de la transparencia y la rendición de cuentas en la comunidad universitaria, para incentivar su utilidad social e importancia en la toma de decisiones.</v>
      </c>
      <c r="D118" s="2" t="str">
        <f>INDEX('POA4'!$A$2:$O$152,_xlfn.AGGREGATE(15,6,ROW('POA4'!$A$2:$A$152)-ROW('POA4'!$A$2)+1/--('POA4'!$A$2:$A$152=$B$109),ROWS($A$115:D118)),6)</f>
        <v>Realizar informes anuales de las actividades del Campus Mexicali para dar cumplimiento en materia de transparencia y rendición de cuentas. (VICE)</v>
      </c>
      <c r="E118" s="37">
        <f t="shared" si="17"/>
        <v>1</v>
      </c>
      <c r="F118" s="31">
        <f>INDEX('POA4'!$A$2:$O$152,_xlfn.AGGREGATE(15,6,ROW('POA4'!$A$2:$A$152)-ROW('POA4'!$A$2)+1/--('POA4'!$A$2:$A$152=$B$109),ROWS($A$115:F118)),7)</f>
        <v>1</v>
      </c>
      <c r="G118" s="31">
        <f>INDEX('POA4'!$A$2:$O$152,_xlfn.AGGREGATE(15,6,ROW('POA4'!$A$2:$A$152)-ROW('POA4'!$A$2)+1/--('POA4'!$A$2:$A$152=$B$109),ROWS($A$115:G118)),8)</f>
        <v>1</v>
      </c>
      <c r="H118" s="31">
        <f>INDEX('POA4'!$A$2:$O$152,_xlfn.AGGREGATE(15,6,ROW('POA4'!$A$2:$A$152)-ROW('POA4'!$A$2)+1/--('POA4'!$A$2:$A$152=$B$109),ROWS($A$115:H118)),9)</f>
        <v>0</v>
      </c>
      <c r="I118" s="31">
        <f>INDEX('POA4'!$A$2:$O$152,_xlfn.AGGREGATE(15,6,ROW('POA4'!$A$2:$A$152)-ROW('POA4'!$A$2)+1/--('POA4'!$A$2:$A$152=$B$109),ROWS($A$115:I118)),10)</f>
        <v>0</v>
      </c>
      <c r="J118" s="31">
        <f>INDEX('POA4'!$A$2:$O$152,_xlfn.AGGREGATE(15,6,ROW('POA4'!$A$2:$A$152)-ROW('POA4'!$A$2)+1/--('POA4'!$A$2:$A$152=$B$109),ROWS($A$115:J118)),11)</f>
        <v>0</v>
      </c>
      <c r="K118" s="31">
        <f>INDEX('POA4'!$A$2:$O$152,_xlfn.AGGREGATE(15,6,ROW('POA4'!$A$2:$A$152)-ROW('POA4'!$A$2)+1/--('POA4'!$A$2:$A$152=$B$109),ROWS($A$115:K118)),12)</f>
        <v>0</v>
      </c>
      <c r="L118" s="31">
        <f>INDEX('POA4'!$A$2:$O$152,_xlfn.AGGREGATE(15,6,ROW('POA4'!$A$2:$A$152)-ROW('POA4'!$A$2)+1/--('POA4'!$A$2:$A$152=$B$109),ROWS($A$115:L118)),13)</f>
        <v>0</v>
      </c>
      <c r="M118" s="31">
        <f>INDEX('POA4'!$A$2:$O$152,_xlfn.AGGREGATE(15,6,ROW('POA4'!$A$2:$A$152)-ROW('POA4'!$A$2)+1/--('POA4'!$A$2:$A$152=$B$109),ROWS($A$115:M118)),14)</f>
        <v>0</v>
      </c>
      <c r="N118" s="37">
        <f t="shared" si="18"/>
        <v>1</v>
      </c>
      <c r="O118" s="41">
        <f t="shared" si="19"/>
        <v>1</v>
      </c>
    </row>
    <row r="119" spans="1:15" ht="66" x14ac:dyDescent="0.3">
      <c r="A119" s="2" t="str">
        <f>INDEX('POA4'!$A$2:$O$152,_xlfn.AGGREGATE(15,6,ROW('POA4'!$A$2:$A$152)-ROW('POA4'!$A$2)+1/--('POA4'!$A$2:$A$152=$B$109),ROWS($A$115:A119)),3)</f>
        <v>4.12 Gobernanza universitaria, transparencia y rendición de cuentas</v>
      </c>
      <c r="B119" s="2" t="str">
        <f>INDEX('POA4'!$A$2:$O$152,_xlfn.AGGREGATE(15,6,ROW('POA4'!$A$2:$A$152)-ROW('POA4'!$A$2)+1/--('POA4'!$A$2:$A$152=$B$109),ROWS($A$115:B119)),4)</f>
        <v>4.12.2 Reforzar los mecanismos institucionales en materia de transparencia y rendición de cuentas.</v>
      </c>
      <c r="C119" s="2" t="str">
        <f>INDEX('POA4'!$A$2:$O$152,_xlfn.AGGREGATE(15,6,ROW('POA4'!$A$2:$A$152)-ROW('POA4'!$A$2)+1/--('POA4'!$A$2:$A$152=$B$109),ROWS($A$115:C119)),5)</f>
        <v>4.12.2.2 Mejorar los mecanismos institucionales de transparencia y rendición de cuentas poniendo en práctica herramientas tecnológicas que permitan la sistematización de la información.</v>
      </c>
      <c r="D119" s="2" t="str">
        <f>INDEX('POA4'!$A$2:$O$152,_xlfn.AGGREGATE(15,6,ROW('POA4'!$A$2:$A$152)-ROW('POA4'!$A$2)+1/--('POA4'!$A$2:$A$152=$B$109),ROWS($A$115:D119)),6)</f>
        <v>Mantener actualizada la información de medios electrónicos de la Vicerrectoría Campus Mexicali . (VICE)</v>
      </c>
      <c r="E119" s="37">
        <f t="shared" si="17"/>
        <v>4</v>
      </c>
      <c r="F119" s="31">
        <f>INDEX('POA4'!$A$2:$O$152,_xlfn.AGGREGATE(15,6,ROW('POA4'!$A$2:$A$152)-ROW('POA4'!$A$2)+1/--('POA4'!$A$2:$A$152=$B$109),ROWS($A$115:F119)),7)</f>
        <v>1</v>
      </c>
      <c r="G119" s="31">
        <f>INDEX('POA4'!$A$2:$O$152,_xlfn.AGGREGATE(15,6,ROW('POA4'!$A$2:$A$152)-ROW('POA4'!$A$2)+1/--('POA4'!$A$2:$A$152=$B$109),ROWS($A$115:G119)),8)</f>
        <v>1</v>
      </c>
      <c r="H119" s="31">
        <f>INDEX('POA4'!$A$2:$O$152,_xlfn.AGGREGATE(15,6,ROW('POA4'!$A$2:$A$152)-ROW('POA4'!$A$2)+1/--('POA4'!$A$2:$A$152=$B$109),ROWS($A$115:H119)),9)</f>
        <v>1</v>
      </c>
      <c r="I119" s="31">
        <f>INDEX('POA4'!$A$2:$O$152,_xlfn.AGGREGATE(15,6,ROW('POA4'!$A$2:$A$152)-ROW('POA4'!$A$2)+1/--('POA4'!$A$2:$A$152=$B$109),ROWS($A$115:I119)),10)</f>
        <v>0</v>
      </c>
      <c r="J119" s="31">
        <f>INDEX('POA4'!$A$2:$O$152,_xlfn.AGGREGATE(15,6,ROW('POA4'!$A$2:$A$152)-ROW('POA4'!$A$2)+1/--('POA4'!$A$2:$A$152=$B$109),ROWS($A$115:J119)),11)</f>
        <v>1</v>
      </c>
      <c r="K119" s="31">
        <f>INDEX('POA4'!$A$2:$O$152,_xlfn.AGGREGATE(15,6,ROW('POA4'!$A$2:$A$152)-ROW('POA4'!$A$2)+1/--('POA4'!$A$2:$A$152=$B$109),ROWS($A$115:K119)),12)</f>
        <v>0</v>
      </c>
      <c r="L119" s="31">
        <f>INDEX('POA4'!$A$2:$O$152,_xlfn.AGGREGATE(15,6,ROW('POA4'!$A$2:$A$152)-ROW('POA4'!$A$2)+1/--('POA4'!$A$2:$A$152=$B$109),ROWS($A$115:L119)),13)</f>
        <v>1</v>
      </c>
      <c r="M119" s="31">
        <f>INDEX('POA4'!$A$2:$O$152,_xlfn.AGGREGATE(15,6,ROW('POA4'!$A$2:$A$152)-ROW('POA4'!$A$2)+1/--('POA4'!$A$2:$A$152=$B$109),ROWS($A$115:M119)),14)</f>
        <v>0</v>
      </c>
      <c r="N119" s="37">
        <f t="shared" si="18"/>
        <v>1</v>
      </c>
      <c r="O119" s="41">
        <f t="shared" si="19"/>
        <v>0.25</v>
      </c>
    </row>
    <row r="120" spans="1:15" ht="66" x14ac:dyDescent="0.3">
      <c r="A120" s="2" t="str">
        <f>INDEX('POA4'!$A$2:$O$152,_xlfn.AGGREGATE(15,6,ROW('POA4'!$A$2:$A$152)-ROW('POA4'!$A$2)+1/--('POA4'!$A$2:$A$152=$B$109),ROWS($A$115:A120)),3)</f>
        <v>4.12 Gobernanza universitaria, transparencia y rendición de cuentas</v>
      </c>
      <c r="B120" s="2" t="str">
        <f>INDEX('POA4'!$A$2:$O$152,_xlfn.AGGREGATE(15,6,ROW('POA4'!$A$2:$A$152)-ROW('POA4'!$A$2)+1/--('POA4'!$A$2:$A$152=$B$109),ROWS($A$115:B120)),4)</f>
        <v>4.12.2 Reforzar los mecanismos institucionales en materia de transparencia y rendición de cuentas.</v>
      </c>
      <c r="C120" s="2" t="str">
        <f>INDEX('POA4'!$A$2:$O$152,_xlfn.AGGREGATE(15,6,ROW('POA4'!$A$2:$A$152)-ROW('POA4'!$A$2)+1/--('POA4'!$A$2:$A$152=$B$109),ROWS($A$115:C120)),5)</f>
        <v>4.12.2.1 Promover la cultura de la transparencia y la rendición de cuentas en la comunidad universitaria, para incentivar su utilidad social e importancia en la toma de decisiones.</v>
      </c>
      <c r="D120" s="2" t="str">
        <f>INDEX('POA4'!$A$2:$O$152,_xlfn.AGGREGATE(15,6,ROW('POA4'!$A$2:$A$152)-ROW('POA4'!$A$2)+1/--('POA4'!$A$2:$A$152=$B$109),ROWS($A$115:D120)),6)</f>
        <v>Realizar informes del programa operativo anual del Campus Mexicali para dar cumplimiento en materia de transparencia y rendición de cuentas (VICE)</v>
      </c>
      <c r="E120" s="37">
        <f t="shared" si="17"/>
        <v>4</v>
      </c>
      <c r="F120" s="31">
        <f>INDEX('POA4'!$A$2:$O$152,_xlfn.AGGREGATE(15,6,ROW('POA4'!$A$2:$A$152)-ROW('POA4'!$A$2)+1/--('POA4'!$A$2:$A$152=$B$109),ROWS($A$115:F120)),7)</f>
        <v>1</v>
      </c>
      <c r="G120" s="31">
        <f>INDEX('POA4'!$A$2:$O$152,_xlfn.AGGREGATE(15,6,ROW('POA4'!$A$2:$A$152)-ROW('POA4'!$A$2)+1/--('POA4'!$A$2:$A$152=$B$109),ROWS($A$115:G120)),8)</f>
        <v>1</v>
      </c>
      <c r="H120" s="31">
        <f>INDEX('POA4'!$A$2:$O$152,_xlfn.AGGREGATE(15,6,ROW('POA4'!$A$2:$A$152)-ROW('POA4'!$A$2)+1/--('POA4'!$A$2:$A$152=$B$109),ROWS($A$115:H120)),9)</f>
        <v>1</v>
      </c>
      <c r="I120" s="31">
        <f>INDEX('POA4'!$A$2:$O$152,_xlfn.AGGREGATE(15,6,ROW('POA4'!$A$2:$A$152)-ROW('POA4'!$A$2)+1/--('POA4'!$A$2:$A$152=$B$109),ROWS($A$115:I120)),10)</f>
        <v>0</v>
      </c>
      <c r="J120" s="31">
        <f>INDEX('POA4'!$A$2:$O$152,_xlfn.AGGREGATE(15,6,ROW('POA4'!$A$2:$A$152)-ROW('POA4'!$A$2)+1/--('POA4'!$A$2:$A$152=$B$109),ROWS($A$115:J120)),11)</f>
        <v>1</v>
      </c>
      <c r="K120" s="31">
        <f>INDEX('POA4'!$A$2:$O$152,_xlfn.AGGREGATE(15,6,ROW('POA4'!$A$2:$A$152)-ROW('POA4'!$A$2)+1/--('POA4'!$A$2:$A$152=$B$109),ROWS($A$115:K120)),12)</f>
        <v>0</v>
      </c>
      <c r="L120" s="31">
        <f>INDEX('POA4'!$A$2:$O$152,_xlfn.AGGREGATE(15,6,ROW('POA4'!$A$2:$A$152)-ROW('POA4'!$A$2)+1/--('POA4'!$A$2:$A$152=$B$109),ROWS($A$115:L120)),13)</f>
        <v>1</v>
      </c>
      <c r="M120" s="31">
        <f>INDEX('POA4'!$A$2:$O$152,_xlfn.AGGREGATE(15,6,ROW('POA4'!$A$2:$A$152)-ROW('POA4'!$A$2)+1/--('POA4'!$A$2:$A$152=$B$109),ROWS($A$115:M120)),14)</f>
        <v>0</v>
      </c>
      <c r="N120" s="37">
        <f t="shared" si="18"/>
        <v>1</v>
      </c>
      <c r="O120" s="41">
        <f t="shared" si="19"/>
        <v>0.25</v>
      </c>
    </row>
  </sheetData>
  <mergeCells count="64">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71:O71"/>
    <mergeCell ref="B72:O72"/>
    <mergeCell ref="C75:N75"/>
    <mergeCell ref="C76:N76"/>
    <mergeCell ref="A78:A80"/>
    <mergeCell ref="B78:B80"/>
    <mergeCell ref="C78:C80"/>
    <mergeCell ref="D78:D80"/>
    <mergeCell ref="E78:E80"/>
    <mergeCell ref="F78:M78"/>
    <mergeCell ref="N78:N80"/>
    <mergeCell ref="O78:O80"/>
    <mergeCell ref="F79:G79"/>
    <mergeCell ref="H79:I79"/>
    <mergeCell ref="J79:K79"/>
    <mergeCell ref="L79:M79"/>
    <mergeCell ref="B105:O105"/>
    <mergeCell ref="B106:O106"/>
    <mergeCell ref="C109:N109"/>
    <mergeCell ref="C110:N110"/>
    <mergeCell ref="A112:A114"/>
    <mergeCell ref="B112:B114"/>
    <mergeCell ref="C112:C114"/>
    <mergeCell ref="D112:D114"/>
    <mergeCell ref="E112:E114"/>
    <mergeCell ref="F112:M112"/>
    <mergeCell ref="N112:N114"/>
    <mergeCell ref="O112:O114"/>
    <mergeCell ref="F113:G113"/>
    <mergeCell ref="H113:I113"/>
    <mergeCell ref="J113:K113"/>
    <mergeCell ref="L113:M113"/>
    <mergeCell ref="B88:O88"/>
    <mergeCell ref="B89:O89"/>
    <mergeCell ref="C92:N92"/>
    <mergeCell ref="C93:N93"/>
    <mergeCell ref="A95:A97"/>
    <mergeCell ref="B95:B97"/>
    <mergeCell ref="C95:C97"/>
    <mergeCell ref="D95:D97"/>
    <mergeCell ref="E95:E97"/>
    <mergeCell ref="F95:M95"/>
    <mergeCell ref="N95:N97"/>
    <mergeCell ref="O95:O97"/>
    <mergeCell ref="F96:G96"/>
    <mergeCell ref="H96:I96"/>
    <mergeCell ref="J96:K96"/>
    <mergeCell ref="L96:M96"/>
  </mergeCells>
  <pageMargins left="0.7" right="0.7" top="0.75" bottom="0.75" header="0.3" footer="0.3"/>
  <pageSetup scale="27" orientation="landscape" r:id="rId1"/>
  <rowBreaks count="2" manualBreakCount="2">
    <brk id="35" max="14" man="1"/>
    <brk id="68"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view="pageBreakPreview" topLeftCell="A7" zoomScale="60" zoomScaleNormal="5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271</v>
      </c>
      <c r="C5" s="84" t="s">
        <v>141</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INDEX('POA4'!$A$2:$O$152,_xlfn.AGGREGATE(15,6,ROW('POA4'!$A$2:$A$152)-ROW('POA4'!$A$2)+1/--('POA4'!$A$2:$A$152=$B$5),ROWS($A$11:A11)),3)</f>
        <v>4.12 Gobernanza universitaria, transparencia y rendición de cuentas</v>
      </c>
      <c r="B11" s="2" t="str">
        <f>INDEX('POA4'!$A$2:$O$152,_xlfn.AGGREGATE(15,6,ROW('POA4'!$A$2:$A$152)-ROW('POA4'!$A$2)+1/--('POA4'!$A$2:$A$152=$B$5),ROWS($A$11:B11)),4)</f>
        <v>4.12.2 Reforzar los mecanismos institucionales en materia de transparencia y rendición de cuentas.</v>
      </c>
      <c r="C11" s="2" t="str">
        <f>INDEX('POA4'!$A$2:$O$152,_xlfn.AGGREGATE(15,6,ROW('POA4'!$A$2:$A$152)-ROW('POA4'!$A$2)+1/--('POA4'!$A$2:$A$152=$B$5),ROWS($A$11:C11)),5)</f>
        <v>4.12.2.1 Promover la cultura de la transparencia y la rendición de cuentas en la comunidad universitaria, para incentivar su utilidad social e importancia en la toma de decisiones.</v>
      </c>
      <c r="D11" s="2" t="str">
        <f>INDEX('POA4'!$A$2:$O$152,_xlfn.AGGREGATE(15,6,ROW('POA4'!$A$2:$A$152)-ROW('POA4'!$A$2)+1/--('POA4'!$A$2:$A$152=$B$5),ROWS($A$11:D11)),6)</f>
        <v xml:space="preserve"> Impartir cursos, talleres, conferencias y demás relativos a la cultura de la transparencia.</v>
      </c>
      <c r="E11" s="37">
        <f t="shared" ref="E11" si="0">+F11+H11+J11+L11</f>
        <v>4</v>
      </c>
      <c r="F11" s="31">
        <f>INDEX('POA4'!$A$2:$O$152,_xlfn.AGGREGATE(15,6,ROW('POA4'!$A$2:$A$152)-ROW('POA4'!$A$2)+1/--('POA4'!$A$2:$A$152=$B$5),ROWS($A$11:F11)),7)</f>
        <v>1</v>
      </c>
      <c r="G11" s="31">
        <f>INDEX('POA4'!$A$2:$O$152,_xlfn.AGGREGATE(15,6,ROW('POA4'!$A$2:$A$152)-ROW('POA4'!$A$2)+1/--('POA4'!$A$2:$A$152=$B$5),ROWS($A$11:G11)),8)</f>
        <v>4</v>
      </c>
      <c r="H11" s="31">
        <f>INDEX('POA4'!$A$2:$O$152,_xlfn.AGGREGATE(15,6,ROW('POA4'!$A$2:$A$152)-ROW('POA4'!$A$2)+1/--('POA4'!$A$2:$A$152=$B$5),ROWS($A$11:H11)),9)</f>
        <v>1</v>
      </c>
      <c r="I11" s="31">
        <f>INDEX('POA4'!$A$2:$O$152,_xlfn.AGGREGATE(15,6,ROW('POA4'!$A$2:$A$152)-ROW('POA4'!$A$2)+1/--('POA4'!$A$2:$A$152=$B$5),ROWS($A$11:I11)),10)</f>
        <v>0</v>
      </c>
      <c r="J11" s="31">
        <f>INDEX('POA4'!$A$2:$O$152,_xlfn.AGGREGATE(15,6,ROW('POA4'!$A$2:$A$152)-ROW('POA4'!$A$2)+1/--('POA4'!$A$2:$A$152=$B$5),ROWS($A$11:J11)),11)</f>
        <v>1</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4</v>
      </c>
      <c r="O11" s="41">
        <f t="shared" ref="O11" si="2">IFERROR(N11/E11,0%)</f>
        <v>1</v>
      </c>
    </row>
    <row r="12" spans="1:16" ht="66" x14ac:dyDescent="0.3">
      <c r="A12" s="2" t="str">
        <f>INDEX('POA4'!$A$2:$O$152,_xlfn.AGGREGATE(15,6,ROW('POA4'!$A$2:$A$152)-ROW('POA4'!$A$2)+1/--('POA4'!$A$2:$A$152=$B$5),ROWS($A$11:A12)),3)</f>
        <v>4.12 Gobernanza universitaria, transparencia y rendición de cuentas</v>
      </c>
      <c r="B12" s="2" t="str">
        <f>INDEX('POA4'!$A$2:$O$152,_xlfn.AGGREGATE(15,6,ROW('POA4'!$A$2:$A$152)-ROW('POA4'!$A$2)+1/--('POA4'!$A$2:$A$152=$B$5),ROWS($A$11:B12)),4)</f>
        <v>4.12.2 Reforzar los mecanismos institucionales en materia de transparencia y rendición de cuentas.</v>
      </c>
      <c r="C12" s="2" t="str">
        <f>INDEX('POA4'!$A$2:$O$152,_xlfn.AGGREGATE(15,6,ROW('POA4'!$A$2:$A$152)-ROW('POA4'!$A$2)+1/--('POA4'!$A$2:$A$152=$B$5),ROWS($A$11:C12)),5)</f>
        <v>4.12.2.1 Promover la cultura de la transparencia y la rendición de cuentas en la comunidad universitaria, para incentivar su utilidad social e importancia en la toma de decisiones.</v>
      </c>
      <c r="D12" s="2" t="str">
        <f>INDEX('POA4'!$A$2:$O$152,_xlfn.AGGREGATE(15,6,ROW('POA4'!$A$2:$A$152)-ROW('POA4'!$A$2)+1/--('POA4'!$A$2:$A$152=$B$5),ROWS($A$11:D12)),6)</f>
        <v>Actualizar la información pública en la Plataforma Nacional de Transparencia y Portal de transparencia.</v>
      </c>
      <c r="E12" s="37">
        <f t="shared" ref="E12:E18" si="3">+F12+H12+J12+L12</f>
        <v>4</v>
      </c>
      <c r="F12" s="31">
        <f>INDEX('POA4'!$A$2:$O$152,_xlfn.AGGREGATE(15,6,ROW('POA4'!$A$2:$A$152)-ROW('POA4'!$A$2)+1/--('POA4'!$A$2:$A$152=$B$5),ROWS($A$11:F12)),7)</f>
        <v>1</v>
      </c>
      <c r="G12" s="31">
        <f>INDEX('POA4'!$A$2:$O$152,_xlfn.AGGREGATE(15,6,ROW('POA4'!$A$2:$A$152)-ROW('POA4'!$A$2)+1/--('POA4'!$A$2:$A$152=$B$5),ROWS($A$11:G12)),8)</f>
        <v>1</v>
      </c>
      <c r="H12" s="31">
        <f>INDEX('POA4'!$A$2:$O$152,_xlfn.AGGREGATE(15,6,ROW('POA4'!$A$2:$A$152)-ROW('POA4'!$A$2)+1/--('POA4'!$A$2:$A$152=$B$5),ROWS($A$11:H12)),9)</f>
        <v>1</v>
      </c>
      <c r="I12" s="31">
        <f>INDEX('POA4'!$A$2:$O$152,_xlfn.AGGREGATE(15,6,ROW('POA4'!$A$2:$A$152)-ROW('POA4'!$A$2)+1/--('POA4'!$A$2:$A$152=$B$5),ROWS($A$11:I12)),10)</f>
        <v>0</v>
      </c>
      <c r="J12" s="31">
        <f>INDEX('POA4'!$A$2:$O$152,_xlfn.AGGREGATE(15,6,ROW('POA4'!$A$2:$A$152)-ROW('POA4'!$A$2)+1/--('POA4'!$A$2:$A$152=$B$5),ROWS($A$11:J12)),11)</f>
        <v>1</v>
      </c>
      <c r="K12" s="31">
        <f>INDEX('POA4'!$A$2:$O$152,_xlfn.AGGREGATE(15,6,ROW('POA4'!$A$2:$A$152)-ROW('POA4'!$A$2)+1/--('POA4'!$A$2:$A$152=$B$5),ROWS($A$11:K12)),12)</f>
        <v>0</v>
      </c>
      <c r="L12" s="31">
        <f>INDEX('POA4'!$A$2:$O$152,_xlfn.AGGREGATE(15,6,ROW('POA4'!$A$2:$A$152)-ROW('POA4'!$A$2)+1/--('POA4'!$A$2:$A$152=$B$5),ROWS($A$11:L12)),13)</f>
        <v>1</v>
      </c>
      <c r="M12" s="31">
        <f>INDEX('POA4'!$A$2:$O$152,_xlfn.AGGREGATE(15,6,ROW('POA4'!$A$2:$A$152)-ROW('POA4'!$A$2)+1/--('POA4'!$A$2:$A$152=$B$5),ROWS($A$11:M12)),14)</f>
        <v>0</v>
      </c>
      <c r="N12" s="37">
        <f t="shared" ref="N12:N18" si="4">+G12+I12+K12+M12</f>
        <v>1</v>
      </c>
      <c r="O12" s="41">
        <f t="shared" ref="O12:O18" si="5">IFERROR(N12/E12,0%)</f>
        <v>0.25</v>
      </c>
    </row>
    <row r="13" spans="1:16" ht="66" x14ac:dyDescent="0.3">
      <c r="A13" s="2" t="str">
        <f>INDEX('POA4'!$A$2:$O$152,_xlfn.AGGREGATE(15,6,ROW('POA4'!$A$2:$A$152)-ROW('POA4'!$A$2)+1/--('POA4'!$A$2:$A$152=$B$5),ROWS($A$11:A13)),3)</f>
        <v>4.12 Gobernanza universitaria, transparencia y rendición de cuentas</v>
      </c>
      <c r="B13" s="2" t="str">
        <f>INDEX('POA4'!$A$2:$O$152,_xlfn.AGGREGATE(15,6,ROW('POA4'!$A$2:$A$152)-ROW('POA4'!$A$2)+1/--('POA4'!$A$2:$A$152=$B$5),ROWS($A$11:B13)),4)</f>
        <v>4.12.2 Reforzar los mecanismos institucionales en materia de transparencia y rendición de cuentas.</v>
      </c>
      <c r="C13" s="2" t="str">
        <f>INDEX('POA4'!$A$2:$O$152,_xlfn.AGGREGATE(15,6,ROW('POA4'!$A$2:$A$152)-ROW('POA4'!$A$2)+1/--('POA4'!$A$2:$A$152=$B$5),ROWS($A$11:C13)),5)</f>
        <v>4.12.2.1 Promover la cultura de la transparencia y la rendición de cuentas en la comunidad universitaria, para incentivar su utilidad social e importancia en la toma de decisiones.</v>
      </c>
      <c r="D13" s="2" t="str">
        <f>INDEX('POA4'!$A$2:$O$152,_xlfn.AGGREGATE(15,6,ROW('POA4'!$A$2:$A$152)-ROW('POA4'!$A$2)+1/--('POA4'!$A$2:$A$152=$B$5),ROWS($A$11:D13)),6)</f>
        <v>Atender las solicitudes de acceso a la información pública</v>
      </c>
      <c r="E13" s="37">
        <f t="shared" si="3"/>
        <v>120</v>
      </c>
      <c r="F13" s="31">
        <f>INDEX('POA4'!$A$2:$O$152,_xlfn.AGGREGATE(15,6,ROW('POA4'!$A$2:$A$152)-ROW('POA4'!$A$2)+1/--('POA4'!$A$2:$A$152=$B$5),ROWS($A$11:F13)),7)</f>
        <v>30</v>
      </c>
      <c r="G13" s="31">
        <f>INDEX('POA4'!$A$2:$O$152,_xlfn.AGGREGATE(15,6,ROW('POA4'!$A$2:$A$152)-ROW('POA4'!$A$2)+1/--('POA4'!$A$2:$A$152=$B$5),ROWS($A$11:G13)),8)</f>
        <v>95</v>
      </c>
      <c r="H13" s="31">
        <f>INDEX('POA4'!$A$2:$O$152,_xlfn.AGGREGATE(15,6,ROW('POA4'!$A$2:$A$152)-ROW('POA4'!$A$2)+1/--('POA4'!$A$2:$A$152=$B$5),ROWS($A$11:H13)),9)</f>
        <v>30</v>
      </c>
      <c r="I13" s="31">
        <f>INDEX('POA4'!$A$2:$O$152,_xlfn.AGGREGATE(15,6,ROW('POA4'!$A$2:$A$152)-ROW('POA4'!$A$2)+1/--('POA4'!$A$2:$A$152=$B$5),ROWS($A$11:I13)),10)</f>
        <v>0</v>
      </c>
      <c r="J13" s="31">
        <f>INDEX('POA4'!$A$2:$O$152,_xlfn.AGGREGATE(15,6,ROW('POA4'!$A$2:$A$152)-ROW('POA4'!$A$2)+1/--('POA4'!$A$2:$A$152=$B$5),ROWS($A$11:J13)),11)</f>
        <v>30</v>
      </c>
      <c r="K13" s="31">
        <f>INDEX('POA4'!$A$2:$O$152,_xlfn.AGGREGATE(15,6,ROW('POA4'!$A$2:$A$152)-ROW('POA4'!$A$2)+1/--('POA4'!$A$2:$A$152=$B$5),ROWS($A$11:K13)),12)</f>
        <v>0</v>
      </c>
      <c r="L13" s="31">
        <f>INDEX('POA4'!$A$2:$O$152,_xlfn.AGGREGATE(15,6,ROW('POA4'!$A$2:$A$152)-ROW('POA4'!$A$2)+1/--('POA4'!$A$2:$A$152=$B$5),ROWS($A$11:L13)),13)</f>
        <v>30</v>
      </c>
      <c r="M13" s="31">
        <f>INDEX('POA4'!$A$2:$O$152,_xlfn.AGGREGATE(15,6,ROW('POA4'!$A$2:$A$152)-ROW('POA4'!$A$2)+1/--('POA4'!$A$2:$A$152=$B$5),ROWS($A$11:M13)),14)</f>
        <v>0</v>
      </c>
      <c r="N13" s="37">
        <f t="shared" si="4"/>
        <v>95</v>
      </c>
      <c r="O13" s="41">
        <f t="shared" si="5"/>
        <v>0.79166666666666663</v>
      </c>
    </row>
    <row r="14" spans="1:16" ht="52.8" x14ac:dyDescent="0.3">
      <c r="A14" s="2" t="str">
        <f>INDEX('POA4'!$A$2:$O$152,_xlfn.AGGREGATE(15,6,ROW('POA4'!$A$2:$A$152)-ROW('POA4'!$A$2)+1/--('POA4'!$A$2:$A$152=$B$5),ROWS($A$11:A14)),3)</f>
        <v>4.12 Gobernanza universitaria, transparencia y rendición de cuentas</v>
      </c>
      <c r="B14" s="2" t="str">
        <f>INDEX('POA4'!$A$2:$O$152,_xlfn.AGGREGATE(15,6,ROW('POA4'!$A$2:$A$152)-ROW('POA4'!$A$2)+1/--('POA4'!$A$2:$A$152=$B$5),ROWS($A$11:B14)),4)</f>
        <v>4.12.2 Reforzar los mecanismos institucionales en materia de transparencia y rendición de cuentas.</v>
      </c>
      <c r="C14" s="2" t="str">
        <f>INDEX('POA4'!$A$2:$O$152,_xlfn.AGGREGATE(15,6,ROW('POA4'!$A$2:$A$152)-ROW('POA4'!$A$2)+1/--('POA4'!$A$2:$A$152=$B$5),ROWS($A$11:C14)),5)</f>
        <v>4.12.2.3 Crear el sistema institucional de archivos físicos y digitales para el registro y resguardo de documentos oficiales de las dependencias universitarias.</v>
      </c>
      <c r="D14" s="2" t="str">
        <f>INDEX('POA4'!$A$2:$O$152,_xlfn.AGGREGATE(15,6,ROW('POA4'!$A$2:$A$152)-ROW('POA4'!$A$2)+1/--('POA4'!$A$2:$A$152=$B$5),ROWS($A$11:D14)),6)</f>
        <v>Implementar estrategias de gestión documental que coadyuven a  la salvaguarda de la memoria institucional.</v>
      </c>
      <c r="E14" s="37">
        <f t="shared" si="3"/>
        <v>4</v>
      </c>
      <c r="F14" s="31">
        <f>INDEX('POA4'!$A$2:$O$152,_xlfn.AGGREGATE(15,6,ROW('POA4'!$A$2:$A$152)-ROW('POA4'!$A$2)+1/--('POA4'!$A$2:$A$152=$B$5),ROWS($A$11:F14)),7)</f>
        <v>1</v>
      </c>
      <c r="G14" s="31">
        <f>INDEX('POA4'!$A$2:$O$152,_xlfn.AGGREGATE(15,6,ROW('POA4'!$A$2:$A$152)-ROW('POA4'!$A$2)+1/--('POA4'!$A$2:$A$152=$B$5),ROWS($A$11:G14)),8)</f>
        <v>1</v>
      </c>
      <c r="H14" s="31">
        <f>INDEX('POA4'!$A$2:$O$152,_xlfn.AGGREGATE(15,6,ROW('POA4'!$A$2:$A$152)-ROW('POA4'!$A$2)+1/--('POA4'!$A$2:$A$152=$B$5),ROWS($A$11:H14)),9)</f>
        <v>1</v>
      </c>
      <c r="I14" s="31">
        <f>INDEX('POA4'!$A$2:$O$152,_xlfn.AGGREGATE(15,6,ROW('POA4'!$A$2:$A$152)-ROW('POA4'!$A$2)+1/--('POA4'!$A$2:$A$152=$B$5),ROWS($A$11:I14)),10)</f>
        <v>0</v>
      </c>
      <c r="J14" s="31">
        <f>INDEX('POA4'!$A$2:$O$152,_xlfn.AGGREGATE(15,6,ROW('POA4'!$A$2:$A$152)-ROW('POA4'!$A$2)+1/--('POA4'!$A$2:$A$152=$B$5),ROWS($A$11:J14)),11)</f>
        <v>1</v>
      </c>
      <c r="K14" s="31">
        <f>INDEX('POA4'!$A$2:$O$152,_xlfn.AGGREGATE(15,6,ROW('POA4'!$A$2:$A$152)-ROW('POA4'!$A$2)+1/--('POA4'!$A$2:$A$152=$B$5),ROWS($A$11:K14)),12)</f>
        <v>0</v>
      </c>
      <c r="L14" s="31">
        <f>INDEX('POA4'!$A$2:$O$152,_xlfn.AGGREGATE(15,6,ROW('POA4'!$A$2:$A$152)-ROW('POA4'!$A$2)+1/--('POA4'!$A$2:$A$152=$B$5),ROWS($A$11:L14)),13)</f>
        <v>1</v>
      </c>
      <c r="M14" s="31">
        <f>INDEX('POA4'!$A$2:$O$152,_xlfn.AGGREGATE(15,6,ROW('POA4'!$A$2:$A$152)-ROW('POA4'!$A$2)+1/--('POA4'!$A$2:$A$152=$B$5),ROWS($A$11:M14)),14)</f>
        <v>0</v>
      </c>
      <c r="N14" s="37">
        <f t="shared" si="4"/>
        <v>1</v>
      </c>
      <c r="O14" s="41">
        <f t="shared" si="5"/>
        <v>0.25</v>
      </c>
    </row>
    <row r="15" spans="1:16" ht="52.8" x14ac:dyDescent="0.3">
      <c r="A15" s="2" t="str">
        <f>INDEX('POA4'!$A$2:$O$152,_xlfn.AGGREGATE(15,6,ROW('POA4'!$A$2:$A$152)-ROW('POA4'!$A$2)+1/--('POA4'!$A$2:$A$152=$B$5),ROWS($A$11:A15)),3)</f>
        <v>4.12 Gobernanza universitaria, transparencia y rendición de cuentas</v>
      </c>
      <c r="B15" s="2" t="str">
        <f>INDEX('POA4'!$A$2:$O$152,_xlfn.AGGREGATE(15,6,ROW('POA4'!$A$2:$A$152)-ROW('POA4'!$A$2)+1/--('POA4'!$A$2:$A$152=$B$5),ROWS($A$11:B15)),4)</f>
        <v>4.12.2 Reforzar los mecanismos institucionales en materia de transparencia y rendición de cuentas.</v>
      </c>
      <c r="C15" s="2" t="str">
        <f>INDEX('POA4'!$A$2:$O$152,_xlfn.AGGREGATE(15,6,ROW('POA4'!$A$2:$A$152)-ROW('POA4'!$A$2)+1/--('POA4'!$A$2:$A$152=$B$5),ROWS($A$11:C15)),5)</f>
        <v>4.12.2.3 Crear el sistema institucional de archivos físicos y digitales para el registro y resguardo de documentos oficiales de las dependencias universitarias.</v>
      </c>
      <c r="D15" s="2" t="str">
        <f>INDEX('POA4'!$A$2:$O$152,_xlfn.AGGREGATE(15,6,ROW('POA4'!$A$2:$A$152)-ROW('POA4'!$A$2)+1/--('POA4'!$A$2:$A$152=$B$5),ROWS($A$11:D15)),6)</f>
        <v>Impartir cursos de capacitación a la comunidad universitaria.</v>
      </c>
      <c r="E15" s="37">
        <f t="shared" si="3"/>
        <v>4</v>
      </c>
      <c r="F15" s="31">
        <f>INDEX('POA4'!$A$2:$O$152,_xlfn.AGGREGATE(15,6,ROW('POA4'!$A$2:$A$152)-ROW('POA4'!$A$2)+1/--('POA4'!$A$2:$A$152=$B$5),ROWS($A$11:F15)),7)</f>
        <v>1</v>
      </c>
      <c r="G15" s="31">
        <f>INDEX('POA4'!$A$2:$O$152,_xlfn.AGGREGATE(15,6,ROW('POA4'!$A$2:$A$152)-ROW('POA4'!$A$2)+1/--('POA4'!$A$2:$A$152=$B$5),ROWS($A$11:G15)),8)</f>
        <v>1</v>
      </c>
      <c r="H15" s="31">
        <f>INDEX('POA4'!$A$2:$O$152,_xlfn.AGGREGATE(15,6,ROW('POA4'!$A$2:$A$152)-ROW('POA4'!$A$2)+1/--('POA4'!$A$2:$A$152=$B$5),ROWS($A$11:H15)),9)</f>
        <v>1</v>
      </c>
      <c r="I15" s="31">
        <f>INDEX('POA4'!$A$2:$O$152,_xlfn.AGGREGATE(15,6,ROW('POA4'!$A$2:$A$152)-ROW('POA4'!$A$2)+1/--('POA4'!$A$2:$A$152=$B$5),ROWS($A$11:I15)),10)</f>
        <v>0</v>
      </c>
      <c r="J15" s="31">
        <f>INDEX('POA4'!$A$2:$O$152,_xlfn.AGGREGATE(15,6,ROW('POA4'!$A$2:$A$152)-ROW('POA4'!$A$2)+1/--('POA4'!$A$2:$A$152=$B$5),ROWS($A$11:J15)),11)</f>
        <v>1</v>
      </c>
      <c r="K15" s="31">
        <f>INDEX('POA4'!$A$2:$O$152,_xlfn.AGGREGATE(15,6,ROW('POA4'!$A$2:$A$152)-ROW('POA4'!$A$2)+1/--('POA4'!$A$2:$A$152=$B$5),ROWS($A$11:K15)),12)</f>
        <v>0</v>
      </c>
      <c r="L15" s="31">
        <f>INDEX('POA4'!$A$2:$O$152,_xlfn.AGGREGATE(15,6,ROW('POA4'!$A$2:$A$152)-ROW('POA4'!$A$2)+1/--('POA4'!$A$2:$A$152=$B$5),ROWS($A$11:L15)),13)</f>
        <v>1</v>
      </c>
      <c r="M15" s="31">
        <f>INDEX('POA4'!$A$2:$O$152,_xlfn.AGGREGATE(15,6,ROW('POA4'!$A$2:$A$152)-ROW('POA4'!$A$2)+1/--('POA4'!$A$2:$A$152=$B$5),ROWS($A$11:M15)),14)</f>
        <v>0</v>
      </c>
      <c r="N15" s="37">
        <f t="shared" si="4"/>
        <v>1</v>
      </c>
      <c r="O15" s="41">
        <f t="shared" si="5"/>
        <v>0.25</v>
      </c>
    </row>
    <row r="16" spans="1:16" ht="52.8" x14ac:dyDescent="0.3">
      <c r="A16" s="2" t="str">
        <f>INDEX('POA4'!$A$2:$O$152,_xlfn.AGGREGATE(15,6,ROW('POA4'!$A$2:$A$152)-ROW('POA4'!$A$2)+1/--('POA4'!$A$2:$A$152=$B$5),ROWS($A$11:A16)),3)</f>
        <v>4.12 Gobernanza universitaria, transparencia y rendición de cuentas</v>
      </c>
      <c r="B16" s="2" t="str">
        <f>INDEX('POA4'!$A$2:$O$152,_xlfn.AGGREGATE(15,6,ROW('POA4'!$A$2:$A$152)-ROW('POA4'!$A$2)+1/--('POA4'!$A$2:$A$152=$B$5),ROWS($A$11:B16)),4)</f>
        <v>4.12.2 Reforzar los mecanismos institucionales en materia de transparencia y rendición de cuentas.</v>
      </c>
      <c r="C16" s="2" t="str">
        <f>INDEX('POA4'!$A$2:$O$152,_xlfn.AGGREGATE(15,6,ROW('POA4'!$A$2:$A$152)-ROW('POA4'!$A$2)+1/--('POA4'!$A$2:$A$152=$B$5),ROWS($A$11:C16)),5)</f>
        <v>4.12.2.5 Garantizar la protección de los datos personales al resguardo de la institución y fomentar esta práctica en los integrantes de la comunidad universitaria.</v>
      </c>
      <c r="D16" s="2" t="str">
        <f>INDEX('POA4'!$A$2:$O$152,_xlfn.AGGREGATE(15,6,ROW('POA4'!$A$2:$A$152)-ROW('POA4'!$A$2)+1/--('POA4'!$A$2:$A$152=$B$5),ROWS($A$11:D16)),6)</f>
        <v>Impartir cursos, talleres, conferencias y demás relativos a la protección de datos personales.</v>
      </c>
      <c r="E16" s="37">
        <f t="shared" si="3"/>
        <v>4</v>
      </c>
      <c r="F16" s="31">
        <f>INDEX('POA4'!$A$2:$O$152,_xlfn.AGGREGATE(15,6,ROW('POA4'!$A$2:$A$152)-ROW('POA4'!$A$2)+1/--('POA4'!$A$2:$A$152=$B$5),ROWS($A$11:F16)),7)</f>
        <v>1</v>
      </c>
      <c r="G16" s="31">
        <f>INDEX('POA4'!$A$2:$O$152,_xlfn.AGGREGATE(15,6,ROW('POA4'!$A$2:$A$152)-ROW('POA4'!$A$2)+1/--('POA4'!$A$2:$A$152=$B$5),ROWS($A$11:G16)),8)</f>
        <v>4</v>
      </c>
      <c r="H16" s="31">
        <f>INDEX('POA4'!$A$2:$O$152,_xlfn.AGGREGATE(15,6,ROW('POA4'!$A$2:$A$152)-ROW('POA4'!$A$2)+1/--('POA4'!$A$2:$A$152=$B$5),ROWS($A$11:H16)),9)</f>
        <v>1</v>
      </c>
      <c r="I16" s="31">
        <f>INDEX('POA4'!$A$2:$O$152,_xlfn.AGGREGATE(15,6,ROW('POA4'!$A$2:$A$152)-ROW('POA4'!$A$2)+1/--('POA4'!$A$2:$A$152=$B$5),ROWS($A$11:I16)),10)</f>
        <v>0</v>
      </c>
      <c r="J16" s="31">
        <f>INDEX('POA4'!$A$2:$O$152,_xlfn.AGGREGATE(15,6,ROW('POA4'!$A$2:$A$152)-ROW('POA4'!$A$2)+1/--('POA4'!$A$2:$A$152=$B$5),ROWS($A$11:J16)),11)</f>
        <v>1</v>
      </c>
      <c r="K16" s="31">
        <f>INDEX('POA4'!$A$2:$O$152,_xlfn.AGGREGATE(15,6,ROW('POA4'!$A$2:$A$152)-ROW('POA4'!$A$2)+1/--('POA4'!$A$2:$A$152=$B$5),ROWS($A$11:K16)),12)</f>
        <v>0</v>
      </c>
      <c r="L16" s="31">
        <f>INDEX('POA4'!$A$2:$O$152,_xlfn.AGGREGATE(15,6,ROW('POA4'!$A$2:$A$152)-ROW('POA4'!$A$2)+1/--('POA4'!$A$2:$A$152=$B$5),ROWS($A$11:L16)),13)</f>
        <v>1</v>
      </c>
      <c r="M16" s="31">
        <f>INDEX('POA4'!$A$2:$O$152,_xlfn.AGGREGATE(15,6,ROW('POA4'!$A$2:$A$152)-ROW('POA4'!$A$2)+1/--('POA4'!$A$2:$A$152=$B$5),ROWS($A$11:M16)),14)</f>
        <v>0</v>
      </c>
      <c r="N16" s="37">
        <f t="shared" si="4"/>
        <v>4</v>
      </c>
      <c r="O16" s="41">
        <f t="shared" si="5"/>
        <v>1</v>
      </c>
    </row>
    <row r="17" spans="1:15" ht="52.8" x14ac:dyDescent="0.3">
      <c r="A17" s="2" t="str">
        <f>INDEX('POA4'!$A$2:$O$152,_xlfn.AGGREGATE(15,6,ROW('POA4'!$A$2:$A$152)-ROW('POA4'!$A$2)+1/--('POA4'!$A$2:$A$152=$B$5),ROWS($A$11:A17)),3)</f>
        <v>4.12 Gobernanza universitaria, transparencia y rendición de cuentas</v>
      </c>
      <c r="B17" s="2" t="str">
        <f>INDEX('POA4'!$A$2:$O$152,_xlfn.AGGREGATE(15,6,ROW('POA4'!$A$2:$A$152)-ROW('POA4'!$A$2)+1/--('POA4'!$A$2:$A$152=$B$5),ROWS($A$11:B17)),4)</f>
        <v>4.12.2 Reforzar los mecanismos institucionales en materia de transparencia y rendición de cuentas.</v>
      </c>
      <c r="C17" s="2" t="str">
        <f>INDEX('POA4'!$A$2:$O$152,_xlfn.AGGREGATE(15,6,ROW('POA4'!$A$2:$A$152)-ROW('POA4'!$A$2)+1/--('POA4'!$A$2:$A$152=$B$5),ROWS($A$11:C17)),5)</f>
        <v>4.12.2.5 Garantizar la protección de los datos personales al resguardo de la institución y fomentar esta práctica en los integrantes de la comunidad universitaria.</v>
      </c>
      <c r="D17" s="2" t="str">
        <f>INDEX('POA4'!$A$2:$O$152,_xlfn.AGGREGATE(15,6,ROW('POA4'!$A$2:$A$152)-ROW('POA4'!$A$2)+1/--('POA4'!$A$2:$A$152=$B$5),ROWS($A$11:D17)),6)</f>
        <v>Atender las solicitudes de derechos ARCO</v>
      </c>
      <c r="E17" s="37">
        <f t="shared" si="3"/>
        <v>12</v>
      </c>
      <c r="F17" s="31">
        <f>INDEX('POA4'!$A$2:$O$152,_xlfn.AGGREGATE(15,6,ROW('POA4'!$A$2:$A$152)-ROW('POA4'!$A$2)+1/--('POA4'!$A$2:$A$152=$B$5),ROWS($A$11:F17)),7)</f>
        <v>3</v>
      </c>
      <c r="G17" s="31">
        <f>INDEX('POA4'!$A$2:$O$152,_xlfn.AGGREGATE(15,6,ROW('POA4'!$A$2:$A$152)-ROW('POA4'!$A$2)+1/--('POA4'!$A$2:$A$152=$B$5),ROWS($A$11:G17)),8)</f>
        <v>3</v>
      </c>
      <c r="H17" s="31">
        <f>INDEX('POA4'!$A$2:$O$152,_xlfn.AGGREGATE(15,6,ROW('POA4'!$A$2:$A$152)-ROW('POA4'!$A$2)+1/--('POA4'!$A$2:$A$152=$B$5),ROWS($A$11:H17)),9)</f>
        <v>3</v>
      </c>
      <c r="I17" s="31">
        <f>INDEX('POA4'!$A$2:$O$152,_xlfn.AGGREGATE(15,6,ROW('POA4'!$A$2:$A$152)-ROW('POA4'!$A$2)+1/--('POA4'!$A$2:$A$152=$B$5),ROWS($A$11:I17)),10)</f>
        <v>0</v>
      </c>
      <c r="J17" s="31">
        <f>INDEX('POA4'!$A$2:$O$152,_xlfn.AGGREGATE(15,6,ROW('POA4'!$A$2:$A$152)-ROW('POA4'!$A$2)+1/--('POA4'!$A$2:$A$152=$B$5),ROWS($A$11:J17)),11)</f>
        <v>3</v>
      </c>
      <c r="K17" s="31">
        <f>INDEX('POA4'!$A$2:$O$152,_xlfn.AGGREGATE(15,6,ROW('POA4'!$A$2:$A$152)-ROW('POA4'!$A$2)+1/--('POA4'!$A$2:$A$152=$B$5),ROWS($A$11:K17)),12)</f>
        <v>0</v>
      </c>
      <c r="L17" s="31">
        <f>INDEX('POA4'!$A$2:$O$152,_xlfn.AGGREGATE(15,6,ROW('POA4'!$A$2:$A$152)-ROW('POA4'!$A$2)+1/--('POA4'!$A$2:$A$152=$B$5),ROWS($A$11:L17)),13)</f>
        <v>3</v>
      </c>
      <c r="M17" s="31">
        <f>INDEX('POA4'!$A$2:$O$152,_xlfn.AGGREGATE(15,6,ROW('POA4'!$A$2:$A$152)-ROW('POA4'!$A$2)+1/--('POA4'!$A$2:$A$152=$B$5),ROWS($A$11:M17)),14)</f>
        <v>0</v>
      </c>
      <c r="N17" s="37">
        <f t="shared" si="4"/>
        <v>3</v>
      </c>
      <c r="O17" s="41">
        <f t="shared" si="5"/>
        <v>0.25</v>
      </c>
    </row>
    <row r="18" spans="1:15" ht="52.8" x14ac:dyDescent="0.3">
      <c r="A18" s="2" t="str">
        <f>INDEX('POA4'!$A$2:$O$152,_xlfn.AGGREGATE(15,6,ROW('POA4'!$A$2:$A$152)-ROW('POA4'!$A$2)+1/--('POA4'!$A$2:$A$152=$B$5),ROWS($A$11:A18)),3)</f>
        <v>4.12 Gobernanza universitaria, transparencia y rendición de cuentas</v>
      </c>
      <c r="B18" s="2" t="str">
        <f>INDEX('POA4'!$A$2:$O$152,_xlfn.AGGREGATE(15,6,ROW('POA4'!$A$2:$A$152)-ROW('POA4'!$A$2)+1/--('POA4'!$A$2:$A$152=$B$5),ROWS($A$11:B18)),4)</f>
        <v>4.12.2 Reforzar los mecanismos institucionales en materia de transparencia y rendición de cuentas.</v>
      </c>
      <c r="C18" s="2" t="str">
        <f>INDEX('POA4'!$A$2:$O$152,_xlfn.AGGREGATE(15,6,ROW('POA4'!$A$2:$A$152)-ROW('POA4'!$A$2)+1/--('POA4'!$A$2:$A$152=$B$5),ROWS($A$11:C18)),5)</f>
        <v>4.12.2.4 Implementar mecanismos de difusión orientados a dar cuenta del uso de los recursos y de su contribución al cumplimiento de las funciones sustantivas.</v>
      </c>
      <c r="D18" s="2" t="str">
        <f>INDEX('POA4'!$A$2:$O$152,_xlfn.AGGREGATE(15,6,ROW('POA4'!$A$2:$A$152)-ROW('POA4'!$A$2)+1/--('POA4'!$A$2:$A$152=$B$5),ROWS($A$11:D18)),6)</f>
        <v>Crear herramientas estándar que favorezcan a la rendición de cuentas</v>
      </c>
      <c r="E18" s="37">
        <f t="shared" si="3"/>
        <v>4</v>
      </c>
      <c r="F18" s="31">
        <f>INDEX('POA4'!$A$2:$O$152,_xlfn.AGGREGATE(15,6,ROW('POA4'!$A$2:$A$152)-ROW('POA4'!$A$2)+1/--('POA4'!$A$2:$A$152=$B$5),ROWS($A$11:F18)),7)</f>
        <v>1</v>
      </c>
      <c r="G18" s="31">
        <f>INDEX('POA4'!$A$2:$O$152,_xlfn.AGGREGATE(15,6,ROW('POA4'!$A$2:$A$152)-ROW('POA4'!$A$2)+1/--('POA4'!$A$2:$A$152=$B$5),ROWS($A$11:G18)),8)</f>
        <v>1</v>
      </c>
      <c r="H18" s="31">
        <f>INDEX('POA4'!$A$2:$O$152,_xlfn.AGGREGATE(15,6,ROW('POA4'!$A$2:$A$152)-ROW('POA4'!$A$2)+1/--('POA4'!$A$2:$A$152=$B$5),ROWS($A$11:H18)),9)</f>
        <v>1</v>
      </c>
      <c r="I18" s="31">
        <f>INDEX('POA4'!$A$2:$O$152,_xlfn.AGGREGATE(15,6,ROW('POA4'!$A$2:$A$152)-ROW('POA4'!$A$2)+1/--('POA4'!$A$2:$A$152=$B$5),ROWS($A$11:I18)),10)</f>
        <v>0</v>
      </c>
      <c r="J18" s="31">
        <f>INDEX('POA4'!$A$2:$O$152,_xlfn.AGGREGATE(15,6,ROW('POA4'!$A$2:$A$152)-ROW('POA4'!$A$2)+1/--('POA4'!$A$2:$A$152=$B$5),ROWS($A$11:J18)),11)</f>
        <v>1</v>
      </c>
      <c r="K18" s="31">
        <f>INDEX('POA4'!$A$2:$O$152,_xlfn.AGGREGATE(15,6,ROW('POA4'!$A$2:$A$152)-ROW('POA4'!$A$2)+1/--('POA4'!$A$2:$A$152=$B$5),ROWS($A$11:K18)),12)</f>
        <v>0</v>
      </c>
      <c r="L18" s="31">
        <f>INDEX('POA4'!$A$2:$O$152,_xlfn.AGGREGATE(15,6,ROW('POA4'!$A$2:$A$152)-ROW('POA4'!$A$2)+1/--('POA4'!$A$2:$A$152=$B$5),ROWS($A$11:L18)),13)</f>
        <v>1</v>
      </c>
      <c r="M18" s="31">
        <f>INDEX('POA4'!$A$2:$O$152,_xlfn.AGGREGATE(15,6,ROW('POA4'!$A$2:$A$152)-ROW('POA4'!$A$2)+1/--('POA4'!$A$2:$A$152=$B$5),ROWS($A$11:M18)),14)</f>
        <v>0</v>
      </c>
      <c r="N18" s="37">
        <f t="shared" si="4"/>
        <v>1</v>
      </c>
      <c r="O18" s="41">
        <f t="shared" si="5"/>
        <v>0.25</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view="pageBreakPreview" topLeftCell="A13" zoomScale="60" zoomScaleNormal="6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272</v>
      </c>
      <c r="C5" s="84" t="s">
        <v>142</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1.11 Cuidado al medio ambiente</v>
      </c>
      <c r="B11" s="2" t="str">
        <f>IF(ROWS($A$11:B11)&gt;COUNTIF(POA!$A:$A,$B$5),"",INDEX(POA!$A$2:$O$856,_xlfn.AGGREGATE(15,6,ROW(POA!$A$2:$A$855)-ROW(POA!$A$2)+1/--(POA!$A$2:$A$855=$B$5),ROWS($A$11:B11)),4))</f>
        <v>1.11.2 Propiciar experiencias de formación, actualización y capacitación en la comunidad universitaria, orientadas al cuidado del medio ambiente y al desarrollo sostenible.</v>
      </c>
      <c r="C11" s="2" t="str">
        <f>IF(ROWS($A$11:C11)&gt;COUNTIF(POA!$A:$A,$B$5),"",INDEX(POA!$A$2:$O$856,_xlfn.AGGREGATE(15,6,ROW(POA!$A$2:$A$855)-ROW(POA!$A$2)+1/--(POA!$A$2:$A$855=$B$5),ROWS($A$11:C11)),5))</f>
        <v>1.11.2.1 Incidir en el proceso formativo de los estudiantes sensibilizándolos en torno a la problemática ambiental y la importancia de la conservación de los recursos naturales.</v>
      </c>
      <c r="D11" s="2" t="str">
        <f>IF(ROWS($A$11:D11)&gt;COUNTIF(POA!$A:$A,$B$5),"",INDEX(POA!$A$2:$O$856,_xlfn.AGGREGATE(15,6,ROW(POA!$A$2:$A$855)-ROW(POA!$A$2)+1/--(POA!$A$2:$A$855=$B$5),ROWS($A$11:D11)),6))</f>
        <v>Operar el programa de Cero residuos</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1.11 Cuidado al medio ambiente</v>
      </c>
      <c r="B12" s="2" t="str">
        <f>IF(ROWS($A$11:B12)&gt;COUNTIF(POA!$A:$A,$B$5),"",INDEX(POA!$A$2:$O$856,_xlfn.AGGREGATE(15,6,ROW(POA!$A$2:$A$855)-ROW(POA!$A$2)+1/--(POA!$A$2:$A$855=$B$5),ROWS($A$11:B12)),4))</f>
        <v>1.11.2 Propiciar experiencias de formación, actualización y capacitación en la comunidad universitaria, orientadas al cuidado del medio ambiente y al desarrollo sostenible.</v>
      </c>
      <c r="C12" s="2" t="str">
        <f>IF(ROWS($A$11:C12)&gt;COUNTIF(POA!$A:$A,$B$5),"",INDEX(POA!$A$2:$O$856,_xlfn.AGGREGATE(15,6,ROW(POA!$A$2:$A$855)-ROW(POA!$A$2)+1/--(POA!$A$2:$A$855=$B$5),ROWS($A$11:C12)),5))</f>
        <v>1.11.2.3 Fortalecer los esquemas de formación docente y de capacitación del personal administrativo y de servicios en temas medioambientales y de sustentabilidad.</v>
      </c>
      <c r="D12" s="2" t="str">
        <f>IF(ROWS($A$11:D12)&gt;COUNTIF(POA!$A:$A,$B$5),"",INDEX(POA!$A$2:$O$856,_xlfn.AGGREGATE(15,6,ROW(POA!$A$2:$A$855)-ROW(POA!$A$2)+1/--(POA!$A$2:$A$855=$B$5),ROWS($A$11:D12)),6))</f>
        <v>Capacitar al grupo de responsables ambientales en el programa cero residuos por Facultad y Campus</v>
      </c>
      <c r="E12" s="31">
        <f t="shared" ref="E12:E20" si="0">+F12+H12+J12+L12</f>
        <v>3</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0" si="1">+G12+I12+K12+M12</f>
        <v>0</v>
      </c>
      <c r="O12" s="41">
        <f t="shared" ref="O12:O20" si="2">IFERROR(N12/E12,0%)</f>
        <v>0</v>
      </c>
    </row>
    <row r="13" spans="1:16" ht="52.8" x14ac:dyDescent="0.3">
      <c r="A13" s="2" t="str">
        <f>IF(ROWS($A$11:A13)&gt;COUNTIF(POA!$A:$A,$B$5),"",INDEX(POA!$A$2:$O$856,_xlfn.AGGREGATE(15,6,ROW(POA!$A$2:$A$855)-ROW(POA!$A$2)+1/--(POA!$A$2:$A$855=$B$5),ROWS($A$11:A13)),3))</f>
        <v>1.11 Cuidado al medio ambiente</v>
      </c>
      <c r="B13" s="2" t="str">
        <f>IF(ROWS($A$11:B13)&gt;COUNTIF(POA!$A:$A,$B$5),"",INDEX(POA!$A$2:$O$856,_xlfn.AGGREGATE(15,6,ROW(POA!$A$2:$A$855)-ROW(POA!$A$2)+1/--(POA!$A$2:$A$855=$B$5),ROWS($A$11:B13)),4))</f>
        <v>1.11.2 Propiciar experiencias de formación, actualización y capacitación en la comunidad universitaria, orientadas al cuidado del medio ambiente y al desarrollo sostenible.</v>
      </c>
      <c r="C13" s="2" t="str">
        <f>IF(ROWS($A$11:C13)&gt;COUNTIF(POA!$A:$A,$B$5),"",INDEX(POA!$A$2:$O$856,_xlfn.AGGREGATE(15,6,ROW(POA!$A$2:$A$855)-ROW(POA!$A$2)+1/--(POA!$A$2:$A$855=$B$5),ROWS($A$11:C13)),5))</f>
        <v>1.11.2.2 Impulsar iniciativas para la promoción de estilos de vida saludable en la comunidad universitaria.</v>
      </c>
      <c r="D13" s="2" t="str">
        <f>IF(ROWS($A$11:D13)&gt;COUNTIF(POA!$A:$A,$B$5),"",INDEX(POA!$A$2:$O$856,_xlfn.AGGREGATE(15,6,ROW(POA!$A$2:$A$855)-ROW(POA!$A$2)+1/--(POA!$A$2:$A$855=$B$5),ROWS($A$11:D13)),6))</f>
        <v>Realizar cursos de actividad física laboral en la jornada de trabajo en coordinación con la Facultad de Deportes de cada Campus</v>
      </c>
      <c r="E13" s="31">
        <f t="shared" si="0"/>
        <v>3</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1.11 Cuidado al medio ambiente</v>
      </c>
      <c r="B14" s="2" t="str">
        <f>IF(ROWS($A$11:B14)&gt;COUNTIF(POA!$A:$A,$B$5),"",INDEX(POA!$A$2:$O$856,_xlfn.AGGREGATE(15,6,ROW(POA!$A$2:$A$855)-ROW(POA!$A$2)+1/--(POA!$A$2:$A$855=$B$5),ROWS($A$11:B14)),4))</f>
        <v>1.11.2 Propiciar experiencias de formación, actualización y capacitación en la comunidad universitaria, orientadas al cuidado del medio ambiente y al desarrollo sostenible.</v>
      </c>
      <c r="C14" s="2" t="str">
        <f>IF(ROWS($A$11:C14)&gt;COUNTIF(POA!$A:$A,$B$5),"",INDEX(POA!$A$2:$O$856,_xlfn.AGGREGATE(15,6,ROW(POA!$A$2:$A$855)-ROW(POA!$A$2)+1/--(POA!$A$2:$A$855=$B$5),ROWS($A$11:C14)),5))</f>
        <v>1.11.2.2 Impulsar iniciativas para la promoción de estilos de vida saludable en la comunidad universitaria.</v>
      </c>
      <c r="D14" s="2" t="str">
        <f>IF(ROWS($A$11:D14)&gt;COUNTIF(POA!$A:$A,$B$5),"",INDEX(POA!$A$2:$O$856,_xlfn.AGGREGATE(15,6,ROW(POA!$A$2:$A$855)-ROW(POA!$A$2)+1/--(POA!$A$2:$A$855=$B$5),ROWS($A$11:D14)),6))</f>
        <v>Realizar en forma conjunta con la Coordinación General de Recursos Humanos cursos de nutrición en los tres Campus Universitarios</v>
      </c>
      <c r="E14" s="31">
        <f t="shared" si="0"/>
        <v>3</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1.11 Cuidado al medio ambiente</v>
      </c>
      <c r="B15" s="2" t="str">
        <f>IF(ROWS($A$11:B15)&gt;COUNTIF(POA!$A:$A,$B$5),"",INDEX(POA!$A$2:$O$856,_xlfn.AGGREGATE(15,6,ROW(POA!$A$2:$A$855)-ROW(POA!$A$2)+1/--(POA!$A$2:$A$855=$B$5),ROWS($A$11:B15)),4))</f>
        <v>1.11.2 Propiciar experiencias de formación, actualización y capacitación en la comunidad universitaria, orientadas al cuidado del medio ambiente y al desarrollo sostenible.</v>
      </c>
      <c r="C15" s="2" t="str">
        <f>IF(ROWS($A$11:C15)&gt;COUNTIF(POA!$A:$A,$B$5),"",INDEX(POA!$A$2:$O$856,_xlfn.AGGREGATE(15,6,ROW(POA!$A$2:$A$855)-ROW(POA!$A$2)+1/--(POA!$A$2:$A$855=$B$5),ROWS($A$11:C15)),5))</f>
        <v>1.11.2.3 Fortalecer los esquemas de formación docente y de capacitación del personal administrativo y de servicios en temas medioambientales y de sustentabilidad.</v>
      </c>
      <c r="D15" s="2" t="str">
        <f>IF(ROWS($A$11:D15)&gt;COUNTIF(POA!$A:$A,$B$5),"",INDEX(POA!$A$2:$O$856,_xlfn.AGGREGATE(15,6,ROW(POA!$A$2:$A$855)-ROW(POA!$A$2)+1/--(POA!$A$2:$A$855=$B$5),ROWS($A$11:D15)),6))</f>
        <v>Formacion de auditores internos en cumplimiento de las regulaciones de la Procuraduría Federal de Protección al Ambiente PROFEPA por Campus.</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1</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1.11 Cuidado al medio ambiente</v>
      </c>
      <c r="B16" s="2" t="str">
        <f>IF(ROWS($A$11:B16)&gt;COUNTIF(POA!$A:$A,$B$5),"",INDEX(POA!$A$2:$O$856,_xlfn.AGGREGATE(15,6,ROW(POA!$A$2:$A$855)-ROW(POA!$A$2)+1/--(POA!$A$2:$A$855=$B$5),ROWS($A$11:B16)),4))</f>
        <v>1.11.1 Fortalecer las medidas institucionales que promuevan la protección del medio ambiente y de desarrollo sostenible.</v>
      </c>
      <c r="C16" s="2" t="str">
        <f>IF(ROWS($A$11:C16)&gt;COUNTIF(POA!$A:$A,$B$5),"",INDEX(POA!$A$2:$O$856,_xlfn.AGGREGATE(15,6,ROW(POA!$A$2:$A$855)-ROW(POA!$A$2)+1/--(POA!$A$2:$A$855=$B$5),ROWS($A$11:C16)),5))</f>
        <v>1.11.1.1 Promover una agenda institucional en materia ambiental acorde a los objetivos del desarrollo sostenible (ods), que favorezca procesos y enfoques trans e interdisciplinarios para la solución de problemas ambientales.</v>
      </c>
      <c r="D16" s="2" t="str">
        <f>IF(ROWS($A$11:D16)&gt;COUNTIF(POA!$A:$A,$B$5),"",INDEX(POA!$A$2:$O$856,_xlfn.AGGREGATE(15,6,ROW(POA!$A$2:$A$855)-ROW(POA!$A$2)+1/--(POA!$A$2:$A$855=$B$5),ROWS($A$11:D16)),6))</f>
        <v>Desarrollar el programa de areas verdes mediante el uso de especies nativas de cada región en los tres Campus Universitarios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66" x14ac:dyDescent="0.3">
      <c r="A17" s="2" t="str">
        <f>IF(ROWS($A$11:A17)&gt;COUNTIF(POA!$A:$A,$B$5),"",INDEX(POA!$A$2:$O$856,_xlfn.AGGREGATE(15,6,ROW(POA!$A$2:$A$855)-ROW(POA!$A$2)+1/--(POA!$A$2:$A$855=$B$5),ROWS($A$11:A17)),3))</f>
        <v>1.11 Cuidado al medio ambiente</v>
      </c>
      <c r="B17" s="2" t="str">
        <f>IF(ROWS($A$11:B17)&gt;COUNTIF(POA!$A:$A,$B$5),"",INDEX(POA!$A$2:$O$856,_xlfn.AGGREGATE(15,6,ROW(POA!$A$2:$A$855)-ROW(POA!$A$2)+1/--(POA!$A$2:$A$855=$B$5),ROWS($A$11:B17)),4))</f>
        <v>1.11.1 Fortalecer las medidas institucionales que promuevan la protección del medio ambiente y de desarrollo sostenible.</v>
      </c>
      <c r="C17" s="2" t="str">
        <f>IF(ROWS($A$11:C17)&gt;COUNTIF(POA!$A:$A,$B$5),"",INDEX(POA!$A$2:$O$856,_xlfn.AGGREGATE(15,6,ROW(POA!$A$2:$A$855)-ROW(POA!$A$2)+1/--(POA!$A$2:$A$855=$B$5),ROWS($A$11:C17)),5))</f>
        <v>1.11.1.1 Promover una agenda institucional en materia ambiental acorde a los objetivos del desarrollo sostenible (ods), que favorezca procesos y enfoques trans e interdisciplinarios para la solución de problemas ambientales.</v>
      </c>
      <c r="D17" s="2" t="str">
        <f>IF(ROWS($A$11:D17)&gt;COUNTIF(POA!$A:$A,$B$5),"",INDEX(POA!$A$2:$O$856,_xlfn.AGGREGATE(15,6,ROW(POA!$A$2:$A$855)-ROW(POA!$A$2)+1/--(POA!$A$2:$A$855=$B$5),ROWS($A$11:D17)),6))</f>
        <v>Desarrollar proyectos de reutilización de aguas residuales en la Unidades Académicas que cuentan con planta de tratamiento de cada Campus Universitario</v>
      </c>
      <c r="E17" s="31">
        <f t="shared" si="0"/>
        <v>3</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2</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79.2" x14ac:dyDescent="0.3">
      <c r="A18" s="2" t="str">
        <f>IF(ROWS($A$11:A18)&gt;COUNTIF(POA!$A:$A,$B$5),"",INDEX(POA!$A$2:$O$856,_xlfn.AGGREGATE(15,6,ROW(POA!$A$2:$A$855)-ROW(POA!$A$2)+1/--(POA!$A$2:$A$855=$B$5),ROWS($A$11:A18)),3))</f>
        <v>1.11 Cuidado al medio ambiente</v>
      </c>
      <c r="B18" s="2" t="str">
        <f>IF(ROWS($A$11:B18)&gt;COUNTIF(POA!$A:$A,$B$5),"",INDEX(POA!$A$2:$O$856,_xlfn.AGGREGATE(15,6,ROW(POA!$A$2:$A$855)-ROW(POA!$A$2)+1/--(POA!$A$2:$A$855=$B$5),ROWS($A$11:B18)),4))</f>
        <v>1.11.1 Fortalecer las medidas institucionales que promuevan la protección del medio ambiente y de desarrollo sostenible.</v>
      </c>
      <c r="C18" s="2" t="str">
        <f>IF(ROWS($A$11:C18)&gt;COUNTIF(POA!$A:$A,$B$5),"",INDEX(POA!$A$2:$O$856,_xlfn.AGGREGATE(15,6,ROW(POA!$A$2:$A$855)-ROW(POA!$A$2)+1/--(POA!$A$2:$A$855=$B$5),ROWS($A$11:C18)),5))</f>
        <v>1.11.1.2 Asegurar la reducción del impacto ambiental en el desarrollo, proyección, diseño y construcción de obras y edificios e instalaciones universitarias, considerando un enfoque de sustentabilidad.</v>
      </c>
      <c r="D18" s="2" t="str">
        <f>IF(ROWS($A$11:D18)&gt;COUNTIF(POA!$A:$A,$B$5),"",INDEX(POA!$A$2:$O$856,_xlfn.AGGREGATE(15,6,ROW(POA!$A$2:$A$855)-ROW(POA!$A$2)+1/--(POA!$A$2:$A$855=$B$5),ROWS($A$11:D18)),6))</f>
        <v xml:space="preserve">   Modificación de alcances del proyecto ejecutivo para que se incluyan los conceptos de diseño de arquitectura sustentable en el documento de Políticas, Bases y Lineamientos del Reglamento de Obras y Servicios Relacionados con las Mismas de la UABC.</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1.11 Cuidado al medio ambiente</v>
      </c>
      <c r="B19" s="2" t="str">
        <f>IF(ROWS($A$11:B19)&gt;COUNTIF(POA!$A:$A,$B$5),"",INDEX(POA!$A$2:$O$856,_xlfn.AGGREGATE(15,6,ROW(POA!$A$2:$A$855)-ROW(POA!$A$2)+1/--(POA!$A$2:$A$855=$B$5),ROWS($A$11:B19)),4))</f>
        <v>1.11.1 Fortalecer las medidas institucionales que promuevan la protección del medio ambiente y de desarrollo sostenible.</v>
      </c>
      <c r="C19" s="2" t="str">
        <f>IF(ROWS($A$11:C19)&gt;COUNTIF(POA!$A:$A,$B$5),"",INDEX(POA!$A$2:$O$856,_xlfn.AGGREGATE(15,6,ROW(POA!$A$2:$A$855)-ROW(POA!$A$2)+1/--(POA!$A$2:$A$855=$B$5),ROWS($A$11:C19)),5))</f>
        <v>1.11.1.3 Fomentar una cultura de prevención de accidentes y eliminación de riesgos en las actividades cotidianas de la institución.</v>
      </c>
      <c r="D19" s="2" t="str">
        <f>IF(ROWS($A$11:D19)&gt;COUNTIF(POA!$A:$A,$B$5),"",INDEX(POA!$A$2:$O$856,_xlfn.AGGREGATE(15,6,ROW(POA!$A$2:$A$855)-ROW(POA!$A$2)+1/--(POA!$A$2:$A$855=$B$5),ROWS($A$11:D19)),6))</f>
        <v>Realizar en forma conjunta con la Coordinación General de Recursos Humanos  simulacros de sismos en los tres Campus Universitarios</v>
      </c>
      <c r="E19" s="31">
        <f t="shared" si="0"/>
        <v>3</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1.11 Cuidado al medio ambiente</v>
      </c>
      <c r="B20" s="2" t="str">
        <f>IF(ROWS($A$11:B20)&gt;COUNTIF(POA!$A:$A,$B$5),"",INDEX(POA!$A$2:$O$856,_xlfn.AGGREGATE(15,6,ROW(POA!$A$2:$A$855)-ROW(POA!$A$2)+1/--(POA!$A$2:$A$855=$B$5),ROWS($A$11:B20)),4))</f>
        <v>1.11.1 Fortalecer las medidas institucionales que promuevan la protección del medio ambiente y de desarrollo sostenible.</v>
      </c>
      <c r="C20" s="2" t="str">
        <f>IF(ROWS($A$11:C20)&gt;COUNTIF(POA!$A:$A,$B$5),"",INDEX(POA!$A$2:$O$856,_xlfn.AGGREGATE(15,6,ROW(POA!$A$2:$A$855)-ROW(POA!$A$2)+1/--(POA!$A$2:$A$855=$B$5),ROWS($A$11:C20)),5))</f>
        <v>1.11.1.3 Fomentar una cultura de prevención de accidentes y eliminación de riesgos en las actividades cotidianas de la institución.</v>
      </c>
      <c r="D20" s="2" t="str">
        <f>IF(ROWS($A$11:D20)&gt;COUNTIF(POA!$A:$A,$B$5),"",INDEX(POA!$A$2:$O$856,_xlfn.AGGREGATE(15,6,ROW(POA!$A$2:$A$855)-ROW(POA!$A$2)+1/--(POA!$A$2:$A$855=$B$5),ROWS($A$11:D20)),6))</f>
        <v>Realizar en forma conjunta con la Coordinación General de Recursos Humanos  cursos de primeros auxilios y manejo de extintores en los tres Campus Universitarios.</v>
      </c>
      <c r="E20" s="31">
        <f t="shared" si="0"/>
        <v>3</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1</v>
      </c>
      <c r="O20" s="41">
        <f t="shared" si="2"/>
        <v>0.33333333333333331</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view="pageBreakPreview" zoomScale="60" zoomScaleNormal="80" workbookViewId="0">
      <selection activeCell="D15" sqref="D15"/>
    </sheetView>
  </sheetViews>
  <sheetFormatPr baseColWidth="10" defaultColWidth="11.44140625" defaultRowHeight="14.4" x14ac:dyDescent="0.3"/>
  <cols>
    <col min="1" max="2" width="39.44140625" customWidth="1"/>
    <col min="3" max="3" width="55.554687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1"/>
      <c r="C3" s="51"/>
      <c r="D3" s="51"/>
      <c r="E3" s="51"/>
      <c r="F3" s="51"/>
      <c r="G3" s="51"/>
      <c r="H3" s="51"/>
      <c r="I3" s="51"/>
      <c r="J3" s="51"/>
      <c r="K3" s="51"/>
      <c r="L3" s="51"/>
      <c r="M3" s="51"/>
      <c r="N3" s="51"/>
      <c r="O3" s="51"/>
    </row>
    <row r="4" spans="1:16" ht="15.75" x14ac:dyDescent="0.25">
      <c r="A4" s="4"/>
      <c r="B4" s="12"/>
      <c r="C4" s="12"/>
      <c r="D4" s="12"/>
      <c r="E4" s="12"/>
      <c r="F4" s="12"/>
      <c r="G4" s="12"/>
      <c r="H4" s="12"/>
      <c r="I4" s="12"/>
      <c r="J4" s="12"/>
      <c r="K4" s="12"/>
      <c r="L4" s="12"/>
      <c r="M4" s="12"/>
      <c r="N4" s="12"/>
      <c r="O4" s="12"/>
    </row>
    <row r="5" spans="1:16" ht="15.75" x14ac:dyDescent="0.25">
      <c r="A5" s="6" t="s">
        <v>1</v>
      </c>
      <c r="B5" s="33">
        <v>273</v>
      </c>
      <c r="C5" s="84" t="s">
        <v>1570</v>
      </c>
      <c r="D5" s="84"/>
      <c r="E5" s="84"/>
      <c r="F5" s="84"/>
      <c r="G5" s="84"/>
      <c r="H5" s="84"/>
      <c r="I5" s="84"/>
      <c r="J5" s="84"/>
      <c r="K5" s="84"/>
      <c r="L5" s="84"/>
      <c r="M5" s="84"/>
      <c r="N5" s="84"/>
      <c r="O5" s="50"/>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52" t="s">
        <v>10</v>
      </c>
      <c r="G10" s="52" t="s">
        <v>11</v>
      </c>
      <c r="H10" s="52" t="s">
        <v>10</v>
      </c>
      <c r="I10" s="52" t="s">
        <v>11</v>
      </c>
      <c r="J10" s="52" t="s">
        <v>10</v>
      </c>
      <c r="K10" s="52" t="s">
        <v>12</v>
      </c>
      <c r="L10" s="52" t="s">
        <v>10</v>
      </c>
      <c r="M10" s="52" t="s">
        <v>12</v>
      </c>
      <c r="N10" s="87"/>
      <c r="O10" s="85"/>
    </row>
    <row r="11" spans="1:16" ht="39.6" x14ac:dyDescent="0.3">
      <c r="A11" s="2" t="str">
        <f>INDEX('POA4'!$A$2:$O$152,_xlfn.AGGREGATE(15,6,ROW('POA4'!$A$2:$A$152)-ROW('POA4'!$A$2)+1/--('POA4'!$A$2:$A$152=$B$5),ROWS($A$11:A11)),3)</f>
        <v>4.12 Gobernanza universitaria, transparencia y rendición de cuentas</v>
      </c>
      <c r="B11" s="2" t="str">
        <f>INDEX('POA4'!$A$2:$O$152,_xlfn.AGGREGATE(15,6,ROW('POA4'!$A$2:$A$152)-ROW('POA4'!$A$2)+1/--('POA4'!$A$2:$A$152=$B$5),ROWS($A$11:B11)),4)</f>
        <v>4.12.1 Fortalecer  la gobernanza  universitaria  en la conducción  y  funcionamiento  de la institución.</v>
      </c>
      <c r="C11" s="2" t="str">
        <f>INDEX('POA4'!$A$2:$O$152,_xlfn.AGGREGATE(15,6,ROW('POA4'!$A$2:$A$152)-ROW('POA4'!$A$2)+1/--('POA4'!$A$2:$A$152=$B$5),ROWS($A$11:C11)),5)</f>
        <v>4.12.1.5 Estimular una mayor participación de la comunidad universitaria en la toma de decisiones mediante su implicación en los distintos cuerpos colegiados de la institución.</v>
      </c>
      <c r="D11" s="2" t="str">
        <f>INDEX('POA4'!$A$2:$O$152,_xlfn.AGGREGATE(15,6,ROW('POA4'!$A$2:$A$152)-ROW('POA4'!$A$2)+1/--('POA4'!$A$2:$A$152=$B$5),ROWS($A$11:D11)),6)</f>
        <v>Cumplimiento de las funciones que la normatividad establece</v>
      </c>
      <c r="E11" s="37">
        <f t="shared" ref="E11" si="0">+F11+H11+J11+L11</f>
        <v>1</v>
      </c>
      <c r="F11" s="31">
        <f>INDEX('POA4'!$A$2:$O$152,_xlfn.AGGREGATE(15,6,ROW('POA4'!$A$2:$A$152)-ROW('POA4'!$A$2)+1/--('POA4'!$A$2:$A$152=$B$5),ROWS($A$11:F11)),7)</f>
        <v>0</v>
      </c>
      <c r="G11" s="31">
        <f>INDEX('POA4'!$A$2:$O$152,_xlfn.AGGREGATE(15,6,ROW('POA4'!$A$2:$A$152)-ROW('POA4'!$A$2)+1/--('POA4'!$A$2:$A$152=$B$5),ROWS($A$11:G11)),8)</f>
        <v>0</v>
      </c>
      <c r="H11" s="31">
        <f>INDEX('POA4'!$A$2:$O$152,_xlfn.AGGREGATE(15,6,ROW('POA4'!$A$2:$A$152)-ROW('POA4'!$A$2)+1/--('POA4'!$A$2:$A$152=$B$5),ROWS($A$11:H11)),9)</f>
        <v>0</v>
      </c>
      <c r="I11" s="31">
        <f>INDEX('POA4'!$A$2:$O$152,_xlfn.AGGREGATE(15,6,ROW('POA4'!$A$2:$A$152)-ROW('POA4'!$A$2)+1/--('POA4'!$A$2:$A$152=$B$5),ROWS($A$11:I11)),10)</f>
        <v>0</v>
      </c>
      <c r="J11" s="31">
        <f>INDEX('POA4'!$A$2:$O$152,_xlfn.AGGREGATE(15,6,ROW('POA4'!$A$2:$A$152)-ROW('POA4'!$A$2)+1/--('POA4'!$A$2:$A$152=$B$5),ROWS($A$11:J11)),11)</f>
        <v>0</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0</v>
      </c>
      <c r="O11" s="41">
        <f t="shared" ref="O11" si="2">IFERROR(N11/E11,0%)</f>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view="pageBreakPreview" zoomScale="60" zoomScaleNormal="5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280</v>
      </c>
      <c r="C5" s="84" t="s">
        <v>143</v>
      </c>
      <c r="D5" s="84"/>
      <c r="E5" s="84"/>
      <c r="F5" s="84"/>
      <c r="G5" s="84"/>
      <c r="H5" s="84"/>
      <c r="I5" s="84"/>
      <c r="J5" s="84"/>
      <c r="K5" s="84"/>
      <c r="L5" s="84"/>
      <c r="M5" s="84"/>
      <c r="N5" s="84"/>
      <c r="O5" s="46"/>
    </row>
    <row r="6" spans="1:16" ht="15" x14ac:dyDescent="0.25">
      <c r="A6" s="6" t="s">
        <v>13</v>
      </c>
      <c r="B6" s="11" t="s">
        <v>4</v>
      </c>
      <c r="C6" s="84" t="s">
        <v>40</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INDEX('POA4'!$A$2:$O$152,_xlfn.AGGREGATE(15,6,ROW('POA4'!$A$2:$A$152)-ROW('POA4'!$A$2)+1/--('POA4'!$A$2:$A$152=$B$5),ROWS($A$11:A11)),3)</f>
        <v>4.12 Gobernanza universitaria, transparencia y rendición de cuentas</v>
      </c>
      <c r="B11" s="2" t="str">
        <f>INDEX('POA4'!$A$2:$O$152,_xlfn.AGGREGATE(15,6,ROW('POA4'!$A$2:$A$152)-ROW('POA4'!$A$2)+1/--('POA4'!$A$2:$A$152=$B$5),ROWS($A$11:B11)),4)</f>
        <v>4.12.1 Fortalecer  la gobernanza  universitaria  en la conducción  y  funcionamiento  de la institución.</v>
      </c>
      <c r="C11" s="2" t="str">
        <f>INDEX('POA4'!$A$2:$O$152,_xlfn.AGGREGATE(15,6,ROW('POA4'!$A$2:$A$152)-ROW('POA4'!$A$2)+1/--('POA4'!$A$2:$A$152=$B$5),ROWS($A$11:C11)),5)</f>
        <v>4.12.1.2 Gestionar ante el gobierno federal y estatal el financiamiento anual que corresponde a la institución, así como aquellos recursos procedentes de fondos extraordinarios.</v>
      </c>
      <c r="D11" s="2" t="str">
        <f>INDEX('POA4'!$A$2:$O$152,_xlfn.AGGREGATE(15,6,ROW('POA4'!$A$2:$A$152)-ROW('POA4'!$A$2)+1/--('POA4'!$A$2:$A$152=$B$5),ROWS($A$11:D11)),6)</f>
        <v>Realizar los sorteos universitarios (Verano e Invierno)</v>
      </c>
      <c r="E11" s="37">
        <f t="shared" ref="E11" si="0">+F11+H11+J11+L11</f>
        <v>2</v>
      </c>
      <c r="F11" s="31">
        <f>INDEX('POA4'!$A$2:$O$152,_xlfn.AGGREGATE(15,6,ROW('POA4'!$A$2:$A$152)-ROW('POA4'!$A$2)+1/--('POA4'!$A$2:$A$152=$B$5),ROWS($A$11:F11)),7)</f>
        <v>0</v>
      </c>
      <c r="G11" s="31">
        <f>INDEX('POA4'!$A$2:$O$152,_xlfn.AGGREGATE(15,6,ROW('POA4'!$A$2:$A$152)-ROW('POA4'!$A$2)+1/--('POA4'!$A$2:$A$152=$B$5),ROWS($A$11:G11)),8)</f>
        <v>0</v>
      </c>
      <c r="H11" s="31">
        <f>INDEX('POA4'!$A$2:$O$152,_xlfn.AGGREGATE(15,6,ROW('POA4'!$A$2:$A$152)-ROW('POA4'!$A$2)+1/--('POA4'!$A$2:$A$152=$B$5),ROWS($A$11:H11)),9)</f>
        <v>1</v>
      </c>
      <c r="I11" s="31">
        <f>INDEX('POA4'!$A$2:$O$152,_xlfn.AGGREGATE(15,6,ROW('POA4'!$A$2:$A$152)-ROW('POA4'!$A$2)+1/--('POA4'!$A$2:$A$152=$B$5),ROWS($A$11:I11)),10)</f>
        <v>0</v>
      </c>
      <c r="J11" s="31">
        <f>INDEX('POA4'!$A$2:$O$152,_xlfn.AGGREGATE(15,6,ROW('POA4'!$A$2:$A$152)-ROW('POA4'!$A$2)+1/--('POA4'!$A$2:$A$152=$B$5),ROWS($A$11:J11)),11)</f>
        <v>0</v>
      </c>
      <c r="K11" s="31">
        <f>INDEX('POA4'!$A$2:$O$152,_xlfn.AGGREGATE(15,6,ROW('POA4'!$A$2:$A$152)-ROW('POA4'!$A$2)+1/--('POA4'!$A$2:$A$152=$B$5),ROWS($A$11:K11)),12)</f>
        <v>0</v>
      </c>
      <c r="L11" s="31">
        <f>INDEX('POA4'!$A$2:$O$152,_xlfn.AGGREGATE(15,6,ROW('POA4'!$A$2:$A$152)-ROW('POA4'!$A$2)+1/--('POA4'!$A$2:$A$152=$B$5),ROWS($A$11:L11)),13)</f>
        <v>1</v>
      </c>
      <c r="M11" s="31">
        <f>INDEX('POA4'!$A$2:$O$152,_xlfn.AGGREGATE(15,6,ROW('POA4'!$A$2:$A$152)-ROW('POA4'!$A$2)+1/--('POA4'!$A$2:$A$152=$B$5),ROWS($A$11:M11)),14)</f>
        <v>0</v>
      </c>
      <c r="N11" s="37">
        <f t="shared" ref="N11" si="1">+G11+I11+K11+M11</f>
        <v>0</v>
      </c>
      <c r="O11" s="41">
        <f t="shared" ref="O11" si="2">IFERROR(N11/E11,0%)</f>
        <v>0</v>
      </c>
    </row>
  </sheetData>
  <mergeCells count="1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zoomScale="60" zoomScaleNormal="60" zoomScaleSheetLayoutView="40" workbookViewId="0">
      <selection activeCell="C57" sqref="C57"/>
    </sheetView>
  </sheetViews>
  <sheetFormatPr baseColWidth="10" defaultColWidth="11.44140625" defaultRowHeight="14.4" x14ac:dyDescent="0.3"/>
  <cols>
    <col min="1" max="1" width="25.33203125" customWidth="1"/>
    <col min="2" max="4" width="49.109375" customWidth="1"/>
    <col min="5" max="5" width="16.6640625" customWidth="1"/>
    <col min="14" max="14" width="12.44140625" customWidth="1"/>
    <col min="15" max="15" width="16.109375" customWidth="1"/>
  </cols>
  <sheetData>
    <row r="1" spans="1:15" ht="15.6" x14ac:dyDescent="0.3">
      <c r="A1" s="4"/>
      <c r="B1" s="82" t="s">
        <v>0</v>
      </c>
      <c r="C1" s="82"/>
      <c r="D1" s="82"/>
      <c r="E1" s="82"/>
      <c r="F1" s="82"/>
      <c r="G1" s="82"/>
      <c r="H1" s="82"/>
      <c r="I1" s="82"/>
      <c r="J1" s="82"/>
      <c r="K1" s="82"/>
      <c r="L1" s="82"/>
      <c r="M1" s="82"/>
      <c r="N1" s="82"/>
      <c r="O1" s="82"/>
    </row>
    <row r="2" spans="1:15" ht="15" x14ac:dyDescent="0.25">
      <c r="A2" s="4"/>
      <c r="B2" s="83" t="s">
        <v>1564</v>
      </c>
      <c r="C2" s="83"/>
      <c r="D2" s="83"/>
      <c r="E2" s="83"/>
      <c r="F2" s="83"/>
      <c r="G2" s="83"/>
      <c r="H2" s="83"/>
      <c r="I2" s="83"/>
      <c r="J2" s="83"/>
      <c r="K2" s="83"/>
      <c r="L2" s="83"/>
      <c r="M2" s="83"/>
      <c r="N2" s="83"/>
      <c r="O2" s="83"/>
    </row>
    <row r="3" spans="1:15" ht="15" x14ac:dyDescent="0.25">
      <c r="A3" s="4"/>
      <c r="B3" s="5"/>
      <c r="C3" s="5"/>
      <c r="D3" s="5"/>
      <c r="E3" s="5"/>
      <c r="F3" s="5"/>
      <c r="G3" s="5"/>
      <c r="H3" s="5"/>
      <c r="I3" s="5"/>
      <c r="J3" s="5"/>
      <c r="K3" s="5"/>
      <c r="L3" s="5"/>
      <c r="M3" s="5"/>
      <c r="N3" s="5"/>
      <c r="O3" s="5"/>
    </row>
    <row r="4" spans="1:15" ht="15.75" x14ac:dyDescent="0.25">
      <c r="A4" s="4"/>
      <c r="B4" s="12"/>
      <c r="C4" s="12"/>
      <c r="D4" s="12"/>
      <c r="E4" s="12"/>
      <c r="F4" s="12"/>
      <c r="G4" s="12"/>
      <c r="H4" s="12"/>
      <c r="I4" s="12"/>
      <c r="J4" s="12"/>
      <c r="K4" s="12"/>
      <c r="L4" s="12"/>
      <c r="M4" s="12"/>
      <c r="N4" s="12"/>
      <c r="O4" s="12"/>
    </row>
    <row r="5" spans="1:15" ht="15.6" x14ac:dyDescent="0.3">
      <c r="A5" s="6" t="s">
        <v>1</v>
      </c>
      <c r="B5" s="36">
        <v>101</v>
      </c>
      <c r="C5" s="84" t="s">
        <v>18</v>
      </c>
      <c r="D5" s="84"/>
      <c r="E5" s="84"/>
      <c r="F5" s="84"/>
      <c r="G5" s="84"/>
      <c r="H5" s="84"/>
      <c r="I5" s="84"/>
      <c r="J5" s="84"/>
      <c r="K5" s="84"/>
      <c r="L5" s="84"/>
      <c r="M5" s="84"/>
      <c r="N5" s="84"/>
      <c r="O5" s="7"/>
    </row>
    <row r="6" spans="1:15" ht="15" x14ac:dyDescent="0.25">
      <c r="A6" s="6" t="s">
        <v>13</v>
      </c>
      <c r="B6" s="11" t="s">
        <v>15</v>
      </c>
      <c r="C6" s="84" t="s">
        <v>14</v>
      </c>
      <c r="D6" s="84"/>
      <c r="E6" s="84"/>
      <c r="F6" s="84"/>
      <c r="G6" s="84"/>
      <c r="H6" s="84"/>
      <c r="I6" s="84"/>
      <c r="J6" s="84"/>
      <c r="K6" s="84"/>
      <c r="L6" s="84"/>
      <c r="M6" s="84"/>
      <c r="N6" s="84"/>
      <c r="O6" s="8"/>
    </row>
    <row r="7" spans="1:15" ht="15" x14ac:dyDescent="0.25">
      <c r="B7" s="9"/>
      <c r="C7" s="9"/>
      <c r="D7" s="9"/>
      <c r="E7" s="9"/>
      <c r="F7" s="9"/>
      <c r="G7" s="9"/>
      <c r="H7" s="9"/>
      <c r="I7" s="9"/>
      <c r="J7" s="9"/>
      <c r="K7" s="9"/>
      <c r="L7" s="9"/>
      <c r="M7" s="9"/>
      <c r="N7" s="9"/>
    </row>
    <row r="8" spans="1:15" x14ac:dyDescent="0.3">
      <c r="A8" s="85" t="s">
        <v>21</v>
      </c>
      <c r="B8" s="85" t="s">
        <v>22</v>
      </c>
      <c r="C8" s="85" t="s">
        <v>23</v>
      </c>
      <c r="D8" s="85" t="s">
        <v>24</v>
      </c>
      <c r="E8" s="85" t="s">
        <v>5</v>
      </c>
      <c r="F8" s="86" t="s">
        <v>25</v>
      </c>
      <c r="G8" s="86"/>
      <c r="H8" s="86"/>
      <c r="I8" s="86"/>
      <c r="J8" s="86"/>
      <c r="K8" s="86"/>
      <c r="L8" s="86"/>
      <c r="M8" s="86"/>
      <c r="N8" s="87" t="s">
        <v>16</v>
      </c>
      <c r="O8" s="85" t="s">
        <v>17</v>
      </c>
    </row>
    <row r="9" spans="1:15" x14ac:dyDescent="0.3">
      <c r="A9" s="85"/>
      <c r="B9" s="85"/>
      <c r="C9" s="85"/>
      <c r="D9" s="85"/>
      <c r="E9" s="85"/>
      <c r="F9" s="86" t="s">
        <v>6</v>
      </c>
      <c r="G9" s="86"/>
      <c r="H9" s="86" t="s">
        <v>7</v>
      </c>
      <c r="I9" s="86"/>
      <c r="J9" s="86" t="s">
        <v>8</v>
      </c>
      <c r="K9" s="86"/>
      <c r="L9" s="86" t="s">
        <v>9</v>
      </c>
      <c r="M9" s="86"/>
      <c r="N9" s="87"/>
      <c r="O9" s="85"/>
    </row>
    <row r="10" spans="1:15"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5"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1.1.3 Asegurar la pertinencia de la oferta educativa.</v>
      </c>
      <c r="C11" s="2" t="str">
        <f>IF(ROWS($A$11:C11)&gt;COUNTIF(POA!$A:$A,$B$5),"",INDEX(POA!$A$2:$O$856,_xlfn.AGGREGATE(15,6,ROW(POA!$A$2:$A$855)-ROW(POA!$A$2)+1/--(POA!$A$2:$A$855=$B$5),ROWS($A$11:C11)),5))</f>
        <v>1.1.3.1 Modificar y actualizar los planes y programas de estudio de licenciatura y posgrado que respondan a los requerimientos del entorno regional, nacional e internacional.</v>
      </c>
      <c r="D11" s="2" t="str">
        <f>IF(ROWS($A$11:D11)&gt;COUNTIF(POA!$A:$A,$B$5),"",INDEX(POA!$A$2:$O$856,_xlfn.AGGREGATE(15,6,ROW(POA!$A$2:$A$855)-ROW(POA!$A$2)+1/--(POA!$A$2:$A$855=$B$5),ROWS($A$11:D11)),6))</f>
        <v>Participar en los procesos de modificación de planes de estudio de LC, LAE y Agronomia.</v>
      </c>
      <c r="E11" s="31">
        <f>+F11+H11+J11+L11</f>
        <v>12</v>
      </c>
      <c r="F11" s="31">
        <f>IF(ROWS($A$11:F11)&gt;COUNTIF(POA!$A:$A,$B$5),"",INDEX(POA!$A$2:$O$856,_xlfn.AGGREGATE(15,6,ROW(POA!$A$2:$A$855)-ROW(POA!$A$2)+1/--(POA!$A$2:$A$855=$B$5),ROWS($A$11:F11)),7))</f>
        <v>3</v>
      </c>
      <c r="G11" s="31">
        <f>IF(ROWS($A$11:G11)&gt;COUNTIF(POA!$A:$A,$B$5),"",INDEX(POA!$A$2:$O$856,_xlfn.AGGREGATE(15,6,ROW(POA!$A$2:$A$855)-ROW(POA!$A$2)+1/--(POA!$A$2:$A$855=$B$5),ROWS($A$11:G11)),8))</f>
        <v>3</v>
      </c>
      <c r="H11" s="31">
        <f>IF(ROWS($A$11:H11)&gt;COUNTIF(POA!$A:$A,$B$5),"",INDEX(POA!$A$2:$O$856,_xlfn.AGGREGATE(15,6,ROW(POA!$A$2:$A$855)-ROW(POA!$A$2)+1/--(POA!$A$2:$A$855=$B$5),ROWS($A$11:H11)),9))</f>
        <v>3</v>
      </c>
      <c r="I11" s="31">
        <f>IF(ROWS($A$11:I11)&gt;COUNTIF(POA!$A:$A,$B$5),"",INDEX(POA!$A$2:$O$856,_xlfn.AGGREGATE(15,6,ROW(POA!$A$2:$A$855)-ROW(POA!$A$2)+1/--(POA!$A$2:$A$855=$B$5),ROWS($A$11:I11)),10))</f>
        <v>0</v>
      </c>
      <c r="J11" s="31">
        <f>IF(ROWS($A$11:J11)&gt;COUNTIF(POA!$A:$A,$B$5),"",INDEX(POA!$A$2:$O$856,_xlfn.AGGREGATE(15,6,ROW(POA!$A$2:$A$855)-ROW(POA!$A$2)+1/--(POA!$A$2:$A$855=$B$5),ROWS($A$11:J11)),11))</f>
        <v>3</v>
      </c>
      <c r="K11" s="31">
        <f>IF(ROWS($A$11:K11)&gt;COUNTIF(POA!$A:$A,$B$5),"",INDEX(POA!$A$2:$O$856,_xlfn.AGGREGATE(15,6,ROW(POA!$A$2:$A$855)-ROW(POA!$A$2)+1/--(POA!$A$2:$A$855=$B$5),ROWS($A$11:K11)),12))</f>
        <v>0</v>
      </c>
      <c r="L11" s="31">
        <f>IF(ROWS($A$11:L11)&gt;COUNTIF(POA!$A:$A,$B$5),"",INDEX(POA!$A$2:$O$856,_xlfn.AGGREGATE(15,6,ROW(POA!$A$2:$A$855)-ROW(POA!$A$2)+1/--(POA!$A$2:$A$855=$B$5),ROWS($A$11:L11)),13))</f>
        <v>3</v>
      </c>
      <c r="M11" s="31">
        <f>IF(ROWS($A$11:M11)&gt;COUNTIF(POA!$A:$A,$B$5),"",INDEX(POA!$A$2:$O$856,_xlfn.AGGREGATE(15,6,ROW(POA!$A$2:$A$855)-ROW(POA!$A$2)+1/--(POA!$A$2:$A$855=$B$5),ROWS($A$11:M11)),14))</f>
        <v>0</v>
      </c>
      <c r="N11" s="37">
        <f>+G11+I11+K11+M11</f>
        <v>3</v>
      </c>
      <c r="O11" s="41">
        <f>IFERROR(N11/E11,0%)</f>
        <v>0.25</v>
      </c>
    </row>
    <row r="12" spans="1:15" ht="39.6"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Participar en los procesos de Recreditación de los PE de LAE y LC.</v>
      </c>
      <c r="E12" s="31">
        <f t="shared" ref="E12:E26"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6" si="1">+G12+I12+K12+M12</f>
        <v>0</v>
      </c>
      <c r="O12" s="41">
        <f t="shared" ref="O12:O26" si="2">IFERROR(N12/E12,0%)</f>
        <v>0</v>
      </c>
    </row>
    <row r="13" spans="1:15"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1.2.1.1 Estimular la participación de los estudiantes en las diversas modalidades de aprendizaje consideradas en el modelo educativo.</v>
      </c>
      <c r="D13" s="2" t="str">
        <f>IF(ROWS($A$11:D13)&gt;COUNTIF(POA!$A:$A,$B$5),"",INDEX(POA!$A$2:$O$856,_xlfn.AGGREGATE(15,6,ROW(POA!$A$2:$A$855)-ROW(POA!$A$2)+1/--(POA!$A$2:$A$855=$B$5),ROWS($A$11:D13)),6))</f>
        <v>Fomentar la participación de los estudiantes en las diversas modalidades de aprendizaje.</v>
      </c>
      <c r="E13" s="31">
        <f t="shared" si="0"/>
        <v>0</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5"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1.2.1.2 Promover experiencias de aprendizaje para los estudiantes en entornos reales.</v>
      </c>
      <c r="D14" s="2" t="str">
        <f>IF(ROWS($A$11:D14)&gt;COUNTIF(POA!$A:$A,$B$5),"",INDEX(POA!$A$2:$O$856,_xlfn.AGGREGATE(15,6,ROW(POA!$A$2:$A$855)-ROW(POA!$A$2)+1/--(POA!$A$2:$A$855=$B$5),ROWS($A$11:D14)),6))</f>
        <v>Promover la participación de los estudiantes en entornos reales por medio de los PVVC, Practicas  profesionales, Servicio social profesional y Proyectos de investigación</v>
      </c>
      <c r="E14" s="31">
        <f t="shared" si="0"/>
        <v>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5"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1.2.1.4 Promover el emprendimiento, la innovación y las habilidades de liderazgo en los estudiantes a lo largo del proceso formativo.</v>
      </c>
      <c r="D15" s="2" t="str">
        <f>IF(ROWS($A$11:D15)&gt;COUNTIF(POA!$A:$A,$B$5),"",INDEX(POA!$A$2:$O$856,_xlfn.AGGREGATE(15,6,ROW(POA!$A$2:$A$855)-ROW(POA!$A$2)+1/--(POA!$A$2:$A$855=$B$5),ROWS($A$11:D15)),6))</f>
        <v>Promover el emprendimiento, la innovación y las habilidades de liderazgo en los estudiantes a lo largo de la carrera.</v>
      </c>
      <c r="E15" s="31">
        <f t="shared" si="0"/>
        <v>0</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5"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1.2.1.6 Promover la participación de los estudiantes en experiencias de movilidad nacional e internacional.</v>
      </c>
      <c r="D16" s="2" t="str">
        <f>IF(ROWS($A$11:D16)&gt;COUNTIF(POA!$A:$A,$B$5),"",INDEX(POA!$A$2:$O$856,_xlfn.AGGREGATE(15,6,ROW(POA!$A$2:$A$855)-ROW(POA!$A$2)+1/--(POA!$A$2:$A$855=$B$5),ROWS($A$11:D16)),6))</f>
        <v>Promover la participación de los estudiantes en experiencias de movilidad nacional e internacional.</v>
      </c>
      <c r="E16" s="31">
        <f t="shared" si="0"/>
        <v>0</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1.2.1.9 Fomentar los valores universitarios e incidir en la formación ciudadana de los estudiantes.</v>
      </c>
      <c r="D17" s="2" t="str">
        <f>IF(ROWS($A$11:D17)&gt;COUNTIF(POA!$A:$A,$B$5),"",INDEX(POA!$A$2:$O$856,_xlfn.AGGREGATE(15,6,ROW(POA!$A$2:$A$855)-ROW(POA!$A$2)+1/--(POA!$A$2:$A$855=$B$5),ROWS($A$11:D17)),6))</f>
        <v>Fomentar los valores universitarios e incidir en la formación ciudadana de los estudiantes.</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26.4"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1.2.2.4 Fortalecer los servicios institucionales de tutoría, orientación psicopedagógica y asesoría académica.</v>
      </c>
      <c r="D18" s="2" t="str">
        <f>IF(ROWS($A$11:D18)&gt;COUNTIF(POA!$A:$A,$B$5),"",INDEX(POA!$A$2:$O$856,_xlfn.AGGREGATE(15,6,ROW(POA!$A$2:$A$855)-ROW(POA!$A$2)+1/--(POA!$A$2:$A$855=$B$5),ROWS($A$11:D18)),6))</f>
        <v>Fortalecer los servicios institucionales de tutoría, orientación psicopedagógica y asesoría académica.</v>
      </c>
      <c r="E18" s="31">
        <f t="shared" si="0"/>
        <v>0</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26.4"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1.2.2.7 Implementar esquemas de seguimiento y atención a la trayectoria escolar de los estudiantes.</v>
      </c>
      <c r="D19" s="2" t="str">
        <f>IF(ROWS($A$11:D19)&gt;COUNTIF(POA!$A:$A,$B$5),"",INDEX(POA!$A$2:$O$856,_xlfn.AGGREGATE(15,6,ROW(POA!$A$2:$A$855)-ROW(POA!$A$2)+1/--(POA!$A$2:$A$855=$B$5),ROWS($A$11:D19)),6))</f>
        <v>Implementar esquemas de seguimiento y atención a la trayectoria escolar de los estudiantes.</v>
      </c>
      <c r="E19" s="31">
        <f t="shared" si="0"/>
        <v>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1.2.3 Promover el respeto y el reconocimiento de la diversidad y la diferencia en todas sus expresiones y los ámbitos de la vida universitaria.</v>
      </c>
      <c r="C20" s="2" t="str">
        <f>IF(ROWS($A$11:C20)&gt;COUNTIF(POA!$A:$A,$B$5),"",INDEX(POA!$A$2:$O$856,_xlfn.AGGREGATE(15,6,ROW(POA!$A$2:$A$855)-ROW(POA!$A$2)+1/--(POA!$A$2:$A$855=$B$5),ROWS($A$11:C20)),5))</f>
        <v>1.2.3.1 Estimular la participación de los universitarios en actividades orientadas a la generación de ambientes de aprendizaje y de convivencia inclusivos, equitativos y respetuosos de la diversidad.</v>
      </c>
      <c r="D20" s="2" t="str">
        <f>IF(ROWS($A$11:D20)&gt;COUNTIF(POA!$A:$A,$B$5),"",INDEX(POA!$A$2:$O$856,_xlfn.AGGREGATE(15,6,ROW(POA!$A$2:$A$855)-ROW(POA!$A$2)+1/--(POA!$A$2:$A$855=$B$5),ROWS($A$11:D20)),6))</f>
        <v>Promover la participación de los universitarios en actividades orientadas a la generación de ambientes de aprendizaje y de convivencia inclusivos, equitativos y respetuosos de la diversidad.</v>
      </c>
      <c r="E20" s="31">
        <f t="shared" si="0"/>
        <v>0</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39.6" x14ac:dyDescent="0.3">
      <c r="A21" s="2" t="str">
        <f>IF(ROWS($A$11:A21)&gt;COUNTIF(POA!$A:$A,$B$5),"",INDEX(POA!$A$2:$O$856,_xlfn.AGGREGATE(15,6,ROW(POA!$A$2:$A$855)-ROW(POA!$A$2)+1/--(POA!$A$2:$A$855=$B$5),ROWS($A$11:A21)),3))</f>
        <v>1.7 Cultura digital</v>
      </c>
      <c r="B21" s="2" t="str">
        <f>IF(ROWS($A$11:B21)&gt;COUNTIF(POA!$A:$A,$B$5),"",INDEX(POA!$A$2:$O$856,_xlfn.AGGREGATE(15,6,ROW(POA!$A$2:$A$855)-ROW(POA!$A$2)+1/--(POA!$A$2:$A$855=$B$5),ROWS($A$11:B21)),4))</f>
        <v>1.7.2 Propiciar la formación y actualización de la comunidad universitaria en el uso de las tecnologías digitales.</v>
      </c>
      <c r="C21" s="2" t="str">
        <f>IF(ROWS($A$11:C21)&gt;COUNTIF(POA!$A:$A,$B$5),"",INDEX(POA!$A$2:$O$856,_xlfn.AGGREGATE(15,6,ROW(POA!$A$2:$A$855)-ROW(POA!$A$2)+1/--(POA!$A$2:$A$855=$B$5),ROWS($A$11:C21)),5))</f>
        <v>1.7.2.1 Fomentar en los alumnos el uso de tecnologías digitales y de plataformas educativas con contenido globales y en formatos actuales de entrega.</v>
      </c>
      <c r="D21" s="2" t="str">
        <f>IF(ROWS($A$11:D21)&gt;COUNTIF(POA!$A:$A,$B$5),"",INDEX(POA!$A$2:$O$856,_xlfn.AGGREGATE(15,6,ROW(POA!$A$2:$A$855)-ROW(POA!$A$2)+1/--(POA!$A$2:$A$855=$B$5),ROWS($A$11:D21)),6))</f>
        <v>Fomentar en los alumnos el uso de tecnologías digitales y de plataformas educativas por medio de las Unidades de Aprendizaje que fomenten el suso de las TICs</v>
      </c>
      <c r="E21" s="31">
        <f t="shared" si="0"/>
        <v>0</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1.8 Comunicación e identidad universitaria</v>
      </c>
      <c r="B22" s="2" t="str">
        <f>IF(ROWS($A$11:B22)&gt;COUNTIF(POA!$A:$A,$B$5),"",INDEX(POA!$A$2:$O$856,_xlfn.AGGREGATE(15,6,ROW(POA!$A$2:$A$855)-ROW(POA!$A$2)+1/--(POA!$A$2:$A$855=$B$5),ROWS($A$11:B22)),4))</f>
        <v>1.8.1 Informar a la comunidad universitaria y a la sociedad en general sobre las actividades realizadas por la universidad como parte de su quehacer institucional.</v>
      </c>
      <c r="C22" s="2" t="str">
        <f>IF(ROWS($A$11:C22)&gt;COUNTIF(POA!$A:$A,$B$5),"",INDEX(POA!$A$2:$O$856,_xlfn.AGGREGATE(15,6,ROW(POA!$A$2:$A$855)-ROW(POA!$A$2)+1/--(POA!$A$2:$A$855=$B$5),ROWS($A$11:C22)),5))</f>
        <v>1.8.1.1 Difundir las actividades universitarias derivadas del cumplimiento de sus funciones sustantivas a través de los medios de comunicación institucionales y de los que dispone la propia entidad.</v>
      </c>
      <c r="D22" s="2" t="str">
        <f>IF(ROWS($A$11:D22)&gt;COUNTIF(POA!$A:$A,$B$5),"",INDEX(POA!$A$2:$O$856,_xlfn.AGGREGATE(15,6,ROW(POA!$A$2:$A$855)-ROW(POA!$A$2)+1/--(POA!$A$2:$A$855=$B$5),ROWS($A$11:D22)),6))</f>
        <v>Difundir las actividades universitarias derivadas del cumplimiento de sus funciones sustantivas a través de los medios de comunicación.</v>
      </c>
      <c r="E22" s="31">
        <f t="shared" si="0"/>
        <v>0</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5" ht="51.75" customHeight="1" x14ac:dyDescent="0.25">
      <c r="A23" s="2" t="str">
        <f>IF(ROWS($A$11:A23)&gt;COUNTIF(POA!$A:$A,$B$5),"",INDEX(POA!$A$2:$O$856,_xlfn.AGGREGATE(15,6,ROW(POA!$A$2:$A$855)-ROW(POA!$A$2)+1/--(POA!$A$2:$A$855=$B$5),ROWS($A$11:A23)),3))</f>
        <v>1.8 Comunicación e identidad universitaria</v>
      </c>
      <c r="B23" s="2" t="str">
        <f>IF(ROWS($A$11:B23)&gt;COUNTIF(POA!$A:$A,$B$5),"",INDEX(POA!$A$2:$O$856,_xlfn.AGGREGATE(15,6,ROW(POA!$A$2:$A$855)-ROW(POA!$A$2)+1/--(POA!$A$2:$A$855=$B$5),ROWS($A$11:B23)),4))</f>
        <v>1.8.2 Fomentar el sentido de pertenencia e identidad en la comunidad universitaria.</v>
      </c>
      <c r="C23" s="2" t="str">
        <f>IF(ROWS($A$11:C23)&gt;COUNTIF(POA!$A:$A,$B$5),"",INDEX(POA!$A$2:$O$856,_xlfn.AGGREGATE(15,6,ROW(POA!$A$2:$A$855)-ROW(POA!$A$2)+1/--(POA!$A$2:$A$855=$B$5),ROWS($A$11:C23)),5))</f>
        <v>1.8.2.1 Realizar actividades que propicien la convivencia de la comunidad universitaria en un marco donde se privilegien los principios, valores y logros institucionales.</v>
      </c>
      <c r="D23" s="2" t="str">
        <f>IF(ROWS($A$11:D23)&gt;COUNTIF(POA!$A:$A,$B$5),"",INDEX(POA!$A$2:$O$856,_xlfn.AGGREGATE(15,6,ROW(POA!$A$2:$A$855)-ROW(POA!$A$2)+1/--(POA!$A$2:$A$855=$B$5),ROWS($A$11:D23)),6))</f>
        <v>Realizar actividades que propicien la convivencia de la comunidad universitaria en un marco donde se privilegien los principios, valores y logros institucionales</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1.9 Infraestructura, equipamiento y seguridad</v>
      </c>
      <c r="B24" s="2" t="str">
        <f>IF(ROWS($A$11:B24)&gt;COUNTIF(POA!$A:$A,$B$5),"",INDEX(POA!$A$2:$O$856,_xlfn.AGGREGATE(15,6,ROW(POA!$A$2:$A$855)-ROW(POA!$A$2)+1/--(POA!$A$2:$A$855=$B$5),ROWS($A$11:B24)),4))</f>
        <v>1.9.1 Propiciar que la institución cuente con la infraestructura y equipamiento requeridos para el cumplimiento de sus funciones sustantivas y de gestión.</v>
      </c>
      <c r="C24" s="2" t="str">
        <f>IF(ROWS($A$11:C24)&gt;COUNTIF(POA!$A:$A,$B$5),"",INDEX(POA!$A$2:$O$856,_xlfn.AGGREGATE(15,6,ROW(POA!$A$2:$A$855)-ROW(POA!$A$2)+1/--(POA!$A$2:$A$855=$B$5),ROWS($A$11:C24)),5))</f>
        <v>1.9.1.3 Atender los requerimientos institucionales específicos asociados con el mantenimiento de edificios, aulas, espacios comunes, laboratorios, instalaciones deportivas y recintos culturales.</v>
      </c>
      <c r="D24" s="2" t="str">
        <f>IF(ROWS($A$11:D24)&gt;COUNTIF(POA!$A:$A,$B$5),"",INDEX(POA!$A$2:$O$856,_xlfn.AGGREGATE(15,6,ROW(POA!$A$2:$A$855)-ROW(POA!$A$2)+1/--(POA!$A$2:$A$855=$B$5),ROWS($A$11:D24)),6))</f>
        <v>Atender los requerimientos institucionales específicos asociados con el mantenimiento de edificios, aulas, espacios comunes, laboratorios, instalaciones deportivas.</v>
      </c>
      <c r="E24" s="31">
        <f t="shared" si="0"/>
        <v>1</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0</v>
      </c>
      <c r="O24" s="41">
        <f t="shared" si="2"/>
        <v>0</v>
      </c>
    </row>
    <row r="25" spans="1:15" ht="39.6" x14ac:dyDescent="0.3">
      <c r="A25" s="2" t="str">
        <f>IF(ROWS($A$11:A25)&gt;COUNTIF(POA!$A:$A,$B$5),"",INDEX(POA!$A$2:$O$856,_xlfn.AGGREGATE(15,6,ROW(POA!$A$2:$A$855)-ROW(POA!$A$2)+1/--(POA!$A$2:$A$855=$B$5),ROWS($A$11:A25)),3))</f>
        <v>1.9 Infraestructura, equipamiento y seguridad</v>
      </c>
      <c r="B25" s="2" t="str">
        <f>IF(ROWS($A$11:B25)&gt;COUNTIF(POA!$A:$A,$B$5),"",INDEX(POA!$A$2:$O$856,_xlfn.AGGREGATE(15,6,ROW(POA!$A$2:$A$855)-ROW(POA!$A$2)+1/--(POA!$A$2:$A$855=$B$5),ROWS($A$11:B25)),4))</f>
        <v>1.9.3 Establecer y aplicar reglamentos, lineamientos y protocolos orientados a preservar la integridad física, psicológica y material de la comunidad universitaria.</v>
      </c>
      <c r="C25" s="2" t="str">
        <f>IF(ROWS($A$11:C25)&gt;COUNTIF(POA!$A:$A,$B$5),"",INDEX(POA!$A$2:$O$856,_xlfn.AGGREGATE(15,6,ROW(POA!$A$2:$A$855)-ROW(POA!$A$2)+1/--(POA!$A$2:$A$855=$B$5),ROWS($A$11:C25)),5))</f>
        <v>1.9.3.1 Promover la emisión de reglamentos y lineamientos en materia de seguridad y establecer protocolos específicos de actuación.</v>
      </c>
      <c r="D25" s="2" t="str">
        <f>IF(ROWS($A$11:D25)&gt;COUNTIF(POA!$A:$A,$B$5),"",INDEX(POA!$A$2:$O$856,_xlfn.AGGREGATE(15,6,ROW(POA!$A$2:$A$855)-ROW(POA!$A$2)+1/--(POA!$A$2:$A$855=$B$5),ROWS($A$11:D25)),6))</f>
        <v>Fomentar el conocimiento sobre los diversos reglamentos de seguridad en los laboratorios, edificios de la Facultad</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39.6" x14ac:dyDescent="0.3">
      <c r="A26" s="2" t="str">
        <f>IF(ROWS($A$11:A26)&gt;COUNTIF(POA!$A:$A,$B$5),"",INDEX(POA!$A$2:$O$856,_xlfn.AGGREGATE(15,6,ROW(POA!$A$2:$A$855)-ROW(POA!$A$2)+1/--(POA!$A$2:$A$855=$B$5),ROWS($A$11:A26)),3))</f>
        <v>1.11 Cuidado al medio ambiente</v>
      </c>
      <c r="B26" s="2" t="str">
        <f>IF(ROWS($A$11:B26)&gt;COUNTIF(POA!$A:$A,$B$5),"",INDEX(POA!$A$2:$O$856,_xlfn.AGGREGATE(15,6,ROW(POA!$A$2:$A$855)-ROW(POA!$A$2)+1/--(POA!$A$2:$A$855=$B$5),ROWS($A$11:B26)),4))</f>
        <v>1.11.2 Propiciar experiencias de formación, actualización y capacitación en la comunidad universitaria, orientadas al cuidado del medio ambiente y al desarrollo sostenible.</v>
      </c>
      <c r="C26" s="2" t="str">
        <f>IF(ROWS($A$11:C26)&gt;COUNTIF(POA!$A:$A,$B$5),"",INDEX(POA!$A$2:$O$856,_xlfn.AGGREGATE(15,6,ROW(POA!$A$2:$A$855)-ROW(POA!$A$2)+1/--(POA!$A$2:$A$855=$B$5),ROWS($A$11:C26)),5))</f>
        <v>1.11.2.1 Incidir en el proceso formativo de los estudiantes sensibilizándolos en torno a la problemática ambiental y la importancia de la conservación de los recursos naturales.</v>
      </c>
      <c r="D26" s="2" t="str">
        <f>IF(ROWS($A$11:D26)&gt;COUNTIF(POA!$A:$A,$B$5),"",INDEX(POA!$A$2:$O$856,_xlfn.AGGREGATE(15,6,ROW(POA!$A$2:$A$855)-ROW(POA!$A$2)+1/--(POA!$A$2:$A$855=$B$5),ROWS($A$11:D26)),6))</f>
        <v>Fomentar la participación de los alumnos en actividades del cuidado al medio ambiente.</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x14ac:dyDescent="0.3">
      <c r="F27" s="1"/>
      <c r="G27" s="1"/>
      <c r="H27" s="1"/>
      <c r="I27" s="1"/>
      <c r="J27" s="1"/>
      <c r="K27" s="1"/>
      <c r="L27" s="1"/>
      <c r="M27" s="1"/>
    </row>
    <row r="30" spans="1:15" ht="15.6" x14ac:dyDescent="0.3">
      <c r="A30" s="4"/>
      <c r="B30" s="82" t="s">
        <v>0</v>
      </c>
      <c r="C30" s="82"/>
      <c r="D30" s="82"/>
      <c r="E30" s="82"/>
      <c r="F30" s="82"/>
      <c r="G30" s="82"/>
      <c r="H30" s="82"/>
      <c r="I30" s="82"/>
      <c r="J30" s="82"/>
      <c r="K30" s="82"/>
      <c r="L30" s="82"/>
      <c r="M30" s="82"/>
      <c r="N30" s="82"/>
      <c r="O30" s="82"/>
    </row>
    <row r="31" spans="1:15" x14ac:dyDescent="0.3">
      <c r="A31" s="4"/>
      <c r="B31" s="83" t="s">
        <v>1564</v>
      </c>
      <c r="C31" s="83"/>
      <c r="D31" s="83"/>
      <c r="E31" s="83"/>
      <c r="F31" s="83"/>
      <c r="G31" s="83"/>
      <c r="H31" s="83"/>
      <c r="I31" s="83"/>
      <c r="J31" s="83"/>
      <c r="K31" s="83"/>
      <c r="L31" s="83"/>
      <c r="M31" s="83"/>
      <c r="N31" s="83"/>
      <c r="O31" s="83"/>
    </row>
    <row r="32" spans="1:15" x14ac:dyDescent="0.3">
      <c r="A32" s="4"/>
      <c r="B32" s="5"/>
      <c r="C32" s="5"/>
      <c r="D32" s="5"/>
      <c r="E32" s="5"/>
      <c r="F32" s="5"/>
      <c r="G32" s="5"/>
      <c r="H32" s="5"/>
      <c r="I32" s="5"/>
      <c r="J32" s="5"/>
      <c r="K32" s="5"/>
      <c r="L32" s="5"/>
      <c r="M32" s="5"/>
      <c r="N32" s="5"/>
      <c r="O32" s="5"/>
    </row>
    <row r="33" spans="1:15" ht="15.6" x14ac:dyDescent="0.3">
      <c r="A33" s="4"/>
      <c r="B33" s="12"/>
      <c r="C33" s="12"/>
      <c r="D33" s="12"/>
      <c r="E33" s="12"/>
      <c r="F33" s="12"/>
      <c r="G33" s="12"/>
      <c r="H33" s="12"/>
      <c r="I33" s="12"/>
      <c r="J33" s="12"/>
      <c r="K33" s="12"/>
      <c r="L33" s="12"/>
      <c r="M33" s="12"/>
      <c r="N33" s="12"/>
      <c r="O33" s="12"/>
    </row>
    <row r="34" spans="1:15" ht="15.6" x14ac:dyDescent="0.3">
      <c r="A34" s="6" t="s">
        <v>1</v>
      </c>
      <c r="B34" s="33">
        <v>101</v>
      </c>
      <c r="C34" s="84" t="s">
        <v>18</v>
      </c>
      <c r="D34" s="84"/>
      <c r="E34" s="84"/>
      <c r="F34" s="84"/>
      <c r="G34" s="84"/>
      <c r="H34" s="84"/>
      <c r="I34" s="84"/>
      <c r="J34" s="84"/>
      <c r="K34" s="84"/>
      <c r="L34" s="84"/>
      <c r="M34" s="84"/>
      <c r="N34" s="84"/>
      <c r="O34" s="7"/>
    </row>
    <row r="35" spans="1:15" x14ac:dyDescent="0.3">
      <c r="A35" s="6" t="s">
        <v>13</v>
      </c>
      <c r="B35" s="11" t="s">
        <v>2</v>
      </c>
      <c r="C35" s="84" t="s">
        <v>19</v>
      </c>
      <c r="D35" s="84"/>
      <c r="E35" s="84"/>
      <c r="F35" s="84"/>
      <c r="G35" s="84"/>
      <c r="H35" s="84"/>
      <c r="I35" s="84"/>
      <c r="J35" s="84"/>
      <c r="K35" s="84"/>
      <c r="L35" s="84"/>
      <c r="M35" s="84"/>
      <c r="N35" s="84"/>
      <c r="O35" s="8"/>
    </row>
    <row r="36" spans="1:15" x14ac:dyDescent="0.3">
      <c r="B36" s="9"/>
      <c r="C36" s="9"/>
      <c r="D36" s="9"/>
      <c r="E36" s="9"/>
      <c r="F36" s="9"/>
      <c r="G36" s="9"/>
      <c r="H36" s="9"/>
      <c r="I36" s="9"/>
      <c r="J36" s="9"/>
      <c r="K36" s="9"/>
      <c r="L36" s="9"/>
      <c r="M36" s="9"/>
      <c r="N36" s="9"/>
    </row>
    <row r="37" spans="1:15" x14ac:dyDescent="0.3">
      <c r="A37" s="85" t="s">
        <v>21</v>
      </c>
      <c r="B37" s="85" t="s">
        <v>22</v>
      </c>
      <c r="C37" s="85" t="s">
        <v>23</v>
      </c>
      <c r="D37" s="85" t="s">
        <v>24</v>
      </c>
      <c r="E37" s="85" t="s">
        <v>5</v>
      </c>
      <c r="F37" s="86" t="s">
        <v>25</v>
      </c>
      <c r="G37" s="86"/>
      <c r="H37" s="86"/>
      <c r="I37" s="86"/>
      <c r="J37" s="86"/>
      <c r="K37" s="86"/>
      <c r="L37" s="86"/>
      <c r="M37" s="86"/>
      <c r="N37" s="87" t="s">
        <v>16</v>
      </c>
      <c r="O37" s="85" t="s">
        <v>17</v>
      </c>
    </row>
    <row r="38" spans="1:15" x14ac:dyDescent="0.3">
      <c r="A38" s="85"/>
      <c r="B38" s="85"/>
      <c r="C38" s="85"/>
      <c r="D38" s="85"/>
      <c r="E38" s="85"/>
      <c r="F38" s="86" t="s">
        <v>6</v>
      </c>
      <c r="G38" s="86"/>
      <c r="H38" s="86" t="s">
        <v>7</v>
      </c>
      <c r="I38" s="86"/>
      <c r="J38" s="86" t="s">
        <v>8</v>
      </c>
      <c r="K38" s="86"/>
      <c r="L38" s="86" t="s">
        <v>9</v>
      </c>
      <c r="M38" s="86"/>
      <c r="N38" s="87"/>
      <c r="O38" s="85"/>
    </row>
    <row r="39" spans="1:15" x14ac:dyDescent="0.3">
      <c r="A39" s="85"/>
      <c r="B39" s="85"/>
      <c r="C39" s="85"/>
      <c r="D39" s="85"/>
      <c r="E39" s="85"/>
      <c r="F39" s="10" t="s">
        <v>10</v>
      </c>
      <c r="G39" s="10" t="s">
        <v>11</v>
      </c>
      <c r="H39" s="10" t="s">
        <v>10</v>
      </c>
      <c r="I39" s="10" t="s">
        <v>11</v>
      </c>
      <c r="J39" s="10" t="s">
        <v>10</v>
      </c>
      <c r="K39" s="10" t="s">
        <v>12</v>
      </c>
      <c r="L39" s="10" t="s">
        <v>10</v>
      </c>
      <c r="M39" s="10" t="s">
        <v>12</v>
      </c>
      <c r="N39" s="87"/>
      <c r="O39" s="85"/>
    </row>
    <row r="40" spans="1:15" ht="39.6" x14ac:dyDescent="0.3">
      <c r="A40" s="2" t="str">
        <f>INDEX('POA2'!$A$2:$O$152,_xlfn.AGGREGATE(15,6,ROW('POA2'!$A$2:$A$152)-ROW('POA2'!$A$2)+1/--('POA2'!$A$2:$A$152=$B$34),ROWS($A$40:A40)),3)</f>
        <v>2.3 Investigación, desarrollo tecnológico e Innovación</v>
      </c>
      <c r="B40" s="2" t="str">
        <f>INDEX('POA2'!$A$2:$O$152,_xlfn.AGGREGATE(15,6,ROW('POA2'!$A$2:$A$152)-ROW('POA2'!$A$2)+1/--('POA2'!$A$2:$A$152=$B$34),ROWS($A$40:B40)),4)</f>
        <v>2.3.2 Difundir y divulgar los resultados de la investigación a través de los diferentes formatos y canales que permitan consolidar la capacidad académica de la institución.</v>
      </c>
      <c r="C40" s="2" t="str">
        <f>INDEX('POA2'!$A$2:$O$152,_xlfn.AGGREGATE(15,6,ROW('POA2'!$A$2:$A$152)-ROW('POA2'!$A$2)+1/--('POA2'!$A$2:$A$152=$B$34),ROWS($A$40:C40)),5)</f>
        <v>2.3.2.1 Fortalecer la difusión y divulgación de los resultados de la investigación.</v>
      </c>
      <c r="D40" s="2" t="str">
        <f>INDEX('POA2'!$A$2:$O$152,_xlfn.AGGREGATE(15,6,ROW('POA2'!$A$2:$A$152)-ROW('POA2'!$A$2)+1/--('POA2'!$A$2:$A$152=$B$34),ROWS($A$40:D40)),6)</f>
        <v>Fomentar la difusión y divulgación de los resultados de la investigación generados por los investigadores.</v>
      </c>
      <c r="E40" s="37">
        <f t="shared" ref="E40:E41" si="3">+F40+H40+J40+L40</f>
        <v>1</v>
      </c>
      <c r="F40" s="2">
        <f>INDEX('POA2'!$A$2:$O$152,_xlfn.AGGREGATE(15,6,ROW('POA2'!$A$2:$A$152)-ROW('POA2'!$A$2)+1/--('POA2'!$A$2:$A$152=$B$34),ROWS($A$40:F40)),7)</f>
        <v>0</v>
      </c>
      <c r="G40" s="2">
        <f>INDEX('POA2'!$A$2:$O$152,_xlfn.AGGREGATE(15,6,ROW('POA2'!$A$2:$A$152)-ROW('POA2'!$A$2)+1/--('POA2'!$A$2:$A$152=$B$34),ROWS($A$40:G40)),8)</f>
        <v>0</v>
      </c>
      <c r="H40" s="2">
        <f>INDEX('POA2'!$A$2:$O$152,_xlfn.AGGREGATE(15,6,ROW('POA2'!$A$2:$A$152)-ROW('POA2'!$A$2)+1/--('POA2'!$A$2:$A$152=$B$34),ROWS($A$40:H40)),9)</f>
        <v>0</v>
      </c>
      <c r="I40" s="2">
        <f>INDEX('POA2'!$A$2:$O$152,_xlfn.AGGREGATE(15,6,ROW('POA2'!$A$2:$A$152)-ROW('POA2'!$A$2)+1/--('POA2'!$A$2:$A$152=$B$34),ROWS($A$40:I40)),10)</f>
        <v>0</v>
      </c>
      <c r="J40" s="2">
        <f>INDEX('POA2'!$A$2:$O$152,_xlfn.AGGREGATE(15,6,ROW('POA2'!$A$2:$A$152)-ROW('POA2'!$A$2)+1/--('POA2'!$A$2:$A$152=$B$34),ROWS($A$40:J40)),11)</f>
        <v>1</v>
      </c>
      <c r="K40" s="2">
        <f>INDEX('POA2'!$A$2:$O$152,_xlfn.AGGREGATE(15,6,ROW('POA2'!$A$2:$A$152)-ROW('POA2'!$A$2)+1/--('POA2'!$A$2:$A$152=$B$34),ROWS($A$40:K40)),12)</f>
        <v>0</v>
      </c>
      <c r="L40" s="2">
        <f>INDEX('POA2'!$A$2:$O$152,_xlfn.AGGREGATE(15,6,ROW('POA2'!$A$2:$A$152)-ROW('POA2'!$A$2)+1/--('POA2'!$A$2:$A$152=$B$34),ROWS($A$40:L40)),13)</f>
        <v>0</v>
      </c>
      <c r="M40" s="2">
        <f>INDEX('POA2'!$A$2:$O$152,_xlfn.AGGREGATE(15,6,ROW('POA2'!$A$2:$A$152)-ROW('POA2'!$A$2)+1/--('POA2'!$A$2:$A$152=$B$34),ROWS($A$40:M40)),14)</f>
        <v>0</v>
      </c>
      <c r="N40" s="37">
        <f t="shared" ref="N40" si="4">+G40+I40+K40+M40</f>
        <v>0</v>
      </c>
      <c r="O40" s="41">
        <f>IFERROR(N40/E40,0%)</f>
        <v>0</v>
      </c>
    </row>
    <row r="41" spans="1:15" ht="26.4" x14ac:dyDescent="0.3">
      <c r="A41" s="2" t="str">
        <f>INDEX('POA2'!$A$2:$O$152,_xlfn.AGGREGATE(15,6,ROW('POA2'!$A$2:$A$152)-ROW('POA2'!$A$2)+1/--('POA2'!$A$2:$A$152=$B$34),ROWS($A$40:A41)),3)</f>
        <v>2.3 Investigación, desarrollo tecnológico e Innovación</v>
      </c>
      <c r="B41" s="2" t="str">
        <f>INDEX('POA2'!$A$2:$O$152,_xlfn.AGGREGATE(15,6,ROW('POA2'!$A$2:$A$152)-ROW('POA2'!$A$2)+1/--('POA2'!$A$2:$A$152=$B$34),ROWS($A$40:B41)),4)</f>
        <v>2.3.3 Impulsar la distribución social del conocimiento en los distintos contextos para su uso y aplicación.</v>
      </c>
      <c r="C41" s="2" t="str">
        <f>INDEX('POA2'!$A$2:$O$152,_xlfn.AGGREGATE(15,6,ROW('POA2'!$A$2:$A$152)-ROW('POA2'!$A$2)+1/--('POA2'!$A$2:$A$152=$B$34),ROWS($A$40:C41)),5)</f>
        <v>2.3.3.1 Fomentar la cultura y la protección de la propiedad intelectual entre la comunidad universitaria.</v>
      </c>
      <c r="D41" s="2" t="str">
        <f>INDEX('POA2'!$A$2:$O$152,_xlfn.AGGREGATE(15,6,ROW('POA2'!$A$2:$A$152)-ROW('POA2'!$A$2)+1/--('POA2'!$A$2:$A$152=$B$34),ROWS($A$40:D41)),6)</f>
        <v>Fomentar el conocimiento sobre la protección de la propiedad intelectual entre la comunidad universitaria.</v>
      </c>
      <c r="E41" s="37">
        <f t="shared" si="3"/>
        <v>0</v>
      </c>
      <c r="F41" s="2">
        <f>INDEX('POA2'!$A$2:$O$152,_xlfn.AGGREGATE(15,6,ROW('POA2'!$A$2:$A$152)-ROW('POA2'!$A$2)+1/--('POA2'!$A$2:$A$152=$B$34),ROWS($A$40:F41)),7)</f>
        <v>0</v>
      </c>
      <c r="G41" s="2">
        <f>INDEX('POA2'!$A$2:$O$152,_xlfn.AGGREGATE(15,6,ROW('POA2'!$A$2:$A$152)-ROW('POA2'!$A$2)+1/--('POA2'!$A$2:$A$152=$B$34),ROWS($A$40:G41)),8)</f>
        <v>0</v>
      </c>
      <c r="H41" s="2">
        <f>INDEX('POA2'!$A$2:$O$152,_xlfn.AGGREGATE(15,6,ROW('POA2'!$A$2:$A$152)-ROW('POA2'!$A$2)+1/--('POA2'!$A$2:$A$152=$B$34),ROWS($A$40:H41)),9)</f>
        <v>0</v>
      </c>
      <c r="I41" s="2">
        <f>INDEX('POA2'!$A$2:$O$152,_xlfn.AGGREGATE(15,6,ROW('POA2'!$A$2:$A$152)-ROW('POA2'!$A$2)+1/--('POA2'!$A$2:$A$152=$B$34),ROWS($A$40:I41)),10)</f>
        <v>0</v>
      </c>
      <c r="J41" s="2">
        <f>INDEX('POA2'!$A$2:$O$152,_xlfn.AGGREGATE(15,6,ROW('POA2'!$A$2:$A$152)-ROW('POA2'!$A$2)+1/--('POA2'!$A$2:$A$152=$B$34),ROWS($A$40:J41)),11)</f>
        <v>0</v>
      </c>
      <c r="K41" s="2">
        <f>INDEX('POA2'!$A$2:$O$152,_xlfn.AGGREGATE(15,6,ROW('POA2'!$A$2:$A$152)-ROW('POA2'!$A$2)+1/--('POA2'!$A$2:$A$152=$B$34),ROWS($A$40:K41)),12)</f>
        <v>0</v>
      </c>
      <c r="L41" s="2">
        <f>INDEX('POA2'!$A$2:$O$152,_xlfn.AGGREGATE(15,6,ROW('POA2'!$A$2:$A$152)-ROW('POA2'!$A$2)+1/--('POA2'!$A$2:$A$152=$B$34),ROWS($A$40:L41)),13)</f>
        <v>0</v>
      </c>
      <c r="M41" s="2">
        <f>INDEX('POA2'!$A$2:$O$152,_xlfn.AGGREGATE(15,6,ROW('POA2'!$A$2:$A$152)-ROW('POA2'!$A$2)+1/--('POA2'!$A$2:$A$152=$B$34),ROWS($A$40:M41)),14)</f>
        <v>0</v>
      </c>
      <c r="N41" s="37">
        <f t="shared" ref="N41" si="5">+G41+I41+K41+M41</f>
        <v>0</v>
      </c>
      <c r="O41" s="41">
        <f>IFERROR(N41/E41,0%)</f>
        <v>0</v>
      </c>
    </row>
    <row r="44" spans="1:15" ht="15.6" x14ac:dyDescent="0.3">
      <c r="A44" s="4"/>
      <c r="B44" s="82" t="s">
        <v>0</v>
      </c>
      <c r="C44" s="82"/>
      <c r="D44" s="82"/>
      <c r="E44" s="82"/>
      <c r="F44" s="82"/>
      <c r="G44" s="82"/>
      <c r="H44" s="82"/>
      <c r="I44" s="82"/>
      <c r="J44" s="82"/>
      <c r="K44" s="82"/>
      <c r="L44" s="82"/>
      <c r="M44" s="82"/>
      <c r="N44" s="82"/>
      <c r="O44" s="82"/>
    </row>
    <row r="45" spans="1:15" x14ac:dyDescent="0.3">
      <c r="A45" s="4"/>
      <c r="B45" s="83" t="s">
        <v>1564</v>
      </c>
      <c r="C45" s="83"/>
      <c r="D45" s="83"/>
      <c r="E45" s="83"/>
      <c r="F45" s="83"/>
      <c r="G45" s="83"/>
      <c r="H45" s="83"/>
      <c r="I45" s="83"/>
      <c r="J45" s="83"/>
      <c r="K45" s="83"/>
      <c r="L45" s="83"/>
      <c r="M45" s="83"/>
      <c r="N45" s="83"/>
      <c r="O45" s="83"/>
    </row>
    <row r="46" spans="1:15" x14ac:dyDescent="0.3">
      <c r="A46" s="4"/>
      <c r="B46" s="29"/>
      <c r="C46" s="29"/>
      <c r="D46" s="29"/>
      <c r="E46" s="29"/>
      <c r="F46" s="29"/>
      <c r="G46" s="29"/>
      <c r="H46" s="29"/>
      <c r="I46" s="29"/>
      <c r="J46" s="29"/>
      <c r="K46" s="29"/>
      <c r="L46" s="29"/>
      <c r="M46" s="29"/>
      <c r="N46" s="29"/>
      <c r="O46" s="29"/>
    </row>
    <row r="47" spans="1:15" ht="15.6" x14ac:dyDescent="0.3">
      <c r="A47" s="4"/>
      <c r="B47" s="12"/>
      <c r="C47" s="12"/>
      <c r="D47" s="12"/>
      <c r="E47" s="12"/>
      <c r="F47" s="12"/>
      <c r="G47" s="12"/>
      <c r="H47" s="12"/>
      <c r="I47" s="12"/>
      <c r="J47" s="12"/>
      <c r="K47" s="12"/>
      <c r="L47" s="12"/>
      <c r="M47" s="12"/>
      <c r="N47" s="12"/>
      <c r="O47" s="12"/>
    </row>
    <row r="48" spans="1:15" ht="15.6" x14ac:dyDescent="0.3">
      <c r="A48" s="6" t="s">
        <v>1</v>
      </c>
      <c r="B48" s="33">
        <v>101</v>
      </c>
      <c r="C48" s="84" t="s">
        <v>18</v>
      </c>
      <c r="D48" s="84"/>
      <c r="E48" s="84"/>
      <c r="F48" s="84"/>
      <c r="G48" s="84"/>
      <c r="H48" s="84"/>
      <c r="I48" s="84"/>
      <c r="J48" s="84"/>
      <c r="K48" s="84"/>
      <c r="L48" s="84"/>
      <c r="M48" s="84"/>
      <c r="N48" s="84"/>
      <c r="O48" s="28"/>
    </row>
    <row r="49" spans="1:15" x14ac:dyDescent="0.3">
      <c r="A49" s="6" t="s">
        <v>13</v>
      </c>
      <c r="B49" s="11" t="s">
        <v>3</v>
      </c>
      <c r="C49" s="84" t="s">
        <v>19</v>
      </c>
      <c r="D49" s="84"/>
      <c r="E49" s="84"/>
      <c r="F49" s="84"/>
      <c r="G49" s="84"/>
      <c r="H49" s="84"/>
      <c r="I49" s="84"/>
      <c r="J49" s="84"/>
      <c r="K49" s="84"/>
      <c r="L49" s="84"/>
      <c r="M49" s="84"/>
      <c r="N49" s="84"/>
      <c r="O49" s="8"/>
    </row>
    <row r="50" spans="1:15" x14ac:dyDescent="0.3">
      <c r="B50" s="9"/>
      <c r="C50" s="9"/>
      <c r="D50" s="9"/>
      <c r="E50" s="9"/>
      <c r="F50" s="9"/>
      <c r="G50" s="9"/>
      <c r="H50" s="9"/>
      <c r="I50" s="9"/>
      <c r="J50" s="9"/>
      <c r="K50" s="9"/>
      <c r="L50" s="9"/>
      <c r="M50" s="9"/>
      <c r="N50" s="9"/>
    </row>
    <row r="51" spans="1:15" x14ac:dyDescent="0.3">
      <c r="A51" s="85" t="s">
        <v>21</v>
      </c>
      <c r="B51" s="85" t="s">
        <v>22</v>
      </c>
      <c r="C51" s="85" t="s">
        <v>23</v>
      </c>
      <c r="D51" s="85" t="s">
        <v>24</v>
      </c>
      <c r="E51" s="85" t="s">
        <v>5</v>
      </c>
      <c r="F51" s="86" t="s">
        <v>25</v>
      </c>
      <c r="G51" s="86"/>
      <c r="H51" s="86"/>
      <c r="I51" s="86"/>
      <c r="J51" s="86"/>
      <c r="K51" s="86"/>
      <c r="L51" s="86"/>
      <c r="M51" s="86"/>
      <c r="N51" s="87" t="s">
        <v>16</v>
      </c>
      <c r="O51" s="85" t="s">
        <v>17</v>
      </c>
    </row>
    <row r="52" spans="1:15" x14ac:dyDescent="0.3">
      <c r="A52" s="85"/>
      <c r="B52" s="85"/>
      <c r="C52" s="85"/>
      <c r="D52" s="85"/>
      <c r="E52" s="85"/>
      <c r="F52" s="86" t="s">
        <v>6</v>
      </c>
      <c r="G52" s="86"/>
      <c r="H52" s="86" t="s">
        <v>7</v>
      </c>
      <c r="I52" s="86"/>
      <c r="J52" s="86" t="s">
        <v>8</v>
      </c>
      <c r="K52" s="86"/>
      <c r="L52" s="86" t="s">
        <v>9</v>
      </c>
      <c r="M52" s="86"/>
      <c r="N52" s="87"/>
      <c r="O52" s="85"/>
    </row>
    <row r="53" spans="1:15" x14ac:dyDescent="0.3">
      <c r="A53" s="85"/>
      <c r="B53" s="85"/>
      <c r="C53" s="85"/>
      <c r="D53" s="85"/>
      <c r="E53" s="85"/>
      <c r="F53" s="30" t="s">
        <v>10</v>
      </c>
      <c r="G53" s="30" t="s">
        <v>11</v>
      </c>
      <c r="H53" s="30" t="s">
        <v>10</v>
      </c>
      <c r="I53" s="30" t="s">
        <v>11</v>
      </c>
      <c r="J53" s="30" t="s">
        <v>10</v>
      </c>
      <c r="K53" s="30" t="s">
        <v>12</v>
      </c>
      <c r="L53" s="30" t="s">
        <v>10</v>
      </c>
      <c r="M53" s="30" t="s">
        <v>12</v>
      </c>
      <c r="N53" s="87"/>
      <c r="O53" s="85"/>
    </row>
    <row r="54" spans="1:15" ht="39.6" x14ac:dyDescent="0.3">
      <c r="A54" s="2" t="str">
        <f>INDEX('POA3'!$A$2:$O$152,_xlfn.AGGREGATE(15,6,ROW('POA3'!$A$2:$A$152)-ROW('POA3'!$A$2)+1/--('POA3'!$A$2:$A$152=$B$48),ROWS($A$54:A54)),3)</f>
        <v>3.4 Extensión y vinculación</v>
      </c>
      <c r="B54" s="2" t="str">
        <f>INDEX('POA3'!$A$2:$O$152,_xlfn.AGGREGATE(15,6,ROW('POA3'!$A$2:$A$152)-ROW('POA3'!$A$2)+1/--('POA3'!$A$2:$A$152=$B$48),ROWS($A$54:B54)),4)</f>
        <v>3.4.1 Fortalecer la presencia de la universidad en la sociedad a través de la divulgación del conocimiento y la promoción de la cultura y el deporte.</v>
      </c>
      <c r="C54" s="2" t="str">
        <f>INDEX('POA3'!$A$2:$O$152,_xlfn.AGGREGATE(15,6,ROW('POA3'!$A$2:$A$152)-ROW('POA3'!$A$2)+1/--('POA3'!$A$2:$A$152=$B$48),ROWS($A$54:C54)),5)</f>
        <v>3.4.1.4 Promover el deporte y la adopción de estilos de vida saludable en la comunidad universitaria y la sociedad bajacaliforniana.</v>
      </c>
      <c r="D54" s="2" t="str">
        <f>INDEX('POA3'!$A$2:$O$152,_xlfn.AGGREGATE(15,6,ROW('POA3'!$A$2:$A$152)-ROW('POA3'!$A$2)+1/--('POA3'!$A$2:$A$152=$B$48),ROWS($A$54:D54)),6)</f>
        <v>Promover el deporte y la adopción de estilos de vida saludable entre los estudiantes.</v>
      </c>
      <c r="E54" s="37">
        <f t="shared" ref="E54" si="6">+F54+H54+J54+L54</f>
        <v>1</v>
      </c>
      <c r="F54" s="2">
        <f>INDEX('POA3'!$A$2:$O$152,_xlfn.AGGREGATE(15,6,ROW('POA3'!$A$2:$A$152)-ROW('POA3'!$A$2)+1/--('POA3'!$A$2:$A$152=$B$48),ROWS($A$54:F54)),7)</f>
        <v>0</v>
      </c>
      <c r="G54" s="2">
        <f>INDEX('POA3'!$A$2:$O$152,_xlfn.AGGREGATE(15,6,ROW('POA3'!$A$2:$A$152)-ROW('POA3'!$A$2)+1/--('POA3'!$A$2:$A$152=$B$48),ROWS($A$54:G54)),8)</f>
        <v>0</v>
      </c>
      <c r="H54" s="2">
        <f>INDEX('POA3'!$A$2:$O$152,_xlfn.AGGREGATE(15,6,ROW('POA3'!$A$2:$A$152)-ROW('POA3'!$A$2)+1/--('POA3'!$A$2:$A$152=$B$48),ROWS($A$54:H54)),9)</f>
        <v>1</v>
      </c>
      <c r="I54" s="2">
        <f>INDEX('POA3'!$A$2:$O$152,_xlfn.AGGREGATE(15,6,ROW('POA3'!$A$2:$A$152)-ROW('POA3'!$A$2)+1/--('POA3'!$A$2:$A$152=$B$48),ROWS($A$54:I54)),10)</f>
        <v>0</v>
      </c>
      <c r="J54" s="2">
        <f>INDEX('POA3'!$A$2:$O$152,_xlfn.AGGREGATE(15,6,ROW('POA3'!$A$2:$A$152)-ROW('POA3'!$A$2)+1/--('POA3'!$A$2:$A$152=$B$48),ROWS($A$54:J54)),11)</f>
        <v>0</v>
      </c>
      <c r="K54" s="2">
        <f>INDEX('POA3'!$A$2:$O$152,_xlfn.AGGREGATE(15,6,ROW('POA3'!$A$2:$A$152)-ROW('POA3'!$A$2)+1/--('POA3'!$A$2:$A$152=$B$48),ROWS($A$54:K54)),12)</f>
        <v>0</v>
      </c>
      <c r="L54" s="2">
        <f>INDEX('POA3'!$A$2:$O$152,_xlfn.AGGREGATE(15,6,ROW('POA3'!$A$2:$A$152)-ROW('POA3'!$A$2)+1/--('POA3'!$A$2:$A$152=$B$48),ROWS($A$54:L54)),13)</f>
        <v>0</v>
      </c>
      <c r="M54" s="2">
        <f>INDEX('POA3'!$A$2:$O$152,_xlfn.AGGREGATE(15,6,ROW('POA3'!$A$2:$A$152)-ROW('POA3'!$A$2)+1/--('POA3'!$A$2:$A$152=$B$48),ROWS($A$54:M54)),14)</f>
        <v>0</v>
      </c>
      <c r="N54" s="37">
        <f t="shared" ref="N54" si="7">+G54+I54+K54+M54</f>
        <v>0</v>
      </c>
      <c r="O54" s="41">
        <f t="shared" ref="O54" si="8">+N54/E54</f>
        <v>0</v>
      </c>
    </row>
  </sheetData>
  <mergeCells count="48">
    <mergeCell ref="B44:O44"/>
    <mergeCell ref="B45:O45"/>
    <mergeCell ref="C48:N48"/>
    <mergeCell ref="C49:N49"/>
    <mergeCell ref="A51:A53"/>
    <mergeCell ref="B51:B53"/>
    <mergeCell ref="C51:C53"/>
    <mergeCell ref="D51:D53"/>
    <mergeCell ref="E51:E53"/>
    <mergeCell ref="F51:M51"/>
    <mergeCell ref="N51:N53"/>
    <mergeCell ref="O51:O53"/>
    <mergeCell ref="F52:G52"/>
    <mergeCell ref="H52:I52"/>
    <mergeCell ref="J52:K52"/>
    <mergeCell ref="L52:M52"/>
    <mergeCell ref="C6:N6"/>
    <mergeCell ref="C5:N5"/>
    <mergeCell ref="B1:O1"/>
    <mergeCell ref="B2:O2"/>
    <mergeCell ref="A8:A10"/>
    <mergeCell ref="D8:D10"/>
    <mergeCell ref="E8:E10"/>
    <mergeCell ref="F8:M8"/>
    <mergeCell ref="N8:N10"/>
    <mergeCell ref="B8:B10"/>
    <mergeCell ref="C8:C10"/>
    <mergeCell ref="O8:O10"/>
    <mergeCell ref="F9:G9"/>
    <mergeCell ref="H9:I9"/>
    <mergeCell ref="J9:K9"/>
    <mergeCell ref="L9:M9"/>
    <mergeCell ref="B30:O30"/>
    <mergeCell ref="B31:O31"/>
    <mergeCell ref="C34:N34"/>
    <mergeCell ref="C35:N35"/>
    <mergeCell ref="A37:A39"/>
    <mergeCell ref="B37:B39"/>
    <mergeCell ref="C37:C39"/>
    <mergeCell ref="D37:D39"/>
    <mergeCell ref="E37:E39"/>
    <mergeCell ref="F37:M37"/>
    <mergeCell ref="N37:N39"/>
    <mergeCell ref="O37:O39"/>
    <mergeCell ref="F38:G38"/>
    <mergeCell ref="H38:I38"/>
    <mergeCell ref="J38:K38"/>
    <mergeCell ref="L38:M38"/>
  </mergeCells>
  <pageMargins left="0.70866141732283472" right="0.70866141732283472" top="0.74803149606299213" bottom="0.74803149606299213" header="0.31496062992125984" footer="0.31496062992125984"/>
  <pageSetup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view="pageBreakPreview" topLeftCell="A28" zoomScale="60" zoomScaleNormal="60" workbookViewId="0">
      <selection activeCell="D15" sqref="D15"/>
    </sheetView>
  </sheetViews>
  <sheetFormatPr baseColWidth="10" defaultColWidth="11.44140625" defaultRowHeight="14.4" x14ac:dyDescent="0.3"/>
  <cols>
    <col min="1" max="2" width="39.44140625" customWidth="1"/>
    <col min="3" max="3" width="65.4414062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302</v>
      </c>
      <c r="C5" s="84" t="s">
        <v>1581</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1.2.1.4 Promover el emprendimiento, la innovación y las habilidades de liderazgo en los estudiantes a lo largo del proceso formativo.</v>
      </c>
      <c r="D11" s="2" t="str">
        <f>IF(ROWS($A$11:D11)&gt;COUNTIF(POA!$A:$A,$B$5),"",INDEX(POA!$A$2:$O$856,_xlfn.AGGREGATE(15,6,ROW(POA!$A$2:$A$855)-ROW(POA!$A$2)+1/--(POA!$A$2:$A$855=$B$5),ROWS($A$11:D11)),6))</f>
        <v>Fomentar los concursos y rectos con actividades relacionadas al emprendimiento, innovación y liderazgo</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1.2.1.6 Promover la participación de los estudiantes en experiencias de movilidad nacional e internacional.</v>
      </c>
      <c r="D12" s="2" t="str">
        <f>IF(ROWS($A$11:D12)&gt;COUNTIF(POA!$A:$A,$B$5),"",INDEX(POA!$A$2:$O$856,_xlfn.AGGREGATE(15,6,ROW(POA!$A$2:$A$855)-ROW(POA!$A$2)+1/--(POA!$A$2:$A$855=$B$5),ROWS($A$11:D12)),6))</f>
        <v>Fomentar y apoyar la participación de los alumnos en convocatorias de movilidad nacional o internacional</v>
      </c>
      <c r="E12" s="31">
        <f t="shared" ref="E12:E22" si="0">+F12+H12+J12+L12</f>
        <v>10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5</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5</v>
      </c>
      <c r="M12" s="31">
        <f>IF(ROWS($A$11:M12)&gt;COUNTIF(POA!$A:$A,$B$5),"",INDEX(POA!$A$2:$O$856,_xlfn.AGGREGATE(15,6,ROW(POA!$A$2:$A$855)-ROW(POA!$A$2)+1/--(POA!$A$2:$A$855=$B$5),ROWS($A$11:M12)),14))</f>
        <v>0</v>
      </c>
      <c r="N12" s="37">
        <f t="shared" ref="N12:N22" si="1">+G12+I12+K12+M12</f>
        <v>0</v>
      </c>
      <c r="O12" s="41">
        <f t="shared" ref="O12:O22" si="2">IFERROR(N12/E12,0%)</f>
        <v>0</v>
      </c>
    </row>
    <row r="13" spans="1:16" ht="39.6"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1.1.2.2 Participar en los procesos de evaluación y acreditación nacional e internacional que contribuyan al mejoramiento de la calidad de oferta educativa.</v>
      </c>
      <c r="D13" s="2" t="str">
        <f>IF(ROWS($A$11:D13)&gt;COUNTIF(POA!$A:$A,$B$5),"",INDEX(POA!$A$2:$O$856,_xlfn.AGGREGATE(15,6,ROW(POA!$A$2:$A$855)-ROW(POA!$A$2)+1/--(POA!$A$2:$A$855=$B$5),ROWS($A$11:D13)),6))</f>
        <v>Obtener la acreditación internacional del PE de ingeniero industrial por CACEI</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39.6"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1.1.3 Asegurar la pertinencia de la oferta educativa.</v>
      </c>
      <c r="C14" s="2" t="str">
        <f>IF(ROWS($A$11:C14)&gt;COUNTIF(POA!$A:$A,$B$5),"",INDEX(POA!$A$2:$O$856,_xlfn.AGGREGATE(15,6,ROW(POA!$A$2:$A$855)-ROW(POA!$A$2)+1/--(POA!$A$2:$A$855=$B$5),ROWS($A$11:C14)),5))</f>
        <v>1.1.3.1 Modificar y actualizar los planes y programas de estudio de licenciatura y posgrado que respondan a los requerimientos del entorno regional, nacional e internacional.</v>
      </c>
      <c r="D14" s="2" t="str">
        <f>IF(ROWS($A$11:D14)&gt;COUNTIF(POA!$A:$A,$B$5),"",INDEX(POA!$A$2:$O$856,_xlfn.AGGREGATE(15,6,ROW(POA!$A$2:$A$855)-ROW(POA!$A$2)+1/--(POA!$A$2:$A$855=$B$5),ROWS($A$11:D14)),6))</f>
        <v>Modificar el plan de estudios de licenciado en contaduría.</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39.6"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1.1.3 Asegurar la pertinencia de la oferta educativa.</v>
      </c>
      <c r="C15" s="2" t="str">
        <f>IF(ROWS($A$11:C15)&gt;COUNTIF(POA!$A:$A,$B$5),"",INDEX(POA!$A$2:$O$856,_xlfn.AGGREGATE(15,6,ROW(POA!$A$2:$A$855)-ROW(POA!$A$2)+1/--(POA!$A$2:$A$855=$B$5),ROWS($A$11:C15)),5))</f>
        <v>1.1.3.1 Modificar y actualizar los planes y programas de estudio de licenciatura y posgrado que respondan a los requerimientos del entorno regional, nacional e internacional.</v>
      </c>
      <c r="D15" s="2" t="str">
        <f>IF(ROWS($A$11:D15)&gt;COUNTIF(POA!$A:$A,$B$5),"",INDEX(POA!$A$2:$O$856,_xlfn.AGGREGATE(15,6,ROW(POA!$A$2:$A$855)-ROW(POA!$A$2)+1/--(POA!$A$2:$A$855=$B$5),ROWS($A$11:D15)),6))</f>
        <v>Modificar el plan de estudios de licenciado en administración de empresas</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1.2.1.3 Impulsar la certificación de competencias profesionales en los estudiantes.</v>
      </c>
      <c r="D16" s="2" t="str">
        <f>IF(ROWS($A$11:D16)&gt;COUNTIF(POA!$A:$A,$B$5),"",INDEX(POA!$A$2:$O$856,_xlfn.AGGREGATE(15,6,ROW(POA!$A$2:$A$855)-ROW(POA!$A$2)+1/--(POA!$A$2:$A$855=$B$5),ROWS($A$11:D16)),6))</f>
        <v>Creación de cursos orientados a la curricula que cumplan con los estándares de certificación</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6" ht="79.2"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1.2.2.1 Establecer condiciones institucionales para que todos los estudiantes tengan las mismas oportunidades de ingreso, permanencia y egreso.</v>
      </c>
      <c r="D17" s="2" t="str">
        <f>IF(ROWS($A$11:D17)&gt;COUNTIF(POA!$A:$A,$B$5),"",INDEX(POA!$A$2:$O$856,_xlfn.AGGREGATE(15,6,ROW(POA!$A$2:$A$855)-ROW(POA!$A$2)+1/--(POA!$A$2:$A$855=$B$5),ROWS($A$11:D17)),6))</f>
        <v>Establecer las condiciones necesarias para la permanencia y seguimiento de los estudiantes  al proveer de materiales y servicios necesarios para la operación de los PE de la Facultad a fin de brindarles una mejor atención</v>
      </c>
      <c r="E17" s="31">
        <f t="shared" si="0"/>
        <v>4</v>
      </c>
      <c r="F17" s="31">
        <f>IF(ROWS($A$11:F17)&gt;COUNTIF(POA!$A:$A,$B$5),"",INDEX(POA!$A$2:$O$856,_xlfn.AGGREGATE(15,6,ROW(POA!$A$2:$A$855)-ROW(POA!$A$2)+1/--(POA!$A$2:$A$855=$B$5),ROWS($A$11:F17)),7))</f>
        <v>1</v>
      </c>
      <c r="G17" s="31">
        <f>IF(ROWS($A$11:G17)&gt;COUNTIF(POA!$A:$A,$B$5),"",INDEX(POA!$A$2:$O$856,_xlfn.AGGREGATE(15,6,ROW(POA!$A$2:$A$855)-ROW(POA!$A$2)+1/--(POA!$A$2:$A$855=$B$5),ROWS($A$11:G17)),8))</f>
        <v>1</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1</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1</v>
      </c>
      <c r="O17" s="41">
        <f t="shared" si="2"/>
        <v>0.25</v>
      </c>
    </row>
    <row r="18" spans="1:16" ht="52.8" x14ac:dyDescent="0.3">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1.5.1.2 Impulsar el Programa de Internacionalización en Casa.</v>
      </c>
      <c r="D18" s="2" t="str">
        <f>IF(ROWS($A$11:D18)&gt;COUNTIF(POA!$A:$A,$B$5),"",INDEX(POA!$A$2:$O$856,_xlfn.AGGREGATE(15,6,ROW(POA!$A$2:$A$855)-ROW(POA!$A$2)+1/--(POA!$A$2:$A$855=$B$5),ROWS($A$11:D18)),6))</f>
        <v>Realizar eventos con invitados extranjeros  que impacten en la formación del alumno</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1.9.1.3 Atender los requerimientos institucionales específicos asociados con el mantenimiento de edificios, aulas, espacios comunes, laboratorios, instalaciones deportivas y recintos culturales.</v>
      </c>
      <c r="D19" s="2" t="str">
        <f>IF(ROWS($A$11:D19)&gt;COUNTIF(POA!$A:$A,$B$5),"",INDEX(POA!$A$2:$O$856,_xlfn.AGGREGATE(15,6,ROW(POA!$A$2:$A$855)-ROW(POA!$A$2)+1/--(POA!$A$2:$A$855=$B$5),ROWS($A$11:D19)),6))</f>
        <v>Elaborar acciones de mantenimiento de edificios, aulas, laboratorios e instalaciones deportivas</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6" ht="52.8" x14ac:dyDescent="0.3">
      <c r="A20" s="2" t="str">
        <f>IF(ROWS($A$11:A20)&gt;COUNTIF(POA!$A:$A,$B$5),"",INDEX(POA!$A$2:$O$856,_xlfn.AGGREGATE(15,6,ROW(POA!$A$2:$A$855)-ROW(POA!$A$2)+1/--(POA!$A$2:$A$855=$B$5),ROWS($A$11:A20)),3))</f>
        <v>1.5 Internacionalización</v>
      </c>
      <c r="B20" s="2" t="str">
        <f>IF(ROWS($A$11:B20)&gt;COUNTIF(POA!$A:$A,$B$5),"",INDEX(POA!$A$2:$O$856,_xlfn.AGGREGATE(15,6,ROW(POA!$A$2:$A$855)-ROW(POA!$A$2)+1/--(POA!$A$2:$A$855=$B$5),ROWS($A$11:B20)),4))</f>
        <v>1.5.1 Fortalecer la internacionalización de la universidad mediante una mayor vinculación y cooperación académica con instituciones de educación superior de reconocido prestigio.</v>
      </c>
      <c r="C20" s="2" t="str">
        <f>IF(ROWS($A$11:C20)&gt;COUNTIF(POA!$A:$A,$B$5),"",INDEX(POA!$A$2:$O$856,_xlfn.AGGREGATE(15,6,ROW(POA!$A$2:$A$855)-ROW(POA!$A$2)+1/--(POA!$A$2:$A$855=$B$5),ROWS($A$11:C20)),5))</f>
        <v>1.5.1.5  Impulsar procesos de formación y certificación en el dominio del idioma inglés en el personal académico.</v>
      </c>
      <c r="D20" s="2" t="str">
        <f>IF(ROWS($A$11:D20)&gt;COUNTIF(POA!$A:$A,$B$5),"",INDEX(POA!$A$2:$O$856,_xlfn.AGGREGATE(15,6,ROW(POA!$A$2:$A$855)-ROW(POA!$A$2)+1/--(POA!$A$2:$A$855=$B$5),ROWS($A$11:D20)),6))</f>
        <v>Promover la creación de un curso para la formación del idioma inglés del personal académico</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6" ht="39.6" x14ac:dyDescent="0.3">
      <c r="A21" s="2" t="str">
        <f>IF(ROWS($A$11:A21)&gt;COUNTIF(POA!$A:$A,$B$5),"",INDEX(POA!$A$2:$O$856,_xlfn.AGGREGATE(15,6,ROW(POA!$A$2:$A$855)-ROW(POA!$A$2)+1/--(POA!$A$2:$A$855=$B$5),ROWS($A$11:A21)),3))</f>
        <v>1.8 Comunicación e identidad universitaria</v>
      </c>
      <c r="B21" s="2" t="str">
        <f>IF(ROWS($A$11:B21)&gt;COUNTIF(POA!$A:$A,$B$5),"",INDEX(POA!$A$2:$O$856,_xlfn.AGGREGATE(15,6,ROW(POA!$A$2:$A$855)-ROW(POA!$A$2)+1/--(POA!$A$2:$A$855=$B$5),ROWS($A$11:B21)),4))</f>
        <v>1.8.2 Fomentar el sentido de pertenencia e identidad en la comunidad universitaria.</v>
      </c>
      <c r="C21" s="2" t="str">
        <f>IF(ROWS($A$11:C21)&gt;COUNTIF(POA!$A:$A,$B$5),"",INDEX(POA!$A$2:$O$856,_xlfn.AGGREGATE(15,6,ROW(POA!$A$2:$A$855)-ROW(POA!$A$2)+1/--(POA!$A$2:$A$855=$B$5),ROWS($A$11:C21)),5))</f>
        <v>1.8.2.3 Promover el uso y adopción de símbolos oficiales como elementos reforzadores de la identidad cimarrona.</v>
      </c>
      <c r="D21" s="2" t="str">
        <f>IF(ROWS($A$11:D21)&gt;COUNTIF(POA!$A:$A,$B$5),"",INDEX(POA!$A$2:$O$856,_xlfn.AGGREGATE(15,6,ROW(POA!$A$2:$A$855)-ROW(POA!$A$2)+1/--(POA!$A$2:$A$855=$B$5),ROWS($A$11:D21)),6))</f>
        <v>CREAR EL LOGOTIPO DE LA FACULTAD INCLUYENDO A LA COMUNIDAD ESTUDIANTIL</v>
      </c>
      <c r="E21" s="31">
        <f t="shared" si="0"/>
        <v>0</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41">
        <f t="shared" si="2"/>
        <v>0</v>
      </c>
    </row>
    <row r="22" spans="1:16" ht="66" x14ac:dyDescent="0.3">
      <c r="A22" s="2" t="str">
        <f>IF(ROWS($A$11:A22)&gt;COUNTIF(POA!$A:$A,$B$5),"",INDEX(POA!$A$2:$O$856,_xlfn.AGGREGATE(15,6,ROW(POA!$A$2:$A$855)-ROW(POA!$A$2)+1/--(POA!$A$2:$A$855=$B$5),ROWS($A$11:A22)),3))</f>
        <v>1.6 Desarrollo académico</v>
      </c>
      <c r="B22" s="2" t="str">
        <f>IF(ROWS($A$11:B22)&gt;COUNTIF(POA!$A:$A,$B$5),"",INDEX(POA!$A$2:$O$856,_xlfn.AGGREGATE(15,6,ROW(POA!$A$2:$A$855)-ROW(POA!$A$2)+1/--(POA!$A$2:$A$855=$B$5),ROWS($A$11:B22)),4))</f>
        <v>1.6.2 Promover esquemas de formación y actualización del personal académico, con base en rutas diferenciadas en función de su experiencia, antigüedad y tipo de contratación.</v>
      </c>
      <c r="C22" s="2" t="str">
        <f>IF(ROWS($A$11:C22)&gt;COUNTIF(POA!$A:$A,$B$5),"",INDEX(POA!$A$2:$O$856,_xlfn.AGGREGATE(15,6,ROW(POA!$A$2:$A$855)-ROW(POA!$A$2)+1/--(POA!$A$2:$A$855=$B$5),ROWS($A$11:C22)),5))</f>
        <v>1.6.2.1 Fortalecer los esquemas de formación y actualización docente para el mejorar las capacidades disciplinarias y didácticas  del personal académico de tiempo completo y  de asignatura.</v>
      </c>
      <c r="D22" s="2" t="str">
        <f>IF(ROWS($A$11:D22)&gt;COUNTIF(POA!$A:$A,$B$5),"",INDEX(POA!$A$2:$O$856,_xlfn.AGGREGATE(15,6,ROW(POA!$A$2:$A$855)-ROW(POA!$A$2)+1/--(POA!$A$2:$A$855=$B$5),ROWS($A$11:D22)),6))</f>
        <v>FOMENTAR LA PARTICIPACIóN DE LOS DOCENTES EN CURSOS DISCIPLINARIOS</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1</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6" spans="1:16" ht="15.6" x14ac:dyDescent="0.3">
      <c r="A26" s="4"/>
      <c r="B26" s="82" t="s">
        <v>0</v>
      </c>
      <c r="C26" s="82"/>
      <c r="D26" s="82"/>
      <c r="E26" s="82"/>
      <c r="F26" s="82"/>
      <c r="G26" s="82"/>
      <c r="H26" s="82"/>
      <c r="I26" s="82"/>
      <c r="J26" s="82"/>
      <c r="K26" s="82"/>
      <c r="L26" s="82"/>
      <c r="M26" s="82"/>
      <c r="N26" s="82"/>
      <c r="O26" s="82"/>
    </row>
    <row r="27" spans="1:16" x14ac:dyDescent="0.3">
      <c r="A27" s="4"/>
      <c r="B27" s="83" t="s">
        <v>1564</v>
      </c>
      <c r="C27" s="83"/>
      <c r="D27" s="83"/>
      <c r="E27" s="83"/>
      <c r="F27" s="83"/>
      <c r="G27" s="83"/>
      <c r="H27" s="83"/>
      <c r="I27" s="83"/>
      <c r="J27" s="83"/>
      <c r="K27" s="83"/>
      <c r="L27" s="83"/>
      <c r="M27" s="83"/>
      <c r="N27" s="83"/>
      <c r="O27" s="83"/>
    </row>
    <row r="28" spans="1:16" x14ac:dyDescent="0.3">
      <c r="A28" s="4"/>
      <c r="B28" s="47"/>
      <c r="C28" s="47"/>
      <c r="D28" s="47"/>
      <c r="E28" s="47"/>
      <c r="F28" s="47"/>
      <c r="G28" s="47"/>
      <c r="H28" s="47"/>
      <c r="I28" s="47"/>
      <c r="J28" s="47"/>
      <c r="K28" s="47"/>
      <c r="L28" s="47"/>
      <c r="M28" s="47"/>
      <c r="N28" s="47"/>
      <c r="O28" s="47"/>
    </row>
    <row r="29" spans="1:16" ht="15.6" x14ac:dyDescent="0.3">
      <c r="A29" s="4"/>
      <c r="B29" s="12"/>
      <c r="C29" s="12"/>
      <c r="D29" s="12"/>
      <c r="E29" s="12"/>
      <c r="F29" s="12"/>
      <c r="G29" s="12"/>
      <c r="H29" s="12"/>
      <c r="I29" s="12"/>
      <c r="J29" s="12"/>
      <c r="K29" s="12"/>
      <c r="L29" s="12"/>
      <c r="M29" s="12"/>
      <c r="N29" s="12"/>
      <c r="O29" s="12"/>
    </row>
    <row r="30" spans="1:16" ht="15.6" x14ac:dyDescent="0.3">
      <c r="A30" s="6" t="s">
        <v>1</v>
      </c>
      <c r="B30" s="33">
        <v>302</v>
      </c>
      <c r="C30" s="84" t="s">
        <v>1581</v>
      </c>
      <c r="D30" s="84"/>
      <c r="E30" s="84"/>
      <c r="F30" s="84"/>
      <c r="G30" s="84"/>
      <c r="H30" s="84"/>
      <c r="I30" s="84"/>
      <c r="J30" s="84"/>
      <c r="K30" s="84"/>
      <c r="L30" s="84"/>
      <c r="M30" s="84"/>
      <c r="N30" s="84"/>
      <c r="O30" s="46"/>
    </row>
    <row r="31" spans="1:16" x14ac:dyDescent="0.3">
      <c r="A31" s="6" t="s">
        <v>13</v>
      </c>
      <c r="B31" s="11" t="s">
        <v>2</v>
      </c>
      <c r="C31" s="84" t="s">
        <v>19</v>
      </c>
      <c r="D31" s="84"/>
      <c r="E31" s="84"/>
      <c r="F31" s="84"/>
      <c r="G31" s="84"/>
      <c r="H31" s="84"/>
      <c r="I31" s="84"/>
      <c r="J31" s="84"/>
      <c r="K31" s="84"/>
      <c r="L31" s="84"/>
      <c r="M31" s="84"/>
      <c r="N31" s="84"/>
      <c r="O31" s="8"/>
      <c r="P31" s="4"/>
    </row>
    <row r="32" spans="1:16" x14ac:dyDescent="0.3">
      <c r="B32" s="9"/>
      <c r="C32" s="9"/>
      <c r="D32" s="9"/>
      <c r="E32" s="9"/>
      <c r="F32" s="9"/>
      <c r="G32" s="9"/>
      <c r="H32" s="9"/>
      <c r="I32" s="9"/>
      <c r="J32" s="9"/>
      <c r="K32" s="9"/>
      <c r="L32" s="9"/>
      <c r="M32" s="9"/>
      <c r="N32" s="9"/>
    </row>
    <row r="33" spans="1:16" x14ac:dyDescent="0.3">
      <c r="A33" s="85" t="s">
        <v>21</v>
      </c>
      <c r="B33" s="85" t="s">
        <v>22</v>
      </c>
      <c r="C33" s="85" t="s">
        <v>23</v>
      </c>
      <c r="D33" s="85" t="s">
        <v>24</v>
      </c>
      <c r="E33" s="85" t="s">
        <v>5</v>
      </c>
      <c r="F33" s="86" t="s">
        <v>25</v>
      </c>
      <c r="G33" s="86"/>
      <c r="H33" s="86"/>
      <c r="I33" s="86"/>
      <c r="J33" s="86"/>
      <c r="K33" s="86"/>
      <c r="L33" s="86"/>
      <c r="M33" s="86"/>
      <c r="N33" s="87" t="s">
        <v>16</v>
      </c>
      <c r="O33" s="85" t="s">
        <v>17</v>
      </c>
    </row>
    <row r="34" spans="1:16" x14ac:dyDescent="0.3">
      <c r="A34" s="85"/>
      <c r="B34" s="85"/>
      <c r="C34" s="85"/>
      <c r="D34" s="85"/>
      <c r="E34" s="85"/>
      <c r="F34" s="86" t="s">
        <v>6</v>
      </c>
      <c r="G34" s="86"/>
      <c r="H34" s="86" t="s">
        <v>7</v>
      </c>
      <c r="I34" s="86"/>
      <c r="J34" s="86" t="s">
        <v>8</v>
      </c>
      <c r="K34" s="86"/>
      <c r="L34" s="86" t="s">
        <v>9</v>
      </c>
      <c r="M34" s="86"/>
      <c r="N34" s="87"/>
      <c r="O34" s="85"/>
    </row>
    <row r="35" spans="1:16" x14ac:dyDescent="0.3">
      <c r="A35" s="85"/>
      <c r="B35" s="85"/>
      <c r="C35" s="85"/>
      <c r="D35" s="85"/>
      <c r="E35" s="85"/>
      <c r="F35" s="48" t="s">
        <v>10</v>
      </c>
      <c r="G35" s="48" t="s">
        <v>11</v>
      </c>
      <c r="H35" s="48" t="s">
        <v>10</v>
      </c>
      <c r="I35" s="48" t="s">
        <v>11</v>
      </c>
      <c r="J35" s="48" t="s">
        <v>10</v>
      </c>
      <c r="K35" s="48" t="s">
        <v>12</v>
      </c>
      <c r="L35" s="48" t="s">
        <v>10</v>
      </c>
      <c r="M35" s="48" t="s">
        <v>12</v>
      </c>
      <c r="N35" s="87"/>
      <c r="O35" s="85"/>
    </row>
    <row r="36" spans="1:16" ht="52.8" x14ac:dyDescent="0.3">
      <c r="A36" s="2" t="str">
        <f>INDEX('POA2'!$A$2:$O$152,_xlfn.AGGREGATE(15,6,ROW('POA2'!$A$2:$A$152)-ROW('POA2'!$A$2)+1/--('POA2'!$A$2:$A$152=$B$30),ROWS($A36:A$36)),3)</f>
        <v>2.3 Investigación, desarrollo tecnológico e Innovación</v>
      </c>
      <c r="B36" s="2" t="str">
        <f>INDEX('POA2'!$A$2:$O$152,_xlfn.AGGREGATE(15,6,ROW('POA2'!$A$2:$A$152)-ROW('POA2'!$A$2)+1/--('POA2'!$A$2:$A$152=$B$30),ROWS($A36:B$36)),4)</f>
        <v>2.3.2 Difundir y divulgar los resultados de la investigación a través de los diferentes formatos y canales que permitan consolidar la capacidad académica de la institución.</v>
      </c>
      <c r="C36" s="2" t="str">
        <f>INDEX('POA2'!$A$2:$O$152,_xlfn.AGGREGATE(15,6,ROW('POA2'!$A$2:$A$152)-ROW('POA2'!$A$2)+1/--('POA2'!$A$2:$A$152=$B$30),ROWS($A36:C$36)),5)</f>
        <v>2.3.2.1 Fortalecer la difusión y divulgación de los resultados de la investigación.</v>
      </c>
      <c r="D36" s="2" t="str">
        <f>INDEX('POA2'!$A$2:$O$152,_xlfn.AGGREGATE(15,6,ROW('POA2'!$A$2:$A$152)-ROW('POA2'!$A$2)+1/--('POA2'!$A$2:$A$152=$B$30),ROWS($A36:D$36)),6)</f>
        <v>Promover la publicación de resultados de investigación  en libros, revistas indexadas y/o capítulos de libros</v>
      </c>
      <c r="E36" s="40">
        <f t="shared" ref="E36" si="3">+F36+H36+J36+L36</f>
        <v>6</v>
      </c>
      <c r="F36" s="2">
        <f>INDEX('POA2'!$A$2:$O$152,_xlfn.AGGREGATE(15,6,ROW('POA2'!$A$2:$A$152)-ROW('POA2'!$A$2)+1/--('POA2'!$A$2:$A$152=$B$30),ROWS($A36:F$36)),7)</f>
        <v>0</v>
      </c>
      <c r="G36" s="2">
        <f>INDEX('POA2'!$A$2:$O$152,_xlfn.AGGREGATE(15,6,ROW('POA2'!$A$2:$A$152)-ROW('POA2'!$A$2)+1/--('POA2'!$A$2:$A$152=$B$30),ROWS($A36:G$36)),8)</f>
        <v>0</v>
      </c>
      <c r="H36" s="2">
        <f>INDEX('POA2'!$A$2:$O$152,_xlfn.AGGREGATE(15,6,ROW('POA2'!$A$2:$A$152)-ROW('POA2'!$A$2)+1/--('POA2'!$A$2:$A$152=$B$30),ROWS($A36:H$36)),9)</f>
        <v>3</v>
      </c>
      <c r="I36" s="2">
        <f>INDEX('POA2'!$A$2:$O$152,_xlfn.AGGREGATE(15,6,ROW('POA2'!$A$2:$A$152)-ROW('POA2'!$A$2)+1/--('POA2'!$A$2:$A$152=$B$30),ROWS($A36:I$36)),10)</f>
        <v>0</v>
      </c>
      <c r="J36" s="2">
        <f>INDEX('POA2'!$A$2:$O$152,_xlfn.AGGREGATE(15,6,ROW('POA2'!$A$2:$A$152)-ROW('POA2'!$A$2)+1/--('POA2'!$A$2:$A$152=$B$30),ROWS($A36:J$36)),11)</f>
        <v>0</v>
      </c>
      <c r="K36" s="2">
        <f>INDEX('POA2'!$A$2:$O$152,_xlfn.AGGREGATE(15,6,ROW('POA2'!$A$2:$A$152)-ROW('POA2'!$A$2)+1/--('POA2'!$A$2:$A$152=$B$30),ROWS($A36:K$36)),12)</f>
        <v>0</v>
      </c>
      <c r="L36" s="2">
        <f>INDEX('POA2'!$A$2:$O$152,_xlfn.AGGREGATE(15,6,ROW('POA2'!$A$2:$A$152)-ROW('POA2'!$A$2)+1/--('POA2'!$A$2:$A$152=$B$30),ROWS($A36:L$36)),13)</f>
        <v>3</v>
      </c>
      <c r="M36" s="2">
        <f>INDEX('POA2'!$A$2:$O$152,_xlfn.AGGREGATE(15,6,ROW('POA2'!$A$2:$A$152)-ROW('POA2'!$A$2)+1/--('POA2'!$A$2:$A$152=$B$30),ROWS($A36:M$36)),14)</f>
        <v>0</v>
      </c>
      <c r="N36" s="40">
        <f t="shared" ref="N36" si="4">+G36+I36+K36+M36</f>
        <v>0</v>
      </c>
      <c r="O36" s="49">
        <f>IFERROR(N36/E36,0%)</f>
        <v>0</v>
      </c>
    </row>
    <row r="38" spans="1:16" ht="15.6" x14ac:dyDescent="0.3">
      <c r="A38" s="4"/>
      <c r="B38" s="82" t="s">
        <v>0</v>
      </c>
      <c r="C38" s="82"/>
      <c r="D38" s="82"/>
      <c r="E38" s="82"/>
      <c r="F38" s="82"/>
      <c r="G38" s="82"/>
      <c r="H38" s="82"/>
      <c r="I38" s="82"/>
      <c r="J38" s="82"/>
      <c r="K38" s="82"/>
      <c r="L38" s="82"/>
      <c r="M38" s="82"/>
      <c r="N38" s="82"/>
      <c r="O38" s="82"/>
    </row>
    <row r="39" spans="1:16" x14ac:dyDescent="0.3">
      <c r="A39" s="4"/>
      <c r="B39" s="83" t="s">
        <v>1564</v>
      </c>
      <c r="C39" s="83"/>
      <c r="D39" s="83"/>
      <c r="E39" s="83"/>
      <c r="F39" s="83"/>
      <c r="G39" s="83"/>
      <c r="H39" s="83"/>
      <c r="I39" s="83"/>
      <c r="J39" s="83"/>
      <c r="K39" s="83"/>
      <c r="L39" s="83"/>
      <c r="M39" s="83"/>
      <c r="N39" s="83"/>
      <c r="O39" s="83"/>
    </row>
    <row r="40" spans="1:16" x14ac:dyDescent="0.3">
      <c r="A40" s="4"/>
      <c r="B40" s="47"/>
      <c r="C40" s="47"/>
      <c r="D40" s="47"/>
      <c r="E40" s="47"/>
      <c r="F40" s="47"/>
      <c r="G40" s="47"/>
      <c r="H40" s="47"/>
      <c r="I40" s="47"/>
      <c r="J40" s="47"/>
      <c r="K40" s="47"/>
      <c r="L40" s="47"/>
      <c r="M40" s="47"/>
      <c r="N40" s="47"/>
      <c r="O40" s="47"/>
    </row>
    <row r="41" spans="1:16" ht="15.6" x14ac:dyDescent="0.3">
      <c r="A41" s="4"/>
      <c r="B41" s="12"/>
      <c r="C41" s="12"/>
      <c r="D41" s="12"/>
      <c r="E41" s="12"/>
      <c r="F41" s="12"/>
      <c r="G41" s="12"/>
      <c r="H41" s="12"/>
      <c r="I41" s="12"/>
      <c r="J41" s="12"/>
      <c r="K41" s="12"/>
      <c r="L41" s="12"/>
      <c r="M41" s="12"/>
      <c r="N41" s="12"/>
      <c r="O41" s="12"/>
    </row>
    <row r="42" spans="1:16" ht="15.6" x14ac:dyDescent="0.3">
      <c r="A42" s="6" t="s">
        <v>1</v>
      </c>
      <c r="B42" s="33">
        <v>302</v>
      </c>
      <c r="C42" s="84" t="s">
        <v>1581</v>
      </c>
      <c r="D42" s="84"/>
      <c r="E42" s="84"/>
      <c r="F42" s="84"/>
      <c r="G42" s="84"/>
      <c r="H42" s="84"/>
      <c r="I42" s="84"/>
      <c r="J42" s="84"/>
      <c r="K42" s="84"/>
      <c r="L42" s="84"/>
      <c r="M42" s="84"/>
      <c r="N42" s="84"/>
      <c r="O42" s="46"/>
    </row>
    <row r="43" spans="1:16" x14ac:dyDescent="0.3">
      <c r="A43" s="6" t="s">
        <v>13</v>
      </c>
      <c r="B43" s="11" t="s">
        <v>3</v>
      </c>
      <c r="C43" s="84" t="s">
        <v>26</v>
      </c>
      <c r="D43" s="84"/>
      <c r="E43" s="84"/>
      <c r="F43" s="84"/>
      <c r="G43" s="84"/>
      <c r="H43" s="84"/>
      <c r="I43" s="84"/>
      <c r="J43" s="84"/>
      <c r="K43" s="84"/>
      <c r="L43" s="84"/>
      <c r="M43" s="84"/>
      <c r="N43" s="84"/>
      <c r="O43" s="8"/>
      <c r="P43" s="4"/>
    </row>
    <row r="44" spans="1:16" x14ac:dyDescent="0.3">
      <c r="B44" s="9"/>
      <c r="C44" s="9"/>
      <c r="D44" s="9"/>
      <c r="E44" s="9"/>
      <c r="F44" s="9"/>
      <c r="G44" s="9"/>
      <c r="H44" s="9"/>
      <c r="I44" s="9"/>
      <c r="J44" s="9"/>
      <c r="K44" s="9"/>
      <c r="L44" s="9"/>
      <c r="M44" s="9"/>
      <c r="N44" s="9"/>
    </row>
    <row r="45" spans="1:16" x14ac:dyDescent="0.3">
      <c r="A45" s="85" t="s">
        <v>21</v>
      </c>
      <c r="B45" s="85" t="s">
        <v>22</v>
      </c>
      <c r="C45" s="85" t="s">
        <v>23</v>
      </c>
      <c r="D45" s="85" t="s">
        <v>24</v>
      </c>
      <c r="E45" s="85" t="s">
        <v>5</v>
      </c>
      <c r="F45" s="86" t="s">
        <v>25</v>
      </c>
      <c r="G45" s="86"/>
      <c r="H45" s="86"/>
      <c r="I45" s="86"/>
      <c r="J45" s="86"/>
      <c r="K45" s="86"/>
      <c r="L45" s="86"/>
      <c r="M45" s="86"/>
      <c r="N45" s="87" t="s">
        <v>16</v>
      </c>
      <c r="O45" s="85" t="s">
        <v>17</v>
      </c>
    </row>
    <row r="46" spans="1:16" x14ac:dyDescent="0.3">
      <c r="A46" s="85"/>
      <c r="B46" s="85"/>
      <c r="C46" s="85"/>
      <c r="D46" s="85"/>
      <c r="E46" s="85"/>
      <c r="F46" s="86" t="s">
        <v>6</v>
      </c>
      <c r="G46" s="86"/>
      <c r="H46" s="86" t="s">
        <v>7</v>
      </c>
      <c r="I46" s="86"/>
      <c r="J46" s="86" t="s">
        <v>8</v>
      </c>
      <c r="K46" s="86"/>
      <c r="L46" s="86" t="s">
        <v>9</v>
      </c>
      <c r="M46" s="86"/>
      <c r="N46" s="87"/>
      <c r="O46" s="85"/>
    </row>
    <row r="47" spans="1:16" x14ac:dyDescent="0.3">
      <c r="A47" s="85"/>
      <c r="B47" s="85"/>
      <c r="C47" s="85"/>
      <c r="D47" s="85"/>
      <c r="E47" s="85"/>
      <c r="F47" s="48" t="s">
        <v>10</v>
      </c>
      <c r="G47" s="48" t="s">
        <v>11</v>
      </c>
      <c r="H47" s="48" t="s">
        <v>10</v>
      </c>
      <c r="I47" s="48" t="s">
        <v>11</v>
      </c>
      <c r="J47" s="48" t="s">
        <v>10</v>
      </c>
      <c r="K47" s="48" t="s">
        <v>12</v>
      </c>
      <c r="L47" s="48" t="s">
        <v>10</v>
      </c>
      <c r="M47" s="48" t="s">
        <v>12</v>
      </c>
      <c r="N47" s="87"/>
      <c r="O47" s="85"/>
    </row>
    <row r="48" spans="1:16" ht="49.5" customHeight="1" x14ac:dyDescent="0.3">
      <c r="A48" s="2" t="str">
        <f>INDEX('POA3'!$A$2:$O$152,_xlfn.AGGREGATE(15,6,ROW('POA3'!$A$2:$A$152)-ROW('POA3'!$A$2)+1/--('POA3'!$A$2:$A$152=$B$42),ROWS($A$48:A48)),3)</f>
        <v>3.4 Extensión y vinculación</v>
      </c>
      <c r="B48" s="2" t="str">
        <f>INDEX('POA3'!$A$2:$O$152,_xlfn.AGGREGATE(15,6,ROW('POA3'!$A$2:$A$152)-ROW('POA3'!$A$2)+1/--('POA3'!$A$2:$A$152=$B$42),ROWS($A$48:B48)),4)</f>
        <v>3.4.3 Impulsar mecanismos para la generación de ingresos propios a través de la vinculación con el entorno social y productivo.</v>
      </c>
      <c r="C48" s="2" t="str">
        <f>INDEX('POA3'!$A$2:$O$152,_xlfn.AGGREGATE(15,6,ROW('POA3'!$A$2:$A$152)-ROW('POA3'!$A$2)+1/--('POA3'!$A$2:$A$152=$B$42),ROWS($A$48:C48)),5)</f>
        <v>3.4.3.3 Reformular los esquemas institucionales de educación continua a fin de que representen una fuente significativa de ingresos propios para la universidad.</v>
      </c>
      <c r="D48" s="2" t="str">
        <f>INDEX('POA3'!$A$2:$O$152,_xlfn.AGGREGATE(15,6,ROW('POA3'!$A$2:$A$152)-ROW('POA3'!$A$2)+1/--('POA3'!$A$2:$A$152=$B$42),ROWS($A$48:D48)),6)</f>
        <v>Ofertar cursos de acuerdo con las necesidades del entorno social y productivo</v>
      </c>
      <c r="E48" s="37">
        <f t="shared" ref="E48:E49" si="5">+F48+H48+J48+L48</f>
        <v>2</v>
      </c>
      <c r="F48" s="31">
        <f>INDEX('POA3'!$A$2:$O$152,_xlfn.AGGREGATE(15,6,ROW('POA3'!$A$2:$A$152)-ROW('POA3'!$A$2)+1/--('POA3'!$A$2:$A$152=$B$42),ROWS($A$48:E48)),7)</f>
        <v>0</v>
      </c>
      <c r="G48" s="31">
        <f>INDEX('POA3'!$A$2:$O$152,_xlfn.AGGREGATE(15,6,ROW('POA3'!$A$2:$A$152)-ROW('POA3'!$A$2)+1/--('POA3'!$A$2:$A$152=$B$42),ROWS($A$48:F48)),8)</f>
        <v>0</v>
      </c>
      <c r="H48" s="31">
        <f>INDEX('POA3'!$A$2:$O$152,_xlfn.AGGREGATE(15,6,ROW('POA3'!$A$2:$A$152)-ROW('POA3'!$A$2)+1/--('POA3'!$A$2:$A$152=$B$42),ROWS($A$48:G48)),9)</f>
        <v>1</v>
      </c>
      <c r="I48" s="31">
        <f>INDEX('POA3'!$A$2:$O$152,_xlfn.AGGREGATE(15,6,ROW('POA3'!$A$2:$A$152)-ROW('POA3'!$A$2)+1/--('POA3'!$A$2:$A$152=$B$42),ROWS($A$48:H48)),10)</f>
        <v>0</v>
      </c>
      <c r="J48" s="31">
        <f>INDEX('POA3'!$A$2:$O$152,_xlfn.AGGREGATE(15,6,ROW('POA3'!$A$2:$A$152)-ROW('POA3'!$A$2)+1/--('POA3'!$A$2:$A$152=$B$42),ROWS($A$48:I48)),11)</f>
        <v>0</v>
      </c>
      <c r="K48" s="31">
        <f>INDEX('POA3'!$A$2:$O$152,_xlfn.AGGREGATE(15,6,ROW('POA3'!$A$2:$A$152)-ROW('POA3'!$A$2)+1/--('POA3'!$A$2:$A$152=$B$42),ROWS($A$48:J48)),12)</f>
        <v>0</v>
      </c>
      <c r="L48" s="31">
        <f>INDEX('POA3'!$A$2:$O$152,_xlfn.AGGREGATE(15,6,ROW('POA3'!$A$2:$A$152)-ROW('POA3'!$A$2)+1/--('POA3'!$A$2:$A$152=$B$42),ROWS($A$48:K48)),13)</f>
        <v>1</v>
      </c>
      <c r="M48" s="31">
        <f>INDEX('POA3'!$A$2:$O$152,_xlfn.AGGREGATE(15,6,ROW('POA3'!$A$2:$A$152)-ROW('POA3'!$A$2)+1/--('POA3'!$A$2:$A$152=$B$42),ROWS($A$48:L48)),14)</f>
        <v>0</v>
      </c>
      <c r="N48" s="37">
        <f t="shared" ref="N48:N49" si="6">+G48+I48+K48+M48</f>
        <v>0</v>
      </c>
      <c r="O48" s="41">
        <f t="shared" ref="O48:O49" si="7">IFERROR(N48/E48,0%)</f>
        <v>0</v>
      </c>
    </row>
    <row r="49" spans="1:15" ht="66" x14ac:dyDescent="0.3">
      <c r="A49" s="2" t="str">
        <f>INDEX('POA3'!$A$2:$O$152,_xlfn.AGGREGATE(15,6,ROW('POA3'!$A$2:$A$152)-ROW('POA3'!$A$2)+1/--('POA3'!$A$2:$A$152=$B$42),ROWS($A$48:A49)),3)</f>
        <v>3.4 Extensión y vinculación</v>
      </c>
      <c r="B49" s="2" t="str">
        <f>INDEX('POA3'!$A$2:$O$152,_xlfn.AGGREGATE(15,6,ROW('POA3'!$A$2:$A$152)-ROW('POA3'!$A$2)+1/--('POA3'!$A$2:$A$152=$B$42),ROWS($A$48:B49)),4)</f>
        <v>3.4.1 Fortalecer la presencia de la universidad en la sociedad a través de la divulgación del conocimiento y la promoción de la cultura y el deporte.</v>
      </c>
      <c r="C49" s="2" t="str">
        <f>INDEX('POA3'!$A$2:$O$152,_xlfn.AGGREGATE(15,6,ROW('POA3'!$A$2:$A$152)-ROW('POA3'!$A$2)+1/--('POA3'!$A$2:$A$152=$B$42),ROWS($A$48:C49)),5)</f>
        <v>3.4.1.2 Fomentar el desarrollo de vocaciones científicas y tecnológicas en estudiantes de educación básica y media superior de la entidad.</v>
      </c>
      <c r="D49" s="2" t="str">
        <f>INDEX('POA3'!$A$2:$O$152,_xlfn.AGGREGATE(15,6,ROW('POA3'!$A$2:$A$152)-ROW('POA3'!$A$2)+1/--('POA3'!$A$2:$A$152=$B$42),ROWS($A$48:D49)),6)</f>
        <v>REALIZAR EVENTOS DONDE SE PROMUEVA LA PARTICIPACION DE SECTORES EDUCATIVOS PREVIOS A FIN DE ESTABLECER UN VINCULO CON NUESTROS PE OFERTADOS</v>
      </c>
      <c r="E49" s="37">
        <f t="shared" si="5"/>
        <v>2</v>
      </c>
      <c r="F49" s="31">
        <f>INDEX('POA3'!$A$2:$O$152,_xlfn.AGGREGATE(15,6,ROW('POA3'!$A$2:$A$152)-ROW('POA3'!$A$2)+1/--('POA3'!$A$2:$A$152=$B$42),ROWS($A$48:E49)),7)</f>
        <v>0</v>
      </c>
      <c r="G49" s="31">
        <f>INDEX('POA3'!$A$2:$O$152,_xlfn.AGGREGATE(15,6,ROW('POA3'!$A$2:$A$152)-ROW('POA3'!$A$2)+1/--('POA3'!$A$2:$A$152=$B$42),ROWS($A$48:F49)),8)</f>
        <v>0</v>
      </c>
      <c r="H49" s="31">
        <f>INDEX('POA3'!$A$2:$O$152,_xlfn.AGGREGATE(15,6,ROW('POA3'!$A$2:$A$152)-ROW('POA3'!$A$2)+1/--('POA3'!$A$2:$A$152=$B$42),ROWS($A$48:G49)),9)</f>
        <v>1</v>
      </c>
      <c r="I49" s="31">
        <f>INDEX('POA3'!$A$2:$O$152,_xlfn.AGGREGATE(15,6,ROW('POA3'!$A$2:$A$152)-ROW('POA3'!$A$2)+1/--('POA3'!$A$2:$A$152=$B$42),ROWS($A$48:H49)),10)</f>
        <v>0</v>
      </c>
      <c r="J49" s="31">
        <f>INDEX('POA3'!$A$2:$O$152,_xlfn.AGGREGATE(15,6,ROW('POA3'!$A$2:$A$152)-ROW('POA3'!$A$2)+1/--('POA3'!$A$2:$A$152=$B$42),ROWS($A$48:I49)),11)</f>
        <v>0</v>
      </c>
      <c r="K49" s="31">
        <f>INDEX('POA3'!$A$2:$O$152,_xlfn.AGGREGATE(15,6,ROW('POA3'!$A$2:$A$152)-ROW('POA3'!$A$2)+1/--('POA3'!$A$2:$A$152=$B$42),ROWS($A$48:J49)),12)</f>
        <v>0</v>
      </c>
      <c r="L49" s="31">
        <f>INDEX('POA3'!$A$2:$O$152,_xlfn.AGGREGATE(15,6,ROW('POA3'!$A$2:$A$152)-ROW('POA3'!$A$2)+1/--('POA3'!$A$2:$A$152=$B$42),ROWS($A$48:K49)),13)</f>
        <v>1</v>
      </c>
      <c r="M49" s="31">
        <f>INDEX('POA3'!$A$2:$O$152,_xlfn.AGGREGATE(15,6,ROW('POA3'!$A$2:$A$152)-ROW('POA3'!$A$2)+1/--('POA3'!$A$2:$A$152=$B$42),ROWS($A$48:L49)),14)</f>
        <v>0</v>
      </c>
      <c r="N49" s="37">
        <f t="shared" si="6"/>
        <v>0</v>
      </c>
      <c r="O49" s="41">
        <f t="shared" si="7"/>
        <v>0</v>
      </c>
    </row>
  </sheetData>
  <mergeCells count="48">
    <mergeCell ref="B38:O38"/>
    <mergeCell ref="B39:O39"/>
    <mergeCell ref="C42:N42"/>
    <mergeCell ref="C43:N43"/>
    <mergeCell ref="A45:A47"/>
    <mergeCell ref="B45:B47"/>
    <mergeCell ref="C45:C47"/>
    <mergeCell ref="D45:D47"/>
    <mergeCell ref="E45:E47"/>
    <mergeCell ref="F45:M45"/>
    <mergeCell ref="N45:N47"/>
    <mergeCell ref="O45:O47"/>
    <mergeCell ref="F46:G46"/>
    <mergeCell ref="H46:I46"/>
    <mergeCell ref="J46:K46"/>
    <mergeCell ref="L46:M46"/>
    <mergeCell ref="B26:O26"/>
    <mergeCell ref="B27:O27"/>
    <mergeCell ref="C30:N30"/>
    <mergeCell ref="C31:N31"/>
    <mergeCell ref="A33:A35"/>
    <mergeCell ref="B33:B35"/>
    <mergeCell ref="C33:C35"/>
    <mergeCell ref="D33:D35"/>
    <mergeCell ref="E33:E35"/>
    <mergeCell ref="F33:M33"/>
    <mergeCell ref="N33:N35"/>
    <mergeCell ref="O33:O35"/>
    <mergeCell ref="F34:G34"/>
    <mergeCell ref="H34:I34"/>
    <mergeCell ref="J34:K34"/>
    <mergeCell ref="L34:M34"/>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3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view="pageBreakPreview" topLeftCell="A28" zoomScale="60" zoomScaleNormal="60" workbookViewId="0">
      <selection activeCell="B92" sqref="B92"/>
    </sheetView>
  </sheetViews>
  <sheetFormatPr baseColWidth="10" defaultColWidth="11.44140625" defaultRowHeight="14.4" x14ac:dyDescent="0.3"/>
  <cols>
    <col min="1" max="2" width="39.44140625" customWidth="1"/>
    <col min="3" max="3" width="65.10937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401</v>
      </c>
      <c r="C5" s="84" t="s">
        <v>144</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1.1.1.1 Diversificar la oferta de programas de licenciatura en diferentes modalidades y áreas del conocimiento que contribuya al desarrollo regional y nacional.</v>
      </c>
      <c r="D11" s="2" t="str">
        <f>IF(ROWS($A$11:D11)&gt;COUNTIF(POA!$A:$A,$B$5),"",INDEX(POA!$A$2:$O$856,_xlfn.AGGREGATE(15,6,ROW(POA!$A$2:$A$855)-ROW(POA!$A$2)+1/--(POA!$A$2:$A$855=$B$5),ROWS($A$11:D11)),6))</f>
        <v>proponer la creación del programa de licenciatura en trabajo social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1.1.3.1 Modificar y actualizar los planes y programas de estudio de licenciatura y posgrado que respondan a los requerimientos del entorno regional, nacional e internacional.</v>
      </c>
      <c r="D12" s="2" t="str">
        <f>IF(ROWS($A$11:D12)&gt;COUNTIF(POA!$A:$A,$B$5),"",INDEX(POA!$A$2:$O$856,_xlfn.AGGREGATE(15,6,ROW(POA!$A$2:$A$855)-ROW(POA!$A$2)+1/--(POA!$A$2:$A$855=$B$5),ROWS($A$11:D12)),6))</f>
        <v>modificar los planes de estudio de licenciartura en Sociología, Ciencias de la Comunicación</v>
      </c>
      <c r="E12" s="31">
        <f t="shared" ref="E12:E28"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2</v>
      </c>
      <c r="M12" s="31">
        <f>IF(ROWS($A$11:M12)&gt;COUNTIF(POA!$A:$A,$B$5),"",INDEX(POA!$A$2:$O$856,_xlfn.AGGREGATE(15,6,ROW(POA!$A$2:$A$855)-ROW(POA!$A$2)+1/--(POA!$A$2:$A$855=$B$5),ROWS($A$11:M12)),14))</f>
        <v>0</v>
      </c>
      <c r="N12" s="37">
        <f t="shared" ref="N12:N28" si="1">+G12+I12+K12+M12</f>
        <v>0</v>
      </c>
      <c r="O12" s="41">
        <f t="shared" ref="O12:O28"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1.2.1.4 Promover el emprendimiento, la innovación y las habilidades de liderazgo en los estudiantes a lo largo del proceso formativo.</v>
      </c>
      <c r="D13" s="2" t="str">
        <f>IF(ROWS($A$11:D13)&gt;COUNTIF(POA!$A:$A,$B$5),"",INDEX(POA!$A$2:$O$856,_xlfn.AGGREGATE(15,6,ROW(POA!$A$2:$A$855)-ROW(POA!$A$2)+1/--(POA!$A$2:$A$855=$B$5),ROWS($A$11:D13)),6))</f>
        <v>Ofertar cursos sobre emprendimiento y liderazgo</v>
      </c>
      <c r="E13" s="31">
        <f t="shared" si="0"/>
        <v>1</v>
      </c>
      <c r="F13" s="31">
        <f>IF(ROWS($A$11:F13)&gt;COUNTIF(POA!$A:$A,$B$5),"",INDEX(POA!$A$2:$O$856,_xlfn.AGGREGATE(15,6,ROW(POA!$A$2:$A$855)-ROW(POA!$A$2)+1/--(POA!$A$2:$A$855=$B$5),ROWS($A$11:F13)),7))</f>
        <v>1</v>
      </c>
      <c r="G13" s="31">
        <f>IF(ROWS($A$11:G13)&gt;COUNTIF(POA!$A:$A,$B$5),"",INDEX(POA!$A$2:$O$856,_xlfn.AGGREGATE(15,6,ROW(POA!$A$2:$A$855)-ROW(POA!$A$2)+1/--(POA!$A$2:$A$855=$B$5),ROWS($A$11:G13)),8))</f>
        <v>1</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1</v>
      </c>
      <c r="O13" s="41">
        <f t="shared" si="2"/>
        <v>1</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1.2.1.6 Promover la participación de los estudiantes en experiencias de movilidad nacional e internacional.</v>
      </c>
      <c r="D14" s="2" t="str">
        <f>IF(ROWS($A$11:D14)&gt;COUNTIF(POA!$A:$A,$B$5),"",INDEX(POA!$A$2:$O$856,_xlfn.AGGREGATE(15,6,ROW(POA!$A$2:$A$855)-ROW(POA!$A$2)+1/--(POA!$A$2:$A$855=$B$5),ROWS($A$11:D14)),6))</f>
        <v>Ofrecer apoyos económicos a estudiantes de licenciatura para que realicen intercambio en universidades nacionales y extranjeras</v>
      </c>
      <c r="E14" s="31">
        <f t="shared" si="0"/>
        <v>10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4</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6</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1.2.1.7 Promover habilidades de lectura y argumentación en los estudiantes para el desarrollo del pensamiento crítico.</v>
      </c>
      <c r="D15" s="2" t="str">
        <f>IF(ROWS($A$11:D15)&gt;COUNTIF(POA!$A:$A,$B$5),"",INDEX(POA!$A$2:$O$856,_xlfn.AGGREGATE(15,6,ROW(POA!$A$2:$A$855)-ROW(POA!$A$2)+1/--(POA!$A$2:$A$855=$B$5),ROWS($A$11:D15)),6))</f>
        <v>Ofertar cursos propedéuticos sobre comprensión lectora y pensamiento crítico</v>
      </c>
      <c r="E15" s="31">
        <f t="shared" si="0"/>
        <v>1</v>
      </c>
      <c r="F15" s="31">
        <f>IF(ROWS($A$11:F15)&gt;COUNTIF(POA!$A:$A,$B$5),"",INDEX(POA!$A$2:$O$856,_xlfn.AGGREGATE(15,6,ROW(POA!$A$2:$A$855)-ROW(POA!$A$2)+1/--(POA!$A$2:$A$855=$B$5),ROWS($A$11:F15)),7))</f>
        <v>1</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1</v>
      </c>
      <c r="O15" s="41">
        <f t="shared" si="2"/>
        <v>1</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1.2.1.9 Fomentar los valores universitarios e incidir en la formación ciudadana de los estudiantes.</v>
      </c>
      <c r="D16" s="2" t="str">
        <f>IF(ROWS($A$11:D16)&gt;COUNTIF(POA!$A:$A,$B$5),"",INDEX(POA!$A$2:$O$856,_xlfn.AGGREGATE(15,6,ROW(POA!$A$2:$A$855)-ROW(POA!$A$2)+1/--(POA!$A$2:$A$855=$B$5),ROWS($A$11:D16)),6))</f>
        <v>Apoyar la realización de actividades del Comité de Valores</v>
      </c>
      <c r="E16" s="31">
        <f t="shared" si="0"/>
        <v>4</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2</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2</v>
      </c>
      <c r="M16" s="31">
        <f>IF(ROWS($A$11:M16)&gt;COUNTIF(POA!$A:$A,$B$5),"",INDEX(POA!$A$2:$O$856,_xlfn.AGGREGATE(15,6,ROW(POA!$A$2:$A$855)-ROW(POA!$A$2)+1/--(POA!$A$2:$A$855=$B$5),ROWS($A$11:M16)),14))</f>
        <v>0</v>
      </c>
      <c r="N16" s="37">
        <f t="shared" si="1"/>
        <v>0</v>
      </c>
      <c r="O16" s="41">
        <f t="shared" si="2"/>
        <v>0</v>
      </c>
    </row>
    <row r="17" spans="1:15" ht="39.6"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1.2.2.4 Fortalecer los servicios institucionales de tutoría, orientación psicopedagógica y asesoría académica.</v>
      </c>
      <c r="D17" s="2" t="str">
        <f>IF(ROWS($A$11:D17)&gt;COUNTIF(POA!$A:$A,$B$5),"",INDEX(POA!$A$2:$O$856,_xlfn.AGGREGATE(15,6,ROW(POA!$A$2:$A$855)-ROW(POA!$A$2)+1/--(POA!$A$2:$A$855=$B$5),ROWS($A$11:D17)),6))</f>
        <v>Ofrecer talleres de capacitación a tutores</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39.6"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1.2.2.9 Realizar estudios de seguimiento de egresados que permitan conocer la contribución de la formación recibida al ejercicio de su profesión.</v>
      </c>
      <c r="D18" s="2" t="str">
        <f>IF(ROWS($A$11:D18)&gt;COUNTIF(POA!$A:$A,$B$5),"",INDEX(POA!$A$2:$O$856,_xlfn.AGGREGATE(15,6,ROW(POA!$A$2:$A$855)-ROW(POA!$A$2)+1/--(POA!$A$2:$A$855=$B$5),ROWS($A$11:D18)),6))</f>
        <v>Realizar un estudio de seguimiento de egresados de la facultad</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5"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1.2.2.5 Formalizar la oferta de servicios psicológicos para la atención de estudiantes en riesgo psicosocial.</v>
      </c>
      <c r="D19" s="2" t="str">
        <f>IF(ROWS($A$11:D19)&gt;COUNTIF(POA!$A:$A,$B$5),"",INDEX(POA!$A$2:$O$856,_xlfn.AGGREGATE(15,6,ROW(POA!$A$2:$A$855)-ROW(POA!$A$2)+1/--(POA!$A$2:$A$855=$B$5),ROWS($A$11:D19)),6))</f>
        <v>Ofrecer servicios psicológicos que atiendan estudiantes en riesgo psicosocial</v>
      </c>
      <c r="E19" s="31">
        <f t="shared" si="0"/>
        <v>1</v>
      </c>
      <c r="F19" s="31">
        <f>IF(ROWS($A$11:F19)&gt;COUNTIF(POA!$A:$A,$B$5),"",INDEX(POA!$A$2:$O$856,_xlfn.AGGREGATE(15,6,ROW(POA!$A$2:$A$855)-ROW(POA!$A$2)+1/--(POA!$A$2:$A$855=$B$5),ROWS($A$11:F19)),7))</f>
        <v>1</v>
      </c>
      <c r="G19" s="31">
        <f>IF(ROWS($A$11:G19)&gt;COUNTIF(POA!$A:$A,$B$5),"",INDEX(POA!$A$2:$O$856,_xlfn.AGGREGATE(15,6,ROW(POA!$A$2:$A$855)-ROW(POA!$A$2)+1/--(POA!$A$2:$A$855=$B$5),ROWS($A$11:G19)),8))</f>
        <v>1</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1</v>
      </c>
      <c r="O19" s="41">
        <f t="shared" si="2"/>
        <v>1</v>
      </c>
    </row>
    <row r="20" spans="1:15" ht="39.6"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1.2.2 Fortalecer las trayectorias escolares de los alumnos para asegurar la conclusión exitosa de sus estudios.</v>
      </c>
      <c r="C20" s="2" t="str">
        <f>IF(ROWS($A$11:C20)&gt;COUNTIF(POA!$A:$A,$B$5),"",INDEX(POA!$A$2:$O$856,_xlfn.AGGREGATE(15,6,ROW(POA!$A$2:$A$855)-ROW(POA!$A$2)+1/--(POA!$A$2:$A$855=$B$5),ROWS($A$11:C20)),5))</f>
        <v>1.2.2.6 Diseñar e implementar programas institucionales de apoyo y atención a estudiantes en riesgo de rezago escolar.</v>
      </c>
      <c r="D20" s="2" t="str">
        <f>IF(ROWS($A$11:D20)&gt;COUNTIF(POA!$A:$A,$B$5),"",INDEX(POA!$A$2:$O$856,_xlfn.AGGREGATE(15,6,ROW(POA!$A$2:$A$855)-ROW(POA!$A$2)+1/--(POA!$A$2:$A$855=$B$5),ROWS($A$11:D20)),6))</f>
        <v>Asignar docentes como asesores académicos a estudiantes en riesgo de rezago escolar</v>
      </c>
      <c r="E20" s="31">
        <f t="shared" si="0"/>
        <v>5</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5</v>
      </c>
      <c r="M20" s="31">
        <f>IF(ROWS($A$11:M20)&gt;COUNTIF(POA!$A:$A,$B$5),"",INDEX(POA!$A$2:$O$856,_xlfn.AGGREGATE(15,6,ROW(POA!$A$2:$A$855)-ROW(POA!$A$2)+1/--(POA!$A$2:$A$855=$B$5),ROWS($A$11:M20)),14))</f>
        <v>0</v>
      </c>
      <c r="N20" s="37">
        <f t="shared" si="1"/>
        <v>0</v>
      </c>
      <c r="O20" s="41">
        <f t="shared" si="2"/>
        <v>0</v>
      </c>
    </row>
    <row r="21" spans="1:15" ht="52.8"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1.2.3 Promover el respeto y el reconocimiento de la diversidad y la diferencia en todas sus expresiones y los ámbitos de la vida universitaria.</v>
      </c>
      <c r="C21" s="2" t="str">
        <f>IF(ROWS($A$11:C21)&gt;COUNTIF(POA!$A:$A,$B$5),"",INDEX(POA!$A$2:$O$856,_xlfn.AGGREGATE(15,6,ROW(POA!$A$2:$A$855)-ROW(POA!$A$2)+1/--(POA!$A$2:$A$855=$B$5),ROWS($A$11:C21)),5))</f>
        <v>1.2.3.3 Adoptar e instrumentar protocolos para casos de hostigamiento, acoso sexual y discriminación, así como para la violencia de género.</v>
      </c>
      <c r="D21" s="2" t="str">
        <f>IF(ROWS($A$11:D21)&gt;COUNTIF(POA!$A:$A,$B$5),"",INDEX(POA!$A$2:$O$856,_xlfn.AGGREGATE(15,6,ROW(POA!$A$2:$A$855)-ROW(POA!$A$2)+1/--(POA!$A$2:$A$855=$B$5),ROWS($A$11:D21)),6))</f>
        <v>Constituir el comité para prevenir el hostigamiento, acoso sexual, discriminación y la violencia de género</v>
      </c>
      <c r="E21" s="31">
        <f t="shared" si="0"/>
        <v>1</v>
      </c>
      <c r="F21" s="31">
        <f>IF(ROWS($A$11:F21)&gt;COUNTIF(POA!$A:$A,$B$5),"",INDEX(POA!$A$2:$O$856,_xlfn.AGGREGATE(15,6,ROW(POA!$A$2:$A$855)-ROW(POA!$A$2)+1/--(POA!$A$2:$A$855=$B$5),ROWS($A$11:F21)),7))</f>
        <v>1</v>
      </c>
      <c r="G21" s="31">
        <f>IF(ROWS($A$11:G21)&gt;COUNTIF(POA!$A:$A,$B$5),"",INDEX(POA!$A$2:$O$856,_xlfn.AGGREGATE(15,6,ROW(POA!$A$2:$A$855)-ROW(POA!$A$2)+1/--(POA!$A$2:$A$855=$B$5),ROWS($A$11:G21)),8))</f>
        <v>1</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1</v>
      </c>
      <c r="O21" s="41">
        <f t="shared" si="2"/>
        <v>1</v>
      </c>
    </row>
    <row r="22" spans="1:15" ht="52.8" x14ac:dyDescent="0.3">
      <c r="A22" s="2" t="str">
        <f>IF(ROWS($A$11:A22)&gt;COUNTIF(POA!$A:$A,$B$5),"",INDEX(POA!$A$2:$O$856,_xlfn.AGGREGATE(15,6,ROW(POA!$A$2:$A$855)-ROW(POA!$A$2)+1/--(POA!$A$2:$A$855=$B$5),ROWS($A$11:A22)),3))</f>
        <v>1.5 Internacionalización</v>
      </c>
      <c r="B22" s="2" t="str">
        <f>IF(ROWS($A$11:B22)&gt;COUNTIF(POA!$A:$A,$B$5),"",INDEX(POA!$A$2:$O$856,_xlfn.AGGREGATE(15,6,ROW(POA!$A$2:$A$855)-ROW(POA!$A$2)+1/--(POA!$A$2:$A$855=$B$5),ROWS($A$11:B22)),4))</f>
        <v>1.5.1 Fortalecer la internacionalización de la universidad mediante una mayor vinculación y cooperación académica con instituciones de educación superior de reconocido prestigio.</v>
      </c>
      <c r="C22" s="2" t="str">
        <f>IF(ROWS($A$11:C22)&gt;COUNTIF(POA!$A:$A,$B$5),"",INDEX(POA!$A$2:$O$856,_xlfn.AGGREGATE(15,6,ROW(POA!$A$2:$A$855)-ROW(POA!$A$2)+1/--(POA!$A$2:$A$855=$B$5),ROWS($A$11:C22)),5))</f>
        <v>1.5.1.4 Impartir cursos homologados en licenciatura y posgrado en colaboración con otras IES extranjeras.</v>
      </c>
      <c r="D22" s="2" t="str">
        <f>IF(ROWS($A$11:D22)&gt;COUNTIF(POA!$A:$A,$B$5),"",INDEX(POA!$A$2:$O$856,_xlfn.AGGREGATE(15,6,ROW(POA!$A$2:$A$855)-ROW(POA!$A$2)+1/--(POA!$A$2:$A$855=$B$5),ROWS($A$11:D22)),6))</f>
        <v>Impartir curso homologado con SDSU sobre comunicación comunitaria</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5" ht="66" x14ac:dyDescent="0.3">
      <c r="A23" s="2" t="str">
        <f>IF(ROWS($A$11:A23)&gt;COUNTIF(POA!$A:$A,$B$5),"",INDEX(POA!$A$2:$O$856,_xlfn.AGGREGATE(15,6,ROW(POA!$A$2:$A$855)-ROW(POA!$A$2)+1/--(POA!$A$2:$A$855=$B$5),ROWS($A$11:A23)),3))</f>
        <v>1.6 Desarrollo académico</v>
      </c>
      <c r="B23" s="2" t="str">
        <f>IF(ROWS($A$11:B23)&gt;COUNTIF(POA!$A:$A,$B$5),"",INDEX(POA!$A$2:$O$856,_xlfn.AGGREGATE(15,6,ROW(POA!$A$2:$A$855)-ROW(POA!$A$2)+1/--(POA!$A$2:$A$855=$B$5),ROWS($A$11:B23)),4))</f>
        <v>1.6.2 Promover esquemas de formación y actualización del personal académico, con base en rutas diferenciadas en función de su experiencia, antigüedad y tipo de contratación.</v>
      </c>
      <c r="C23" s="2" t="str">
        <f>IF(ROWS($A$11:C23)&gt;COUNTIF(POA!$A:$A,$B$5),"",INDEX(POA!$A$2:$O$856,_xlfn.AGGREGATE(15,6,ROW(POA!$A$2:$A$855)-ROW(POA!$A$2)+1/--(POA!$A$2:$A$855=$B$5),ROWS($A$11:C23)),5))</f>
        <v>1.6.2.1 Fortalecer los esquemas de formación y actualización docente para el mejorar las capacidades disciplinarias y didácticas  del personal académico de tiempo completo y  de asignatura.</v>
      </c>
      <c r="D23" s="2" t="str">
        <f>IF(ROWS($A$11:D23)&gt;COUNTIF(POA!$A:$A,$B$5),"",INDEX(POA!$A$2:$O$856,_xlfn.AGGREGATE(15,6,ROW(POA!$A$2:$A$855)-ROW(POA!$A$2)+1/--(POA!$A$2:$A$855=$B$5),ROWS($A$11:D23)),6))</f>
        <v>Organizar seminario de actualización disciplinar para las licenciaturas en humanidades y ciencias sociales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1</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39.6" x14ac:dyDescent="0.3">
      <c r="A24" s="2" t="str">
        <f>IF(ROWS($A$11:A24)&gt;COUNTIF(POA!$A:$A,$B$5),"",INDEX(POA!$A$2:$O$856,_xlfn.AGGREGATE(15,6,ROW(POA!$A$2:$A$855)-ROW(POA!$A$2)+1/--(POA!$A$2:$A$855=$B$5),ROWS($A$11:A24)),3))</f>
        <v>1.7 Cultura digital</v>
      </c>
      <c r="B24" s="2" t="str">
        <f>IF(ROWS($A$11:B24)&gt;COUNTIF(POA!$A:$A,$B$5),"",INDEX(POA!$A$2:$O$856,_xlfn.AGGREGATE(15,6,ROW(POA!$A$2:$A$855)-ROW(POA!$A$2)+1/--(POA!$A$2:$A$855=$B$5),ROWS($A$11:B24)),4))</f>
        <v>1.7.2 Propiciar la formación y actualización de la comunidad universitaria en el uso de las tecnologías digitales.</v>
      </c>
      <c r="C24" s="2" t="str">
        <f>IF(ROWS($A$11:C24)&gt;COUNTIF(POA!$A:$A,$B$5),"",INDEX(POA!$A$2:$O$856,_xlfn.AGGREGATE(15,6,ROW(POA!$A$2:$A$855)-ROW(POA!$A$2)+1/--(POA!$A$2:$A$855=$B$5),ROWS($A$11:C24)),5))</f>
        <v>1.7.2.4 Establecer una agenda institucional de investigación y desarrollo, que tenga como objeto de estudio el uso y apropiación de tecnologías digitales en entornos de aprendizaje.</v>
      </c>
      <c r="D24" s="2" t="str">
        <f>IF(ROWS($A$11:D24)&gt;COUNTIF(POA!$A:$A,$B$5),"",INDEX(POA!$A$2:$O$856,_xlfn.AGGREGATE(15,6,ROW(POA!$A$2:$A$855)-ROW(POA!$A$2)+1/--(POA!$A$2:$A$855=$B$5),ROWS($A$11:D24)),6))</f>
        <v>Desarrollar el proyecto de investigación sobre alfabetización mediática en entornos escolares</v>
      </c>
      <c r="E24" s="31">
        <f t="shared" si="0"/>
        <v>1</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1.8 Comunicación e identidad universitaria</v>
      </c>
      <c r="B25" s="2" t="str">
        <f>IF(ROWS($A$11:B25)&gt;COUNTIF(POA!$A:$A,$B$5),"",INDEX(POA!$A$2:$O$856,_xlfn.AGGREGATE(15,6,ROW(POA!$A$2:$A$855)-ROW(POA!$A$2)+1/--(POA!$A$2:$A$855=$B$5),ROWS($A$11:B25)),4))</f>
        <v>1.8.1 Informar a la comunidad universitaria y a la sociedad en general sobre las actividades realizadas por la universidad como parte de su quehacer institucional.</v>
      </c>
      <c r="C25" s="2" t="str">
        <f>IF(ROWS($A$11:C25)&gt;COUNTIF(POA!$A:$A,$B$5),"",INDEX(POA!$A$2:$O$856,_xlfn.AGGREGATE(15,6,ROW(POA!$A$2:$A$855)-ROW(POA!$A$2)+1/--(POA!$A$2:$A$855=$B$5),ROWS($A$11:C25)),5))</f>
        <v>1.8.1.1 Difundir las actividades universitarias derivadas del cumplimiento de sus funciones sustantivas a través de los medios de comunicación institucionales y de los que dispone la propia entidad.</v>
      </c>
      <c r="D25" s="2" t="str">
        <f>IF(ROWS($A$11:D25)&gt;COUNTIF(POA!$A:$A,$B$5),"",INDEX(POA!$A$2:$O$856,_xlfn.AGGREGATE(15,6,ROW(POA!$A$2:$A$855)-ROW(POA!$A$2)+1/--(POA!$A$2:$A$855=$B$5),ROWS($A$11:D25)),6))</f>
        <v>Difundir mediante el portal web de la facultad las diversas actividades institucionales</v>
      </c>
      <c r="E25" s="31">
        <f t="shared" si="0"/>
        <v>20</v>
      </c>
      <c r="F25" s="31">
        <f>IF(ROWS($A$11:F25)&gt;COUNTIF(POA!$A:$A,$B$5),"",INDEX(POA!$A$2:$O$856,_xlfn.AGGREGATE(15,6,ROW(POA!$A$2:$A$855)-ROW(POA!$A$2)+1/--(POA!$A$2:$A$855=$B$5),ROWS($A$11:F25)),7))</f>
        <v>5</v>
      </c>
      <c r="G25" s="31">
        <f>IF(ROWS($A$11:G25)&gt;COUNTIF(POA!$A:$A,$B$5),"",INDEX(POA!$A$2:$O$856,_xlfn.AGGREGATE(15,6,ROW(POA!$A$2:$A$855)-ROW(POA!$A$2)+1/--(POA!$A$2:$A$855=$B$5),ROWS($A$11:G25)),8))</f>
        <v>5</v>
      </c>
      <c r="H25" s="31">
        <f>IF(ROWS($A$11:H25)&gt;COUNTIF(POA!$A:$A,$B$5),"",INDEX(POA!$A$2:$O$856,_xlfn.AGGREGATE(15,6,ROW(POA!$A$2:$A$855)-ROW(POA!$A$2)+1/--(POA!$A$2:$A$855=$B$5),ROWS($A$11:H25)),9))</f>
        <v>5</v>
      </c>
      <c r="I25" s="31">
        <f>IF(ROWS($A$11:I25)&gt;COUNTIF(POA!$A:$A,$B$5),"",INDEX(POA!$A$2:$O$856,_xlfn.AGGREGATE(15,6,ROW(POA!$A$2:$A$855)-ROW(POA!$A$2)+1/--(POA!$A$2:$A$855=$B$5),ROWS($A$11:I25)),10))</f>
        <v>0</v>
      </c>
      <c r="J25" s="31">
        <f>IF(ROWS($A$11:J25)&gt;COUNTIF(POA!$A:$A,$B$5),"",INDEX(POA!$A$2:$O$856,_xlfn.AGGREGATE(15,6,ROW(POA!$A$2:$A$855)-ROW(POA!$A$2)+1/--(POA!$A$2:$A$855=$B$5),ROWS($A$11:J25)),11))</f>
        <v>5</v>
      </c>
      <c r="K25" s="31">
        <f>IF(ROWS($A$11:K25)&gt;COUNTIF(POA!$A:$A,$B$5),"",INDEX(POA!$A$2:$O$856,_xlfn.AGGREGATE(15,6,ROW(POA!$A$2:$A$855)-ROW(POA!$A$2)+1/--(POA!$A$2:$A$855=$B$5),ROWS($A$11:K25)),12))</f>
        <v>0</v>
      </c>
      <c r="L25" s="31">
        <f>IF(ROWS($A$11:L25)&gt;COUNTIF(POA!$A:$A,$B$5),"",INDEX(POA!$A$2:$O$856,_xlfn.AGGREGATE(15,6,ROW(POA!$A$2:$A$855)-ROW(POA!$A$2)+1/--(POA!$A$2:$A$855=$B$5),ROWS($A$11:L25)),13))</f>
        <v>5</v>
      </c>
      <c r="M25" s="31">
        <f>IF(ROWS($A$11:M25)&gt;COUNTIF(POA!$A:$A,$B$5),"",INDEX(POA!$A$2:$O$856,_xlfn.AGGREGATE(15,6,ROW(POA!$A$2:$A$855)-ROW(POA!$A$2)+1/--(POA!$A$2:$A$855=$B$5),ROWS($A$11:M25)),14))</f>
        <v>0</v>
      </c>
      <c r="N25" s="37">
        <f t="shared" si="1"/>
        <v>5</v>
      </c>
      <c r="O25" s="41">
        <f t="shared" si="2"/>
        <v>0.25</v>
      </c>
    </row>
    <row r="26" spans="1:15" ht="52.8" x14ac:dyDescent="0.3">
      <c r="A26" s="2" t="str">
        <f>IF(ROWS($A$11:A26)&gt;COUNTIF(POA!$A:$A,$B$5),"",INDEX(POA!$A$2:$O$856,_xlfn.AGGREGATE(15,6,ROW(POA!$A$2:$A$855)-ROW(POA!$A$2)+1/--(POA!$A$2:$A$855=$B$5),ROWS($A$11:A26)),3))</f>
        <v>1.9 Infraestructura, equipamiento y seguridad</v>
      </c>
      <c r="B26" s="2" t="str">
        <f>IF(ROWS($A$11:B26)&gt;COUNTIF(POA!$A:$A,$B$5),"",INDEX(POA!$A$2:$O$856,_xlfn.AGGREGATE(15,6,ROW(POA!$A$2:$A$855)-ROW(POA!$A$2)+1/--(POA!$A$2:$A$855=$B$5),ROWS($A$11:B26)),4))</f>
        <v>1.9.1 Propiciar que la institución cuente con la infraestructura y equipamiento requeridos para el cumplimiento de sus funciones sustantivas y de gestión.</v>
      </c>
      <c r="C26" s="2" t="str">
        <f>IF(ROWS($A$11:C26)&gt;COUNTIF(POA!$A:$A,$B$5),"",INDEX(POA!$A$2:$O$856,_xlfn.AGGREGATE(15,6,ROW(POA!$A$2:$A$855)-ROW(POA!$A$2)+1/--(POA!$A$2:$A$855=$B$5),ROWS($A$11:C26)),5))</f>
        <v>1.9.1.1 Impulsar actividades orientadas a la ampliación, conservación, mejoramiento y modernización de la infraestructura física y equipamiento de que dispone la institución.</v>
      </c>
      <c r="D26" s="2" t="str">
        <f>IF(ROWS($A$11:D26)&gt;COUNTIF(POA!$A:$A,$B$5),"",INDEX(POA!$A$2:$O$856,_xlfn.AGGREGATE(15,6,ROW(POA!$A$2:$A$855)-ROW(POA!$A$2)+1/--(POA!$A$2:$A$855=$B$5),ROWS($A$11:D26)),6))</f>
        <v>Diseñar un plan de mantenimiento y conservación del equipo de cómputo</v>
      </c>
      <c r="E26" s="31">
        <f t="shared" si="0"/>
        <v>1</v>
      </c>
      <c r="F26" s="31">
        <f>IF(ROWS($A$11:F26)&gt;COUNTIF(POA!$A:$A,$B$5),"",INDEX(POA!$A$2:$O$856,_xlfn.AGGREGATE(15,6,ROW(POA!$A$2:$A$855)-ROW(POA!$A$2)+1/--(POA!$A$2:$A$855=$B$5),ROWS($A$11:F26)),7))</f>
        <v>1</v>
      </c>
      <c r="G26" s="31">
        <f>IF(ROWS($A$11:G26)&gt;COUNTIF(POA!$A:$A,$B$5),"",INDEX(POA!$A$2:$O$856,_xlfn.AGGREGATE(15,6,ROW(POA!$A$2:$A$855)-ROW(POA!$A$2)+1/--(POA!$A$2:$A$855=$B$5),ROWS($A$11:G26)),8))</f>
        <v>1</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1</v>
      </c>
      <c r="O26" s="41">
        <f t="shared" si="2"/>
        <v>1</v>
      </c>
    </row>
    <row r="27" spans="1:15" ht="52.8" x14ac:dyDescent="0.3">
      <c r="A27" s="2" t="str">
        <f>IF(ROWS($A$11:A27)&gt;COUNTIF(POA!$A:$A,$B$5),"",INDEX(POA!$A$2:$O$856,_xlfn.AGGREGATE(15,6,ROW(POA!$A$2:$A$855)-ROW(POA!$A$2)+1/--(POA!$A$2:$A$855=$B$5),ROWS($A$11:A27)),3))</f>
        <v>1.11 Cuidado al medio ambiente</v>
      </c>
      <c r="B27" s="2" t="str">
        <f>IF(ROWS($A$11:B27)&gt;COUNTIF(POA!$A:$A,$B$5),"",INDEX(POA!$A$2:$O$856,_xlfn.AGGREGATE(15,6,ROW(POA!$A$2:$A$855)-ROW(POA!$A$2)+1/--(POA!$A$2:$A$855=$B$5),ROWS($A$11:B27)),4))</f>
        <v>1.11.2 Propiciar experiencias de formación, actualización y capacitación en la comunidad universitaria, orientadas al cuidado del medio ambiente y al desarrollo sostenible.</v>
      </c>
      <c r="C27" s="2" t="str">
        <f>IF(ROWS($A$11:C27)&gt;COUNTIF(POA!$A:$A,$B$5),"",INDEX(POA!$A$2:$O$856,_xlfn.AGGREGATE(15,6,ROW(POA!$A$2:$A$855)-ROW(POA!$A$2)+1/--(POA!$A$2:$A$855=$B$5),ROWS($A$11:C27)),5))</f>
        <v>1.11.2.1 Incidir en el proceso formativo de los estudiantes sensibilizándolos en torno a la problemática ambiental y la importancia de la conservación de los recursos naturales.</v>
      </c>
      <c r="D27" s="2" t="str">
        <f>IF(ROWS($A$11:D27)&gt;COUNTIF(POA!$A:$A,$B$5),"",INDEX(POA!$A$2:$O$856,_xlfn.AGGREGATE(15,6,ROW(POA!$A$2:$A$855)-ROW(POA!$A$2)+1/--(POA!$A$2:$A$855=$B$5),ROWS($A$11:D27)),6))</f>
        <v>Implementar un proyecto que promueva el reciclaje de papel</v>
      </c>
      <c r="E27" s="31">
        <f t="shared" si="0"/>
        <v>1</v>
      </c>
      <c r="F27" s="31">
        <f>IF(ROWS($A$11:F27)&gt;COUNTIF(POA!$A:$A,$B$5),"",INDEX(POA!$A$2:$O$856,_xlfn.AGGREGATE(15,6,ROW(POA!$A$2:$A$855)-ROW(POA!$A$2)+1/--(POA!$A$2:$A$855=$B$5),ROWS($A$11:F27)),7))</f>
        <v>1</v>
      </c>
      <c r="G27" s="31">
        <f>IF(ROWS($A$11:G27)&gt;COUNTIF(POA!$A:$A,$B$5),"",INDEX(POA!$A$2:$O$856,_xlfn.AGGREGATE(15,6,ROW(POA!$A$2:$A$855)-ROW(POA!$A$2)+1/--(POA!$A$2:$A$855=$B$5),ROWS($A$11:G27)),8))</f>
        <v>1</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1</v>
      </c>
      <c r="O27" s="41">
        <f t="shared" si="2"/>
        <v>1</v>
      </c>
    </row>
    <row r="28" spans="1:15" ht="52.8" x14ac:dyDescent="0.3">
      <c r="A28" s="2" t="str">
        <f>IF(ROWS($A$11:A28)&gt;COUNTIF(POA!$A:$A,$B$5),"",INDEX(POA!$A$2:$O$856,_xlfn.AGGREGATE(15,6,ROW(POA!$A$2:$A$855)-ROW(POA!$A$2)+1/--(POA!$A$2:$A$855=$B$5),ROWS($A$11:A28)),3))</f>
        <v>1.9 Infraestructura, equipamiento y seguridad</v>
      </c>
      <c r="B28" s="2" t="str">
        <f>IF(ROWS($A$11:B28)&gt;COUNTIF(POA!$A:$A,$B$5),"",INDEX(POA!$A$2:$O$856,_xlfn.AGGREGATE(15,6,ROW(POA!$A$2:$A$855)-ROW(POA!$A$2)+1/--(POA!$A$2:$A$855=$B$5),ROWS($A$11:B28)),4))</f>
        <v>1.9.1 Propiciar que la institución cuente con la infraestructura y equipamiento requeridos para el cumplimiento de sus funciones sustantivas y de gestión.</v>
      </c>
      <c r="C28" s="2" t="str">
        <f>IF(ROWS($A$11:C28)&gt;COUNTIF(POA!$A:$A,$B$5),"",INDEX(POA!$A$2:$O$856,_xlfn.AGGREGATE(15,6,ROW(POA!$A$2:$A$855)-ROW(POA!$A$2)+1/--(POA!$A$2:$A$855=$B$5),ROWS($A$11:C28)),5))</f>
        <v>1.9.1.1 Impulsar actividades orientadas a la ampliación, conservación, mejoramiento y modernización de la infraestructura física y equipamiento de que dispone la institución.</v>
      </c>
      <c r="D28" s="2" t="str">
        <f>IF(ROWS($A$11:D28)&gt;COUNTIF(POA!$A:$A,$B$5),"",INDEX(POA!$A$2:$O$856,_xlfn.AGGREGATE(15,6,ROW(POA!$A$2:$A$855)-ROW(POA!$A$2)+1/--(POA!$A$2:$A$855=$B$5),ROWS($A$11:D28)),6))</f>
        <v>Realizar acciones de manteniemiento y conservación de la infraestructura académica de la facultad</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32" spans="1:15" ht="15.6" x14ac:dyDescent="0.3">
      <c r="A32" s="4"/>
      <c r="B32" s="82" t="s">
        <v>0</v>
      </c>
      <c r="C32" s="82"/>
      <c r="D32" s="82"/>
      <c r="E32" s="82"/>
      <c r="F32" s="82"/>
      <c r="G32" s="82"/>
      <c r="H32" s="82"/>
      <c r="I32" s="82"/>
      <c r="J32" s="82"/>
      <c r="K32" s="82"/>
      <c r="L32" s="82"/>
      <c r="M32" s="82"/>
      <c r="N32" s="82"/>
      <c r="O32" s="82"/>
    </row>
    <row r="33" spans="1:16" x14ac:dyDescent="0.3">
      <c r="A33" s="4"/>
      <c r="B33" s="83" t="s">
        <v>1564</v>
      </c>
      <c r="C33" s="83"/>
      <c r="D33" s="83"/>
      <c r="E33" s="83"/>
      <c r="F33" s="83"/>
      <c r="G33" s="83"/>
      <c r="H33" s="83"/>
      <c r="I33" s="83"/>
      <c r="J33" s="83"/>
      <c r="K33" s="83"/>
      <c r="L33" s="83"/>
      <c r="M33" s="83"/>
      <c r="N33" s="83"/>
      <c r="O33" s="83"/>
    </row>
    <row r="34" spans="1:16" x14ac:dyDescent="0.3">
      <c r="A34" s="4"/>
      <c r="B34" s="47"/>
      <c r="C34" s="47"/>
      <c r="D34" s="47"/>
      <c r="E34" s="47"/>
      <c r="F34" s="47"/>
      <c r="G34" s="47"/>
      <c r="H34" s="47"/>
      <c r="I34" s="47"/>
      <c r="J34" s="47"/>
      <c r="K34" s="47"/>
      <c r="L34" s="47"/>
      <c r="M34" s="47"/>
      <c r="N34" s="47"/>
      <c r="O34" s="47"/>
    </row>
    <row r="35" spans="1:16" ht="15.6" x14ac:dyDescent="0.3">
      <c r="A35" s="4"/>
      <c r="B35" s="12"/>
      <c r="C35" s="12"/>
      <c r="D35" s="12"/>
      <c r="E35" s="12"/>
      <c r="F35" s="12"/>
      <c r="G35" s="12"/>
      <c r="H35" s="12"/>
      <c r="I35" s="12"/>
      <c r="J35" s="12"/>
      <c r="K35" s="12"/>
      <c r="L35" s="12"/>
      <c r="M35" s="12"/>
      <c r="N35" s="12"/>
      <c r="O35" s="12"/>
    </row>
    <row r="36" spans="1:16" ht="15.6" x14ac:dyDescent="0.3">
      <c r="A36" s="6" t="s">
        <v>1</v>
      </c>
      <c r="B36" s="33">
        <v>401</v>
      </c>
      <c r="C36" s="84" t="s">
        <v>144</v>
      </c>
      <c r="D36" s="84"/>
      <c r="E36" s="84"/>
      <c r="F36" s="84"/>
      <c r="G36" s="84"/>
      <c r="H36" s="84"/>
      <c r="I36" s="84"/>
      <c r="J36" s="84"/>
      <c r="K36" s="84"/>
      <c r="L36" s="84"/>
      <c r="M36" s="84"/>
      <c r="N36" s="84"/>
      <c r="O36" s="46"/>
    </row>
    <row r="37" spans="1:16" x14ac:dyDescent="0.3">
      <c r="A37" s="6" t="s">
        <v>13</v>
      </c>
      <c r="B37" s="11" t="s">
        <v>2</v>
      </c>
      <c r="C37" s="84" t="s">
        <v>19</v>
      </c>
      <c r="D37" s="84"/>
      <c r="E37" s="84"/>
      <c r="F37" s="84"/>
      <c r="G37" s="84"/>
      <c r="H37" s="84"/>
      <c r="I37" s="84"/>
      <c r="J37" s="84"/>
      <c r="K37" s="84"/>
      <c r="L37" s="84"/>
      <c r="M37" s="84"/>
      <c r="N37" s="84"/>
      <c r="O37" s="8"/>
      <c r="P37" s="4"/>
    </row>
    <row r="38" spans="1:16" x14ac:dyDescent="0.3">
      <c r="B38" s="9"/>
      <c r="C38" s="9"/>
      <c r="D38" s="9"/>
      <c r="E38" s="9"/>
      <c r="F38" s="9"/>
      <c r="G38" s="9"/>
      <c r="H38" s="9"/>
      <c r="I38" s="9"/>
      <c r="J38" s="9"/>
      <c r="K38" s="9"/>
      <c r="L38" s="9"/>
      <c r="M38" s="9"/>
      <c r="N38" s="9"/>
    </row>
    <row r="39" spans="1:16" x14ac:dyDescent="0.3">
      <c r="A39" s="85" t="s">
        <v>21</v>
      </c>
      <c r="B39" s="85" t="s">
        <v>22</v>
      </c>
      <c r="C39" s="85" t="s">
        <v>23</v>
      </c>
      <c r="D39" s="85" t="s">
        <v>24</v>
      </c>
      <c r="E39" s="85" t="s">
        <v>5</v>
      </c>
      <c r="F39" s="86" t="s">
        <v>25</v>
      </c>
      <c r="G39" s="86"/>
      <c r="H39" s="86"/>
      <c r="I39" s="86"/>
      <c r="J39" s="86"/>
      <c r="K39" s="86"/>
      <c r="L39" s="86"/>
      <c r="M39" s="86"/>
      <c r="N39" s="87" t="s">
        <v>16</v>
      </c>
      <c r="O39" s="85" t="s">
        <v>17</v>
      </c>
    </row>
    <row r="40" spans="1:16" x14ac:dyDescent="0.3">
      <c r="A40" s="85"/>
      <c r="B40" s="85"/>
      <c r="C40" s="85"/>
      <c r="D40" s="85"/>
      <c r="E40" s="85"/>
      <c r="F40" s="86" t="s">
        <v>6</v>
      </c>
      <c r="G40" s="86"/>
      <c r="H40" s="86" t="s">
        <v>7</v>
      </c>
      <c r="I40" s="86"/>
      <c r="J40" s="86" t="s">
        <v>8</v>
      </c>
      <c r="K40" s="86"/>
      <c r="L40" s="86" t="s">
        <v>9</v>
      </c>
      <c r="M40" s="86"/>
      <c r="N40" s="87"/>
      <c r="O40" s="85"/>
    </row>
    <row r="41" spans="1:16" x14ac:dyDescent="0.3">
      <c r="A41" s="85"/>
      <c r="B41" s="85"/>
      <c r="C41" s="85"/>
      <c r="D41" s="85"/>
      <c r="E41" s="85"/>
      <c r="F41" s="48" t="s">
        <v>10</v>
      </c>
      <c r="G41" s="48" t="s">
        <v>11</v>
      </c>
      <c r="H41" s="48" t="s">
        <v>10</v>
      </c>
      <c r="I41" s="48" t="s">
        <v>11</v>
      </c>
      <c r="J41" s="48" t="s">
        <v>10</v>
      </c>
      <c r="K41" s="48" t="s">
        <v>12</v>
      </c>
      <c r="L41" s="48" t="s">
        <v>10</v>
      </c>
      <c r="M41" s="48" t="s">
        <v>12</v>
      </c>
      <c r="N41" s="87"/>
      <c r="O41" s="85"/>
    </row>
    <row r="42" spans="1:16" ht="52.8" x14ac:dyDescent="0.3">
      <c r="A42" s="2" t="str">
        <f>INDEX('POA2'!$A$2:$O$152,_xlfn.AGGREGATE(15,6,ROW('POA2'!$A$2:$A$152)-ROW('POA2'!$A$2)+1/--('POA2'!$A$2:$A$152=$B$36),ROWS($A42:A$42)),3)</f>
        <v>2.3 Investigación, desarrollo tecnológico e Innovación</v>
      </c>
      <c r="B42" s="2" t="str">
        <f>INDEX('POA2'!$A$2:$O$152,_xlfn.AGGREGATE(15,6,ROW('POA2'!$A$2:$A$152)-ROW('POA2'!$A$2)+1/--('POA2'!$A$2:$A$152=$B$36),ROWS($A42:B$42)),4)</f>
        <v>2.3.2 Difundir y divulgar los resultados de la investigación a través de los diferentes formatos y canales que permitan consolidar la capacidad académica de la institución.</v>
      </c>
      <c r="C42" s="2" t="str">
        <f>INDEX('POA2'!$A$2:$O$152,_xlfn.AGGREGATE(15,6,ROW('POA2'!$A$2:$A$152)-ROW('POA2'!$A$2)+1/--('POA2'!$A$2:$A$152=$B$36),ROWS($A42:C$42)),5)</f>
        <v>2.3.2.4 Fortalecer el proyecto editorial de la universidad en los distintos campos del conocimiento.</v>
      </c>
      <c r="D42" s="2" t="str">
        <f>INDEX('POA2'!$A$2:$O$152,_xlfn.AGGREGATE(15,6,ROW('POA2'!$A$2:$A$152)-ROW('POA2'!$A$2)+1/--('POA2'!$A$2:$A$152=$B$36),ROWS($A42:D$42)),6)</f>
        <v>Apoyar la publicación de libros</v>
      </c>
      <c r="E42" s="37">
        <f t="shared" ref="E42" si="3">+F42+H42+J42+L42</f>
        <v>2</v>
      </c>
      <c r="F42" s="31">
        <f>INDEX('POA2'!$A$2:$O$152,_xlfn.AGGREGATE(15,6,ROW('POA2'!$A$2:$A$152)-ROW('POA2'!$A$2)+1/--('POA2'!$A$2:$A$152=$B$36),ROWS($A42:F$42)),7)</f>
        <v>0</v>
      </c>
      <c r="G42" s="31">
        <f>INDEX('POA2'!$A$2:$O$152,_xlfn.AGGREGATE(15,6,ROW('POA2'!$A$2:$A$152)-ROW('POA2'!$A$2)+1/--('POA2'!$A$2:$A$152=$B$36),ROWS($A42:G$42)),8)</f>
        <v>0</v>
      </c>
      <c r="H42" s="31">
        <f>INDEX('POA2'!$A$2:$O$152,_xlfn.AGGREGATE(15,6,ROW('POA2'!$A$2:$A$152)-ROW('POA2'!$A$2)+1/--('POA2'!$A$2:$A$152=$B$36),ROWS($A42:H$42)),9)</f>
        <v>2</v>
      </c>
      <c r="I42" s="31">
        <f>INDEX('POA2'!$A$2:$O$152,_xlfn.AGGREGATE(15,6,ROW('POA2'!$A$2:$A$152)-ROW('POA2'!$A$2)+1/--('POA2'!$A$2:$A$152=$B$36),ROWS($A42:I$42)),10)</f>
        <v>0</v>
      </c>
      <c r="J42" s="31">
        <f>INDEX('POA2'!$A$2:$O$152,_xlfn.AGGREGATE(15,6,ROW('POA2'!$A$2:$A$152)-ROW('POA2'!$A$2)+1/--('POA2'!$A$2:$A$152=$B$36),ROWS($A42:J$42)),11)</f>
        <v>0</v>
      </c>
      <c r="K42" s="31">
        <f>INDEX('POA2'!$A$2:$O$152,_xlfn.AGGREGATE(15,6,ROW('POA2'!$A$2:$A$152)-ROW('POA2'!$A$2)+1/--('POA2'!$A$2:$A$152=$B$36),ROWS($A42:K$42)),12)</f>
        <v>0</v>
      </c>
      <c r="L42" s="31">
        <f>INDEX('POA2'!$A$2:$O$152,_xlfn.AGGREGATE(15,6,ROW('POA2'!$A$2:$A$152)-ROW('POA2'!$A$2)+1/--('POA2'!$A$2:$A$152=$B$36),ROWS($A42:L$42)),13)</f>
        <v>0</v>
      </c>
      <c r="M42" s="31">
        <f>INDEX('POA2'!$A$2:$O$152,_xlfn.AGGREGATE(15,6,ROW('POA2'!$A$2:$A$152)-ROW('POA2'!$A$2)+1/--('POA2'!$A$2:$A$152=$B$36),ROWS($A42:M$42)),14)</f>
        <v>0</v>
      </c>
      <c r="N42" s="37">
        <f t="shared" ref="N42" si="4">+G42+I42+K42+M42</f>
        <v>0</v>
      </c>
      <c r="O42" s="41">
        <f>IFERROR(N42/E42,0%)</f>
        <v>0</v>
      </c>
    </row>
    <row r="44" spans="1:16" ht="15.6" x14ac:dyDescent="0.3">
      <c r="A44" s="4"/>
      <c r="B44" s="82" t="s">
        <v>0</v>
      </c>
      <c r="C44" s="82"/>
      <c r="D44" s="82"/>
      <c r="E44" s="82"/>
      <c r="F44" s="82"/>
      <c r="G44" s="82"/>
      <c r="H44" s="82"/>
      <c r="I44" s="82"/>
      <c r="J44" s="82"/>
      <c r="K44" s="82"/>
      <c r="L44" s="82"/>
      <c r="M44" s="82"/>
      <c r="N44" s="82"/>
      <c r="O44" s="82"/>
    </row>
    <row r="45" spans="1:16" x14ac:dyDescent="0.3">
      <c r="A45" s="4"/>
      <c r="B45" s="83" t="s">
        <v>1564</v>
      </c>
      <c r="C45" s="83"/>
      <c r="D45" s="83"/>
      <c r="E45" s="83"/>
      <c r="F45" s="83"/>
      <c r="G45" s="83"/>
      <c r="H45" s="83"/>
      <c r="I45" s="83"/>
      <c r="J45" s="83"/>
      <c r="K45" s="83"/>
      <c r="L45" s="83"/>
      <c r="M45" s="83"/>
      <c r="N45" s="83"/>
      <c r="O45" s="83"/>
    </row>
    <row r="46" spans="1:16" x14ac:dyDescent="0.3">
      <c r="A46" s="4"/>
      <c r="B46" s="47"/>
      <c r="C46" s="47"/>
      <c r="D46" s="47"/>
      <c r="E46" s="47"/>
      <c r="F46" s="47"/>
      <c r="G46" s="47"/>
      <c r="H46" s="47"/>
      <c r="I46" s="47"/>
      <c r="J46" s="47"/>
      <c r="K46" s="47"/>
      <c r="L46" s="47"/>
      <c r="M46" s="47"/>
      <c r="N46" s="47"/>
      <c r="O46" s="47"/>
    </row>
    <row r="47" spans="1:16" ht="15.6" x14ac:dyDescent="0.3">
      <c r="A47" s="4"/>
      <c r="B47" s="12"/>
      <c r="C47" s="12"/>
      <c r="D47" s="12"/>
      <c r="E47" s="12"/>
      <c r="F47" s="12"/>
      <c r="G47" s="12"/>
      <c r="H47" s="12"/>
      <c r="I47" s="12"/>
      <c r="J47" s="12"/>
      <c r="K47" s="12"/>
      <c r="L47" s="12"/>
      <c r="M47" s="12"/>
      <c r="N47" s="12"/>
      <c r="O47" s="12"/>
    </row>
    <row r="48" spans="1:16" ht="15.6" x14ac:dyDescent="0.3">
      <c r="A48" s="6" t="s">
        <v>1</v>
      </c>
      <c r="B48" s="33">
        <v>401</v>
      </c>
      <c r="C48" s="84" t="s">
        <v>144</v>
      </c>
      <c r="D48" s="84"/>
      <c r="E48" s="84"/>
      <c r="F48" s="84"/>
      <c r="G48" s="84"/>
      <c r="H48" s="84"/>
      <c r="I48" s="84"/>
      <c r="J48" s="84"/>
      <c r="K48" s="84"/>
      <c r="L48" s="84"/>
      <c r="M48" s="84"/>
      <c r="N48" s="84"/>
      <c r="O48" s="46"/>
    </row>
    <row r="49" spans="1:16" x14ac:dyDescent="0.3">
      <c r="A49" s="6" t="s">
        <v>13</v>
      </c>
      <c r="B49" s="11" t="s">
        <v>3</v>
      </c>
      <c r="C49" s="84" t="s">
        <v>26</v>
      </c>
      <c r="D49" s="84"/>
      <c r="E49" s="84"/>
      <c r="F49" s="84"/>
      <c r="G49" s="84"/>
      <c r="H49" s="84"/>
      <c r="I49" s="84"/>
      <c r="J49" s="84"/>
      <c r="K49" s="84"/>
      <c r="L49" s="84"/>
      <c r="M49" s="84"/>
      <c r="N49" s="84"/>
      <c r="O49" s="8"/>
      <c r="P49" s="4"/>
    </row>
    <row r="50" spans="1:16" x14ac:dyDescent="0.3">
      <c r="B50" s="9"/>
      <c r="C50" s="9"/>
      <c r="D50" s="9"/>
      <c r="E50" s="9"/>
      <c r="F50" s="9"/>
      <c r="G50" s="9"/>
      <c r="H50" s="9"/>
      <c r="I50" s="9"/>
      <c r="J50" s="9"/>
      <c r="K50" s="9"/>
      <c r="L50" s="9"/>
      <c r="M50" s="9"/>
      <c r="N50" s="9"/>
    </row>
    <row r="51" spans="1:16" x14ac:dyDescent="0.3">
      <c r="A51" s="85" t="s">
        <v>21</v>
      </c>
      <c r="B51" s="85" t="s">
        <v>22</v>
      </c>
      <c r="C51" s="85" t="s">
        <v>23</v>
      </c>
      <c r="D51" s="85" t="s">
        <v>24</v>
      </c>
      <c r="E51" s="85" t="s">
        <v>5</v>
      </c>
      <c r="F51" s="86" t="s">
        <v>25</v>
      </c>
      <c r="G51" s="86"/>
      <c r="H51" s="86"/>
      <c r="I51" s="86"/>
      <c r="J51" s="86"/>
      <c r="K51" s="86"/>
      <c r="L51" s="86"/>
      <c r="M51" s="86"/>
      <c r="N51" s="87" t="s">
        <v>16</v>
      </c>
      <c r="O51" s="85" t="s">
        <v>17</v>
      </c>
    </row>
    <row r="52" spans="1:16" x14ac:dyDescent="0.3">
      <c r="A52" s="85"/>
      <c r="B52" s="85"/>
      <c r="C52" s="85"/>
      <c r="D52" s="85"/>
      <c r="E52" s="85"/>
      <c r="F52" s="86" t="s">
        <v>6</v>
      </c>
      <c r="G52" s="86"/>
      <c r="H52" s="86" t="s">
        <v>7</v>
      </c>
      <c r="I52" s="86"/>
      <c r="J52" s="86" t="s">
        <v>8</v>
      </c>
      <c r="K52" s="86"/>
      <c r="L52" s="86" t="s">
        <v>9</v>
      </c>
      <c r="M52" s="86"/>
      <c r="N52" s="87"/>
      <c r="O52" s="85"/>
    </row>
    <row r="53" spans="1:16" x14ac:dyDescent="0.3">
      <c r="A53" s="85"/>
      <c r="B53" s="85"/>
      <c r="C53" s="85"/>
      <c r="D53" s="85"/>
      <c r="E53" s="85"/>
      <c r="F53" s="48" t="s">
        <v>10</v>
      </c>
      <c r="G53" s="48" t="s">
        <v>11</v>
      </c>
      <c r="H53" s="48" t="s">
        <v>10</v>
      </c>
      <c r="I53" s="48" t="s">
        <v>11</v>
      </c>
      <c r="J53" s="48" t="s">
        <v>10</v>
      </c>
      <c r="K53" s="48" t="s">
        <v>12</v>
      </c>
      <c r="L53" s="48" t="s">
        <v>10</v>
      </c>
      <c r="M53" s="48" t="s">
        <v>12</v>
      </c>
      <c r="N53" s="87"/>
      <c r="O53" s="85"/>
    </row>
    <row r="54" spans="1:16" ht="52.8" x14ac:dyDescent="0.3">
      <c r="A54" s="2" t="str">
        <f>INDEX('POA3'!$A$2:$O$152,_xlfn.AGGREGATE(15,6,ROW('POA3'!$A$2:$A$152)-ROW('POA3'!$A$2)+1/--('POA3'!$A$2:$A$152=$B$48),ROWS($A$54:A54)),3)</f>
        <v>3.4 Extensión y vinculación</v>
      </c>
      <c r="B54" s="2" t="str">
        <f>INDEX('POA3'!$A$2:$O$152,_xlfn.AGGREGATE(15,6,ROW('POA3'!$A$2:$A$152)-ROW('POA3'!$A$2)+1/--('POA3'!$A$2:$A$152=$B$48),ROWS($A$54:B54)),4)</f>
        <v>3.4.1 Fortalecer la presencia de la universidad en la sociedad a través de la divulgación del conocimiento y la promoción de la cultura y el deporte.</v>
      </c>
      <c r="C54" s="2" t="str">
        <f>INDEX('POA3'!$A$2:$O$152,_xlfn.AGGREGATE(15,6,ROW('POA3'!$A$2:$A$152)-ROW('POA3'!$A$2)+1/--('POA3'!$A$2:$A$152=$B$48),ROWS($A$54:C54)),5)</f>
        <v>3.4.1.1 Impulsar la apropiación social de la ciencia, las humanidades, la tecnología y la in- novación entre los diversos sectores de la sociedad.</v>
      </c>
      <c r="D54" s="2" t="str">
        <f>INDEX('POA3'!$A$2:$O$152,_xlfn.AGGREGATE(15,6,ROW('POA3'!$A$2:$A$152)-ROW('POA3'!$A$2)+1/--('POA3'!$A$2:$A$152=$B$48),ROWS($A$54:D54)),6)</f>
        <v>Producir un programa de televisión sobre divulgación de la ciencia y la cultura</v>
      </c>
      <c r="E54" s="37">
        <f t="shared" ref="E54:E55" si="5">+F54+H54+J54+L54</f>
        <v>1</v>
      </c>
      <c r="F54" s="31">
        <f>INDEX('POA3'!$A$2:$O$152,_xlfn.AGGREGATE(15,6,ROW('POA3'!$A$2:$A$152)-ROW('POA3'!$A$2)+1/--('POA3'!$A$2:$A$152=$B$48),ROWS($A$54:E54)),7)</f>
        <v>1</v>
      </c>
      <c r="G54" s="31">
        <f>INDEX('POA3'!$A$2:$O$152,_xlfn.AGGREGATE(15,6,ROW('POA3'!$A$2:$A$152)-ROW('POA3'!$A$2)+1/--('POA3'!$A$2:$A$152=$B$48),ROWS($A$54:F54)),8)</f>
        <v>1</v>
      </c>
      <c r="H54" s="31">
        <f>INDEX('POA3'!$A$2:$O$152,_xlfn.AGGREGATE(15,6,ROW('POA3'!$A$2:$A$152)-ROW('POA3'!$A$2)+1/--('POA3'!$A$2:$A$152=$B$48),ROWS($A$54:G54)),9)</f>
        <v>0</v>
      </c>
      <c r="I54" s="31">
        <f>INDEX('POA3'!$A$2:$O$152,_xlfn.AGGREGATE(15,6,ROW('POA3'!$A$2:$A$152)-ROW('POA3'!$A$2)+1/--('POA3'!$A$2:$A$152=$B$48),ROWS($A$54:H54)),10)</f>
        <v>0</v>
      </c>
      <c r="J54" s="31">
        <f>INDEX('POA3'!$A$2:$O$152,_xlfn.AGGREGATE(15,6,ROW('POA3'!$A$2:$A$152)-ROW('POA3'!$A$2)+1/--('POA3'!$A$2:$A$152=$B$48),ROWS($A$54:I54)),11)</f>
        <v>0</v>
      </c>
      <c r="K54" s="31">
        <f>INDEX('POA3'!$A$2:$O$152,_xlfn.AGGREGATE(15,6,ROW('POA3'!$A$2:$A$152)-ROW('POA3'!$A$2)+1/--('POA3'!$A$2:$A$152=$B$48),ROWS($A$54:J54)),12)</f>
        <v>0</v>
      </c>
      <c r="L54" s="31">
        <f>INDEX('POA3'!$A$2:$O$152,_xlfn.AGGREGATE(15,6,ROW('POA3'!$A$2:$A$152)-ROW('POA3'!$A$2)+1/--('POA3'!$A$2:$A$152=$B$48),ROWS($A$54:K54)),13)</f>
        <v>0</v>
      </c>
      <c r="M54" s="31">
        <f>INDEX('POA3'!$A$2:$O$152,_xlfn.AGGREGATE(15,6,ROW('POA3'!$A$2:$A$152)-ROW('POA3'!$A$2)+1/--('POA3'!$A$2:$A$152=$B$48),ROWS($A$54:L54)),14)</f>
        <v>0</v>
      </c>
      <c r="N54" s="37">
        <f t="shared" ref="N54:N55" si="6">+G54+I54+K54+M54</f>
        <v>1</v>
      </c>
      <c r="O54" s="41">
        <f t="shared" ref="O54:O55" si="7">IFERROR(N54/E54,0%)</f>
        <v>1</v>
      </c>
    </row>
    <row r="55" spans="1:16" ht="52.8" x14ac:dyDescent="0.3">
      <c r="A55" s="2" t="str">
        <f>INDEX('POA3'!$A$2:$O$152,_xlfn.AGGREGATE(15,6,ROW('POA3'!$A$2:$A$152)-ROW('POA3'!$A$2)+1/--('POA3'!$A$2:$A$152=$B$48),ROWS($A$54:A55)),3)</f>
        <v>3.4 Extensión y vinculación</v>
      </c>
      <c r="B55" s="2" t="str">
        <f>INDEX('POA3'!$A$2:$O$152,_xlfn.AGGREGATE(15,6,ROW('POA3'!$A$2:$A$152)-ROW('POA3'!$A$2)+1/--('POA3'!$A$2:$A$152=$B$48),ROWS($A$54:B55)),4)</f>
        <v>3.4.1 Fortalecer la presencia de la universidad en la sociedad a través de la divulgación del conocimiento y la promoción de la cultura y el deporte.</v>
      </c>
      <c r="C55" s="2" t="str">
        <f>INDEX('POA3'!$A$2:$O$152,_xlfn.AGGREGATE(15,6,ROW('POA3'!$A$2:$A$152)-ROW('POA3'!$A$2)+1/--('POA3'!$A$2:$A$152=$B$48),ROWS($A$54:C55)),5)</f>
        <v>3.4.1.7 Promover la participación de los universitarios en actividades de extensión de los servicios que brinda la uabc, y de intervención comunitaria orientadas a sectores sociales en condiciones de vulnerabilidad.</v>
      </c>
      <c r="D55" s="2" t="str">
        <f>INDEX('POA3'!$A$2:$O$152,_xlfn.AGGREGATE(15,6,ROW('POA3'!$A$2:$A$152)-ROW('POA3'!$A$2)+1/--('POA3'!$A$2:$A$152=$B$48),ROWS($A$54:D55)),6)</f>
        <v>Apoyar las actividades del programa de vinculación social Humanidades en la Comunidad</v>
      </c>
      <c r="E55" s="37">
        <f t="shared" si="5"/>
        <v>10</v>
      </c>
      <c r="F55" s="31">
        <f>INDEX('POA3'!$A$2:$O$152,_xlfn.AGGREGATE(15,6,ROW('POA3'!$A$2:$A$152)-ROW('POA3'!$A$2)+1/--('POA3'!$A$2:$A$152=$B$48),ROWS($A$54:E55)),7)</f>
        <v>0</v>
      </c>
      <c r="G55" s="31">
        <f>INDEX('POA3'!$A$2:$O$152,_xlfn.AGGREGATE(15,6,ROW('POA3'!$A$2:$A$152)-ROW('POA3'!$A$2)+1/--('POA3'!$A$2:$A$152=$B$48),ROWS($A$54:F55)),8)</f>
        <v>0</v>
      </c>
      <c r="H55" s="31">
        <f>INDEX('POA3'!$A$2:$O$152,_xlfn.AGGREGATE(15,6,ROW('POA3'!$A$2:$A$152)-ROW('POA3'!$A$2)+1/--('POA3'!$A$2:$A$152=$B$48),ROWS($A$54:G55)),9)</f>
        <v>5</v>
      </c>
      <c r="I55" s="31">
        <f>INDEX('POA3'!$A$2:$O$152,_xlfn.AGGREGATE(15,6,ROW('POA3'!$A$2:$A$152)-ROW('POA3'!$A$2)+1/--('POA3'!$A$2:$A$152=$B$48),ROWS($A$54:H55)),10)</f>
        <v>0</v>
      </c>
      <c r="J55" s="31">
        <f>INDEX('POA3'!$A$2:$O$152,_xlfn.AGGREGATE(15,6,ROW('POA3'!$A$2:$A$152)-ROW('POA3'!$A$2)+1/--('POA3'!$A$2:$A$152=$B$48),ROWS($A$54:I55)),11)</f>
        <v>0</v>
      </c>
      <c r="K55" s="31">
        <f>INDEX('POA3'!$A$2:$O$152,_xlfn.AGGREGATE(15,6,ROW('POA3'!$A$2:$A$152)-ROW('POA3'!$A$2)+1/--('POA3'!$A$2:$A$152=$B$48),ROWS($A$54:J55)),12)</f>
        <v>0</v>
      </c>
      <c r="L55" s="31">
        <f>INDEX('POA3'!$A$2:$O$152,_xlfn.AGGREGATE(15,6,ROW('POA3'!$A$2:$A$152)-ROW('POA3'!$A$2)+1/--('POA3'!$A$2:$A$152=$B$48),ROWS($A$54:K55)),13)</f>
        <v>5</v>
      </c>
      <c r="M55" s="31">
        <f>INDEX('POA3'!$A$2:$O$152,_xlfn.AGGREGATE(15,6,ROW('POA3'!$A$2:$A$152)-ROW('POA3'!$A$2)+1/--('POA3'!$A$2:$A$152=$B$48),ROWS($A$54:L55)),14)</f>
        <v>0</v>
      </c>
      <c r="N55" s="37">
        <f t="shared" si="6"/>
        <v>0</v>
      </c>
      <c r="O55" s="41">
        <f t="shared" si="7"/>
        <v>0</v>
      </c>
    </row>
  </sheetData>
  <mergeCells count="48">
    <mergeCell ref="B44:O44"/>
    <mergeCell ref="B45:O45"/>
    <mergeCell ref="C48:N48"/>
    <mergeCell ref="C49:N49"/>
    <mergeCell ref="A51:A53"/>
    <mergeCell ref="B51:B53"/>
    <mergeCell ref="C51:C53"/>
    <mergeCell ref="D51:D53"/>
    <mergeCell ref="E51:E53"/>
    <mergeCell ref="F51:M51"/>
    <mergeCell ref="N51:N53"/>
    <mergeCell ref="O51:O53"/>
    <mergeCell ref="F52:G52"/>
    <mergeCell ref="H52:I52"/>
    <mergeCell ref="J52:K52"/>
    <mergeCell ref="L52:M52"/>
    <mergeCell ref="B32:O32"/>
    <mergeCell ref="B33:O33"/>
    <mergeCell ref="C36:N36"/>
    <mergeCell ref="C37:N37"/>
    <mergeCell ref="A39:A41"/>
    <mergeCell ref="B39:B41"/>
    <mergeCell ref="C39:C41"/>
    <mergeCell ref="D39:D41"/>
    <mergeCell ref="E39:E41"/>
    <mergeCell ref="F39:M39"/>
    <mergeCell ref="N39:N41"/>
    <mergeCell ref="O39:O41"/>
    <mergeCell ref="F40:G40"/>
    <mergeCell ref="H40:I40"/>
    <mergeCell ref="J40:K40"/>
    <mergeCell ref="L40:M40"/>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view="pageBreakPreview" topLeftCell="A55"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402</v>
      </c>
      <c r="C5" s="84" t="s">
        <v>145</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Realizar estudio de viabilidad para ampliar la oferta de posgrado profesionalizante.</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4.5" customHeight="1" x14ac:dyDescent="0.25">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1.1.3.1 Modificar y actualizar los planes y programas de estudio de licenciatura y posgrado que respondan a los requerimientos del entorno regional, nacional e internacional.</v>
      </c>
      <c r="D12" s="2" t="str">
        <f>IF(ROWS($A$11:D12)&gt;COUNTIF(POA!$A:$A,$B$5),"",INDEX(POA!$A$2:$O$856,_xlfn.AGGREGATE(15,6,ROW(POA!$A$2:$A$855)-ROW(POA!$A$2)+1/--(POA!$A$2:$A$855=$B$5),ROWS($A$11:D12)),6))</f>
        <v>Iniciar trabajo colegiado para la modificación de los planes de estudio de los programas de gestión turística y mercadotecnia.</v>
      </c>
      <c r="E12" s="31">
        <f t="shared" ref="E12:E36"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2</v>
      </c>
      <c r="M12" s="31">
        <f>IF(ROWS($A$11:M12)&gt;COUNTIF(POA!$A:$A,$B$5),"",INDEX(POA!$A$2:$O$856,_xlfn.AGGREGATE(15,6,ROW(POA!$A$2:$A$855)-ROW(POA!$A$2)+1/--(POA!$A$2:$A$855=$B$5),ROWS($A$11:M12)),14))</f>
        <v>0</v>
      </c>
      <c r="N12" s="37">
        <f t="shared" ref="N12:N36" si="1">+G12+I12+K12+M12</f>
        <v>0</v>
      </c>
      <c r="O12" s="41">
        <f t="shared" ref="O12:O36" si="2">IFERROR(N12/E12,0%)</f>
        <v>0</v>
      </c>
    </row>
    <row r="13" spans="1:16" ht="47.25" customHeight="1" x14ac:dyDescent="0.25">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1.1.3.2 Sistematizar los procesos asociados con la modificación y actualización de planes de estudio.</v>
      </c>
      <c r="D13" s="2" t="str">
        <f>IF(ROWS($A$11:D13)&gt;COUNTIF(POA!$A:$A,$B$5),"",INDEX(POA!$A$2:$O$856,_xlfn.AGGREGATE(15,6,ROW(POA!$A$2:$A$855)-ROW(POA!$A$2)+1/--(POA!$A$2:$A$855=$B$5),ROWS($A$11:D13)),6))</f>
        <v>Creación y operación del comité de actualización curricular</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1.1.2.2 Participar en los procesos de evaluación y acreditación nacional e internacional que contribuyan al mejoramiento de la calidad de oferta educativa.</v>
      </c>
      <c r="D14" s="2" t="str">
        <f>IF(ROWS($A$11:D14)&gt;COUNTIF(POA!$A:$A,$B$5),"",INDEX(POA!$A$2:$O$856,_xlfn.AGGREGATE(15,6,ROW(POA!$A$2:$A$855)-ROW(POA!$A$2)+1/--(POA!$A$2:$A$855=$B$5),ROWS($A$11:D14)),6))</f>
        <v>Iniciar el proceso de acreditación internacional del programa educativo de Lic. en Mercadotecnia.</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1.1.2.3 Establecer mecanismos de autoevaluación para la mejora de la calidad de la oferta educativa.</v>
      </c>
      <c r="D15" s="2" t="str">
        <f>IF(ROWS($A$11:D15)&gt;COUNTIF(POA!$A:$A,$B$5),"",INDEX(POA!$A$2:$O$856,_xlfn.AGGREGATE(15,6,ROW(POA!$A$2:$A$855)-ROW(POA!$A$2)+1/--(POA!$A$2:$A$855=$B$5),ROWS($A$11:D15)),6))</f>
        <v>Desarrollar procesos que permitan estandarizar las actividades académicas y administrativas cotidianas que permitan mantener la mejora continua.</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1.1.2 Garantizar que la oferta educativa sea de calidad en congruencia y coherencia con el proyecto universitario</v>
      </c>
      <c r="C16" s="2" t="str">
        <f>IF(ROWS($A$11:C16)&gt;COUNTIF(POA!$A:$A,$B$5),"",INDEX(POA!$A$2:$O$856,_xlfn.AGGREGATE(15,6,ROW(POA!$A$2:$A$855)-ROW(POA!$A$2)+1/--(POA!$A$2:$A$855=$B$5),ROWS($A$11:C16)),5))</f>
        <v>1.1.2.2 Participar en los procesos de evaluación y acreditación nacional e internacional que contribuyan al mejoramiento de la calidad de oferta educativa.</v>
      </c>
      <c r="D16" s="2" t="str">
        <f>IF(ROWS($A$11:D16)&gt;COUNTIF(POA!$A:$A,$B$5),"",INDEX(POA!$A$2:$O$856,_xlfn.AGGREGATE(15,6,ROW(POA!$A$2:$A$855)-ROW(POA!$A$2)+1/--(POA!$A$2:$A$855=$B$5),ROWS($A$11:D16)),6))</f>
        <v>Generar un plan de trabajo para la acreditación internacional de la Lic. en Gestión Turística.</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39.6"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1.1.2.4 Sistematizar los procesos asociados con la evaluación y acreditación de los programas educativos.</v>
      </c>
      <c r="D17" s="2" t="str">
        <f>IF(ROWS($A$11:D17)&gt;COUNTIF(POA!$A:$A,$B$5),"",INDEX(POA!$A$2:$O$856,_xlfn.AGGREGATE(15,6,ROW(POA!$A$2:$A$855)-ROW(POA!$A$2)+1/--(POA!$A$2:$A$855=$B$5),ROWS($A$11:D17)),6))</f>
        <v>Generar un programa de sistematización de datos para los procesos de acreditación de la Lic. en Mercadotecnia y Gestión Turística.</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1</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1.2.1.1 Estimular la participación de los estudiantes en las diversas modalidades de aprendizaje consideradas en el modelo educativo.</v>
      </c>
      <c r="D18" s="2" t="str">
        <f>IF(ROWS($A$11:D18)&gt;COUNTIF(POA!$A:$A,$B$5),"",INDEX(POA!$A$2:$O$856,_xlfn.AGGREGATE(15,6,ROW(POA!$A$2:$A$855)-ROW(POA!$A$2)+1/--(POA!$A$2:$A$855=$B$5),ROWS($A$11:D18)),6))</f>
        <v>Fomentar la participación de estudiantes en diversas modalidades de aprendizaje.</v>
      </c>
      <c r="E18" s="31">
        <f t="shared" si="0"/>
        <v>20</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10</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1.2.1.2 Promover experiencias de aprendizaje para los estudiantes en entornos reales.</v>
      </c>
      <c r="D19" s="2" t="str">
        <f>IF(ROWS($A$11:D19)&gt;COUNTIF(POA!$A:$A,$B$5),"",INDEX(POA!$A$2:$O$856,_xlfn.AGGREGATE(15,6,ROW(POA!$A$2:$A$855)-ROW(POA!$A$2)+1/--(POA!$A$2:$A$855=$B$5),ROWS($A$11:D19)),6))</f>
        <v>Continuar promoviendo la participación de estudiantes en proyectos de vinculación con valor en créditos.</v>
      </c>
      <c r="E19" s="31">
        <f t="shared" si="0"/>
        <v>200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100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100</v>
      </c>
      <c r="M19" s="31">
        <f>IF(ROWS($A$11:M19)&gt;COUNTIF(POA!$A:$A,$B$5),"",INDEX(POA!$A$2:$O$856,_xlfn.AGGREGATE(15,6,ROW(POA!$A$2:$A$855)-ROW(POA!$A$2)+1/--(POA!$A$2:$A$855=$B$5),ROWS($A$11:M19)),14))</f>
        <v>0</v>
      </c>
      <c r="N19" s="37">
        <f t="shared" si="1"/>
        <v>0</v>
      </c>
      <c r="O19" s="41">
        <f t="shared" si="2"/>
        <v>0</v>
      </c>
    </row>
    <row r="20" spans="1:15"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1.2.1.5 Fortalecer los esquemas institucionales para el aprendizaje y dominio del idioma inglés.</v>
      </c>
      <c r="D20" s="2" t="str">
        <f>IF(ROWS($A$11:D20)&gt;COUNTIF(POA!$A:$A,$B$5),"",INDEX(POA!$A$2:$O$856,_xlfn.AGGREGATE(15,6,ROW(POA!$A$2:$A$855)-ROW(POA!$A$2)+1/--(POA!$A$2:$A$855=$B$5),ROWS($A$11:D20)),6))</f>
        <v>Ofrecer cursos y asesorías para reforzar el dominio del idioma inglés.</v>
      </c>
      <c r="E20" s="31">
        <f t="shared" si="0"/>
        <v>4</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2</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2</v>
      </c>
      <c r="M20" s="31">
        <f>IF(ROWS($A$11:M20)&gt;COUNTIF(POA!$A:$A,$B$5),"",INDEX(POA!$A$2:$O$856,_xlfn.AGGREGATE(15,6,ROW(POA!$A$2:$A$855)-ROW(POA!$A$2)+1/--(POA!$A$2:$A$855=$B$5),ROWS($A$11:M20)),14))</f>
        <v>0</v>
      </c>
      <c r="N20" s="37">
        <f t="shared" si="1"/>
        <v>0</v>
      </c>
      <c r="O20" s="41">
        <f t="shared" si="2"/>
        <v>0</v>
      </c>
    </row>
    <row r="21" spans="1:15" ht="52.8"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1.2.1 Formar integralmente profesionistas competentes, con sentido colaborativo, capacidad de liderazgo, de emprendimiento y conscientes y comprometidos con su entorno.</v>
      </c>
      <c r="C21" s="2" t="str">
        <f>IF(ROWS($A$11:C21)&gt;COUNTIF(POA!$A:$A,$B$5),"",INDEX(POA!$A$2:$O$856,_xlfn.AGGREGATE(15,6,ROW(POA!$A$2:$A$855)-ROW(POA!$A$2)+1/--(POA!$A$2:$A$855=$B$5),ROWS($A$11:C21)),5))</f>
        <v>1.2.1.6 Promover la participación de los estudiantes en experiencias de movilidad nacional e internacional.</v>
      </c>
      <c r="D21" s="2" t="str">
        <f>IF(ROWS($A$11:D21)&gt;COUNTIF(POA!$A:$A,$B$5),"",INDEX(POA!$A$2:$O$856,_xlfn.AGGREGATE(15,6,ROW(POA!$A$2:$A$855)-ROW(POA!$A$2)+1/--(POA!$A$2:$A$855=$B$5),ROWS($A$11:D21)),6))</f>
        <v>Continuar con la difusión de información del programa de movilidad nacional e internacional.</v>
      </c>
      <c r="E21" s="31">
        <f t="shared" si="0"/>
        <v>8</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4</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4</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1.2.1.8 Estimular el desarrollo de habilidades socioemocionales (softskills) mediante experiencias formales e informales de aprendizaje.</v>
      </c>
      <c r="D22" s="2" t="str">
        <f>IF(ROWS($A$11:D22)&gt;COUNTIF(POA!$A:$A,$B$5),"",INDEX(POA!$A$2:$O$856,_xlfn.AGGREGATE(15,6,ROW(POA!$A$2:$A$855)-ROW(POA!$A$2)+1/--(POA!$A$2:$A$855=$B$5),ROWS($A$11:D22)),6))</f>
        <v>Diseño e implementación de programa de conferencias que estimulen el desarrollo de habilidades socioemocionales.</v>
      </c>
      <c r="E22" s="31">
        <f t="shared" si="0"/>
        <v>8</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4</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4</v>
      </c>
      <c r="M22" s="31">
        <f>IF(ROWS($A$11:M22)&gt;COUNTIF(POA!$A:$A,$B$5),"",INDEX(POA!$A$2:$O$856,_xlfn.AGGREGATE(15,6,ROW(POA!$A$2:$A$855)-ROW(POA!$A$2)+1/--(POA!$A$2:$A$855=$B$5),ROWS($A$11:M22)),14))</f>
        <v>0</v>
      </c>
      <c r="N22" s="37">
        <f t="shared" si="1"/>
        <v>0</v>
      </c>
      <c r="O22" s="41">
        <f t="shared" si="2"/>
        <v>0</v>
      </c>
    </row>
    <row r="23" spans="1:15" ht="39.6"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1.2.2 Fortalecer las trayectorias escolares de los alumnos para asegurar la conclusión exitosa de sus estudios.</v>
      </c>
      <c r="C23" s="2" t="str">
        <f>IF(ROWS($A$11:C23)&gt;COUNTIF(POA!$A:$A,$B$5),"",INDEX(POA!$A$2:$O$856,_xlfn.AGGREGATE(15,6,ROW(POA!$A$2:$A$855)-ROW(POA!$A$2)+1/--(POA!$A$2:$A$855=$B$5),ROWS($A$11:C23)),5))</f>
        <v>1.2.2.4 Fortalecer los servicios institucionales de tutoría, orientación psicopedagógica y asesoría académica.</v>
      </c>
      <c r="D23" s="2" t="str">
        <f>IF(ROWS($A$11:D23)&gt;COUNTIF(POA!$A:$A,$B$5),"",INDEX(POA!$A$2:$O$856,_xlfn.AGGREGATE(15,6,ROW(POA!$A$2:$A$855)-ROW(POA!$A$2)+1/--(POA!$A$2:$A$855=$B$5),ROWS($A$11:D23)),6))</f>
        <v>Capacitar a tutores en temas que mejoren la función de tutoría</v>
      </c>
      <c r="E23" s="31">
        <f t="shared" si="0"/>
        <v>8</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4</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4</v>
      </c>
      <c r="M23" s="31">
        <f>IF(ROWS($A$11:M23)&gt;COUNTIF(POA!$A:$A,$B$5),"",INDEX(POA!$A$2:$O$856,_xlfn.AGGREGATE(15,6,ROW(POA!$A$2:$A$855)-ROW(POA!$A$2)+1/--(POA!$A$2:$A$855=$B$5),ROWS($A$11:M23)),14))</f>
        <v>0</v>
      </c>
      <c r="N23" s="37">
        <f t="shared" si="1"/>
        <v>0</v>
      </c>
      <c r="O23" s="41">
        <f t="shared" si="2"/>
        <v>0</v>
      </c>
    </row>
    <row r="24" spans="1:15" ht="39.6"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1.2.2 Fortalecer las trayectorias escolares de los alumnos para asegurar la conclusión exitosa de sus estudios.</v>
      </c>
      <c r="C24" s="2" t="str">
        <f>IF(ROWS($A$11:C24)&gt;COUNTIF(POA!$A:$A,$B$5),"",INDEX(POA!$A$2:$O$856,_xlfn.AGGREGATE(15,6,ROW(POA!$A$2:$A$855)-ROW(POA!$A$2)+1/--(POA!$A$2:$A$855=$B$5),ROWS($A$11:C24)),5))</f>
        <v>1.2.2.7 Implementar esquemas de seguimiento y atención a la trayectoria escolar de los estudiantes.</v>
      </c>
      <c r="D24" s="2" t="str">
        <f>IF(ROWS($A$11:D24)&gt;COUNTIF(POA!$A:$A,$B$5),"",INDEX(POA!$A$2:$O$856,_xlfn.AGGREGATE(15,6,ROW(POA!$A$2:$A$855)-ROW(POA!$A$2)+1/--(POA!$A$2:$A$855=$B$5),ROWS($A$11:D24)),6))</f>
        <v>Promover el programa de asesorías académicas entre estudiantes con riesgo académico.</v>
      </c>
      <c r="E24" s="31">
        <f t="shared" si="0"/>
        <v>18</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9</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9</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1.5 Internacionalización</v>
      </c>
      <c r="B25" s="2" t="str">
        <f>IF(ROWS($A$11:B25)&gt;COUNTIF(POA!$A:$A,$B$5),"",INDEX(POA!$A$2:$O$856,_xlfn.AGGREGATE(15,6,ROW(POA!$A$2:$A$855)-ROW(POA!$A$2)+1/--(POA!$A$2:$A$855=$B$5),ROWS($A$11:B25)),4))</f>
        <v>1.5.1 Fortalecer la internacionalización de la universidad mediante una mayor vinculación y cooperación académica con instituciones de educación superior de reconocido prestigio.</v>
      </c>
      <c r="C25" s="2" t="str">
        <f>IF(ROWS($A$11:C25)&gt;COUNTIF(POA!$A:$A,$B$5),"",INDEX(POA!$A$2:$O$856,_xlfn.AGGREGATE(15,6,ROW(POA!$A$2:$A$855)-ROW(POA!$A$2)+1/--(POA!$A$2:$A$855=$B$5),ROWS($A$11:C25)),5))</f>
        <v>1.5.1.4 Impartir cursos homologados en licenciatura y posgrado en colaboración con otras IES extranjeras.</v>
      </c>
      <c r="D25" s="2" t="str">
        <f>IF(ROWS($A$11:D25)&gt;COUNTIF(POA!$A:$A,$B$5),"",INDEX(POA!$A$2:$O$856,_xlfn.AGGREGATE(15,6,ROW(POA!$A$2:$A$855)-ROW(POA!$A$2)+1/--(POA!$A$2:$A$855=$B$5),ROWS($A$11:D25)),6))</f>
        <v>Continuar impartiendo la materia homologada con SDSU</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41">
        <f t="shared" si="2"/>
        <v>0</v>
      </c>
    </row>
    <row r="26" spans="1:15" ht="66" x14ac:dyDescent="0.3">
      <c r="A26" s="2" t="str">
        <f>IF(ROWS($A$11:A26)&gt;COUNTIF(POA!$A:$A,$B$5),"",INDEX(POA!$A$2:$O$856,_xlfn.AGGREGATE(15,6,ROW(POA!$A$2:$A$855)-ROW(POA!$A$2)+1/--(POA!$A$2:$A$855=$B$5),ROWS($A$11:A26)),3))</f>
        <v>1.6 Desarrollo académico</v>
      </c>
      <c r="B26" s="2" t="str">
        <f>IF(ROWS($A$11:B26)&gt;COUNTIF(POA!$A:$A,$B$5),"",INDEX(POA!$A$2:$O$856,_xlfn.AGGREGATE(15,6,ROW(POA!$A$2:$A$855)-ROW(POA!$A$2)+1/--(POA!$A$2:$A$855=$B$5),ROWS($A$11:B26)),4))</f>
        <v>1.6.2 Promover esquemas de formación y actualización del personal académico, con base en rutas diferenciadas en función de su experiencia, antigüedad y tipo de contratación.</v>
      </c>
      <c r="C26" s="2" t="str">
        <f>IF(ROWS($A$11:C26)&gt;COUNTIF(POA!$A:$A,$B$5),"",INDEX(POA!$A$2:$O$856,_xlfn.AGGREGATE(15,6,ROW(POA!$A$2:$A$855)-ROW(POA!$A$2)+1/--(POA!$A$2:$A$855=$B$5),ROWS($A$11:C26)),5))</f>
        <v>1.6.2.1 Fortalecer los esquemas de formación y actualización docente para el mejorar las capacidades disciplinarias y didácticas  del personal académico de tiempo completo y  de asignatura.</v>
      </c>
      <c r="D26" s="2" t="str">
        <f>IF(ROWS($A$11:D26)&gt;COUNTIF(POA!$A:$A,$B$5),"",INDEX(POA!$A$2:$O$856,_xlfn.AGGREGATE(15,6,ROW(POA!$A$2:$A$855)-ROW(POA!$A$2)+1/--(POA!$A$2:$A$855=$B$5),ROWS($A$11:D26)),6))</f>
        <v>Generar un programa de capacitación profesional en las áreas de turismo y mercadotecnia.</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1</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1.1 Calidad y pertinencia de la oferta  educativa</v>
      </c>
      <c r="B27" s="2" t="str">
        <f>IF(ROWS($A$11:B27)&gt;COUNTIF(POA!$A:$A,$B$5),"",INDEX(POA!$A$2:$O$856,_xlfn.AGGREGATE(15,6,ROW(POA!$A$2:$A$855)-ROW(POA!$A$2)+1/--(POA!$A$2:$A$855=$B$5),ROWS($A$11:B27)),4))</f>
        <v>1.1.1 Fortalecer la oferta educativa de licenciatura y posgrado.</v>
      </c>
      <c r="C27" s="2" t="str">
        <f>IF(ROWS($A$11:C27)&gt;COUNTIF(POA!$A:$A,$B$5),"",INDEX(POA!$A$2:$O$856,_xlfn.AGGREGATE(15,6,ROW(POA!$A$2:$A$855)-ROW(POA!$A$2)+1/--(POA!$A$2:$A$855=$B$5),ROWS($A$11:C27)),5))</f>
        <v>1.1.1.1 Diversificar la oferta de programas de licenciatura en diferentes modalidades y áreas del conocimiento que contribuya al desarrollo regional y nacional.</v>
      </c>
      <c r="D27" s="2" t="str">
        <f>IF(ROWS($A$11:D27)&gt;COUNTIF(POA!$A:$A,$B$5),"",INDEX(POA!$A$2:$O$856,_xlfn.AGGREGATE(15,6,ROW(POA!$A$2:$A$855)-ROW(POA!$A$2)+1/--(POA!$A$2:$A$855=$B$5),ROWS($A$11:D27)),6))</f>
        <v>Continuar fortaleciendo la impartición de cursos semipresenciales en tronco común y programas de licenciatura.</v>
      </c>
      <c r="E27" s="31">
        <f t="shared" si="0"/>
        <v>12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6</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6</v>
      </c>
      <c r="M27" s="31">
        <f>IF(ROWS($A$11:M27)&gt;COUNTIF(POA!$A:$A,$B$5),"",INDEX(POA!$A$2:$O$856,_xlfn.AGGREGATE(15,6,ROW(POA!$A$2:$A$855)-ROW(POA!$A$2)+1/--(POA!$A$2:$A$855=$B$5),ROWS($A$11:M27)),14))</f>
        <v>0</v>
      </c>
      <c r="N27" s="37">
        <f t="shared" si="1"/>
        <v>0</v>
      </c>
      <c r="O27" s="41">
        <f t="shared" si="2"/>
        <v>0</v>
      </c>
    </row>
    <row r="28" spans="1:15" ht="52.8" x14ac:dyDescent="0.3">
      <c r="A28" s="2" t="str">
        <f>IF(ROWS($A$11:A28)&gt;COUNTIF(POA!$A:$A,$B$5),"",INDEX(POA!$A$2:$O$856,_xlfn.AGGREGATE(15,6,ROW(POA!$A$2:$A$855)-ROW(POA!$A$2)+1/--(POA!$A$2:$A$855=$B$5),ROWS($A$11:A28)),3))</f>
        <v>1.7 Cultura digital</v>
      </c>
      <c r="B28" s="2" t="str">
        <f>IF(ROWS($A$11:B28)&gt;COUNTIF(POA!$A:$A,$B$5),"",INDEX(POA!$A$2:$O$856,_xlfn.AGGREGATE(15,6,ROW(POA!$A$2:$A$855)-ROW(POA!$A$2)+1/--(POA!$A$2:$A$855=$B$5),ROWS($A$11:B28)),4))</f>
        <v>1.7.2 Propiciar la formación y actualización de la comunidad universitaria en el uso de las tecnologías digitales.</v>
      </c>
      <c r="C28" s="2" t="str">
        <f>IF(ROWS($A$11:C28)&gt;COUNTIF(POA!$A:$A,$B$5),"",INDEX(POA!$A$2:$O$856,_xlfn.AGGREGATE(15,6,ROW(POA!$A$2:$A$855)-ROW(POA!$A$2)+1/--(POA!$A$2:$A$855=$B$5),ROWS($A$11:C28)),5))</f>
        <v>1.7.2.2 Fortalecer los programas de formación y actualización dirigidos al personal académico, administrativo y de servicios en materia de cultura digital.</v>
      </c>
      <c r="D28" s="2" t="str">
        <f>IF(ROWS($A$11:D28)&gt;COUNTIF(POA!$A:$A,$B$5),"",INDEX(POA!$A$2:$O$856,_xlfn.AGGREGATE(15,6,ROW(POA!$A$2:$A$855)-ROW(POA!$A$2)+1/--(POA!$A$2:$A$855=$B$5),ROWS($A$11:D28)),6))</f>
        <v>Capacitar a docente y administrativo en el uso de plataformas digitales.</v>
      </c>
      <c r="E28" s="31">
        <f t="shared" si="0"/>
        <v>10</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10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39.6" x14ac:dyDescent="0.3">
      <c r="A29" s="2" t="str">
        <f>IF(ROWS($A$11:A29)&gt;COUNTIF(POA!$A:$A,$B$5),"",INDEX(POA!$A$2:$O$856,_xlfn.AGGREGATE(15,6,ROW(POA!$A$2:$A$855)-ROW(POA!$A$2)+1/--(POA!$A$2:$A$855=$B$5),ROWS($A$11:A29)),3))</f>
        <v>1.7 Cultura digital</v>
      </c>
      <c r="B29" s="2" t="str">
        <f>IF(ROWS($A$11:B29)&gt;COUNTIF(POA!$A:$A,$B$5),"",INDEX(POA!$A$2:$O$856,_xlfn.AGGREGATE(15,6,ROW(POA!$A$2:$A$855)-ROW(POA!$A$2)+1/--(POA!$A$2:$A$855=$B$5),ROWS($A$11:B29)),4))</f>
        <v>1.7.2 Propiciar la formación y actualización de la comunidad universitaria en el uso de las tecnologías digitales.</v>
      </c>
      <c r="C29" s="2" t="str">
        <f>IF(ROWS($A$11:C29)&gt;COUNTIF(POA!$A:$A,$B$5),"",INDEX(POA!$A$2:$O$856,_xlfn.AGGREGATE(15,6,ROW(POA!$A$2:$A$855)-ROW(POA!$A$2)+1/--(POA!$A$2:$A$855=$B$5),ROWS($A$11:C29)),5))</f>
        <v>1.7.2.3 Diseñar modelos, materiales y experiencias de aprendizaje que incorporen el uso de tecnologías digitales.</v>
      </c>
      <c r="D29" s="2" t="str">
        <f>IF(ROWS($A$11:D29)&gt;COUNTIF(POA!$A:$A,$B$5),"",INDEX(POA!$A$2:$O$856,_xlfn.AGGREGATE(15,6,ROW(POA!$A$2:$A$855)-ROW(POA!$A$2)+1/--(POA!$A$2:$A$855=$B$5),ROWS($A$11:D29)),6))</f>
        <v>Ofrecer cursos de capacitación para diseño de materiales didácticos digitales</v>
      </c>
      <c r="E29" s="31">
        <f t="shared" si="0"/>
        <v>2</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2</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52.8" x14ac:dyDescent="0.3">
      <c r="A30" s="2" t="str">
        <f>IF(ROWS($A$11:A30)&gt;COUNTIF(POA!$A:$A,$B$5),"",INDEX(POA!$A$2:$O$856,_xlfn.AGGREGATE(15,6,ROW(POA!$A$2:$A$855)-ROW(POA!$A$2)+1/--(POA!$A$2:$A$855=$B$5),ROWS($A$11:A30)),3))</f>
        <v>1.8 Comunicación e identidad universitaria</v>
      </c>
      <c r="B30" s="2" t="str">
        <f>IF(ROWS($A$11:B30)&gt;COUNTIF(POA!$A:$A,$B$5),"",INDEX(POA!$A$2:$O$856,_xlfn.AGGREGATE(15,6,ROW(POA!$A$2:$A$855)-ROW(POA!$A$2)+1/--(POA!$A$2:$A$855=$B$5),ROWS($A$11:B30)),4))</f>
        <v>1.8.1 Informar a la comunidad universitaria y a la sociedad en general sobre las actividades realizadas por la universidad como parte de su quehacer institucional.</v>
      </c>
      <c r="C30" s="2" t="str">
        <f>IF(ROWS($A$11:C30)&gt;COUNTIF(POA!$A:$A,$B$5),"",INDEX(POA!$A$2:$O$856,_xlfn.AGGREGATE(15,6,ROW(POA!$A$2:$A$855)-ROW(POA!$A$2)+1/--(POA!$A$2:$A$855=$B$5),ROWS($A$11:C30)),5))</f>
        <v>1.8.1.3 Rediseñar el portal web a fin de fortalecer la imagen institucional y difundir el acontecer universitario.</v>
      </c>
      <c r="D30" s="2" t="str">
        <f>IF(ROWS($A$11:D30)&gt;COUNTIF(POA!$A:$A,$B$5),"",INDEX(POA!$A$2:$O$856,_xlfn.AGGREGATE(15,6,ROW(POA!$A$2:$A$855)-ROW(POA!$A$2)+1/--(POA!$A$2:$A$855=$B$5),ROWS($A$11:D30)),6))</f>
        <v>Rediseñar la pagina web de la Facultad para que funcione como canal de comunicación oficial y facilite tramites académicos y administrativos.</v>
      </c>
      <c r="E30" s="31">
        <f t="shared" si="0"/>
        <v>1</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1</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39.6" x14ac:dyDescent="0.3">
      <c r="A31" s="2" t="str">
        <f>IF(ROWS($A$11:A31)&gt;COUNTIF(POA!$A:$A,$B$5),"",INDEX(POA!$A$2:$O$856,_xlfn.AGGREGATE(15,6,ROW(POA!$A$2:$A$855)-ROW(POA!$A$2)+1/--(POA!$A$2:$A$855=$B$5),ROWS($A$11:A31)),3))</f>
        <v>1.8 Comunicación e identidad universitaria</v>
      </c>
      <c r="B31" s="2" t="str">
        <f>IF(ROWS($A$11:B31)&gt;COUNTIF(POA!$A:$A,$B$5),"",INDEX(POA!$A$2:$O$856,_xlfn.AGGREGATE(15,6,ROW(POA!$A$2:$A$855)-ROW(POA!$A$2)+1/--(POA!$A$2:$A$855=$B$5),ROWS($A$11:B31)),4))</f>
        <v>1.8.2 Fomentar el sentido de pertenencia e identidad en la comunidad universitaria.</v>
      </c>
      <c r="C31" s="2" t="str">
        <f>IF(ROWS($A$11:C31)&gt;COUNTIF(POA!$A:$A,$B$5),"",INDEX(POA!$A$2:$O$856,_xlfn.AGGREGATE(15,6,ROW(POA!$A$2:$A$855)-ROW(POA!$A$2)+1/--(POA!$A$2:$A$855=$B$5),ROWS($A$11:C31)),5))</f>
        <v>1.8.2.2 Reconocer la trayectoria académica y profesional de la comunidad universitaria.</v>
      </c>
      <c r="D31" s="2" t="str">
        <f>IF(ROWS($A$11:D31)&gt;COUNTIF(POA!$A:$A,$B$5),"",INDEX(POA!$A$2:$O$856,_xlfn.AGGREGATE(15,6,ROW(POA!$A$2:$A$855)-ROW(POA!$A$2)+1/--(POA!$A$2:$A$855=$B$5),ROWS($A$11:D31)),6))</f>
        <v>Realizar un evento para reconocer la trayectoria académica y profesional de los docentes.</v>
      </c>
      <c r="E31" s="31">
        <f t="shared" si="0"/>
        <v>1</v>
      </c>
      <c r="F31" s="31">
        <f>IF(ROWS($A$11:F31)&gt;COUNTIF(POA!$A:$A,$B$5),"",INDEX(POA!$A$2:$O$856,_xlfn.AGGREGATE(15,6,ROW(POA!$A$2:$A$855)-ROW(POA!$A$2)+1/--(POA!$A$2:$A$855=$B$5),ROWS($A$11:F31)),7))</f>
        <v>1</v>
      </c>
      <c r="G31" s="31">
        <f>IF(ROWS($A$11:G31)&gt;COUNTIF(POA!$A:$A,$B$5),"",INDEX(POA!$A$2:$O$856,_xlfn.AGGREGATE(15,6,ROW(POA!$A$2:$A$855)-ROW(POA!$A$2)+1/--(POA!$A$2:$A$855=$B$5),ROWS($A$11:G31)),8))</f>
        <v>1</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1</v>
      </c>
      <c r="O31" s="41">
        <f t="shared" si="2"/>
        <v>1</v>
      </c>
    </row>
    <row r="32" spans="1:15" ht="66" x14ac:dyDescent="0.3">
      <c r="A32" s="2" t="str">
        <f>IF(ROWS($A$11:A32)&gt;COUNTIF(POA!$A:$A,$B$5),"",INDEX(POA!$A$2:$O$856,_xlfn.AGGREGATE(15,6,ROW(POA!$A$2:$A$855)-ROW(POA!$A$2)+1/--(POA!$A$2:$A$855=$B$5),ROWS($A$11:A32)),3))</f>
        <v>1.9 Infraestructura, equipamiento y seguridad</v>
      </c>
      <c r="B32" s="2" t="str">
        <f>IF(ROWS($A$11:B32)&gt;COUNTIF(POA!$A:$A,$B$5),"",INDEX(POA!$A$2:$O$856,_xlfn.AGGREGATE(15,6,ROW(POA!$A$2:$A$855)-ROW(POA!$A$2)+1/--(POA!$A$2:$A$855=$B$5),ROWS($A$11:B32)),4))</f>
        <v>1.9.1 Propiciar que la institución cuente con la infraestructura y equipamiento requeridos para el cumplimiento de sus funciones sustantivas y de gestión.</v>
      </c>
      <c r="C32" s="2" t="str">
        <f>IF(ROWS($A$11:C32)&gt;COUNTIF(POA!$A:$A,$B$5),"",INDEX(POA!$A$2:$O$856,_xlfn.AGGREGATE(15,6,ROW(POA!$A$2:$A$855)-ROW(POA!$A$2)+1/--(POA!$A$2:$A$855=$B$5),ROWS($A$11:C32)),5))</f>
        <v>1.9.1.3 Atender los requerimientos institucionales específicos asociados con el mantenimiento de edificios, aulas, espacios comunes, laboratorios, instalaciones deportivas y recintos culturales.</v>
      </c>
      <c r="D32" s="2" t="str">
        <f>IF(ROWS($A$11:D32)&gt;COUNTIF(POA!$A:$A,$B$5),"",INDEX(POA!$A$2:$O$856,_xlfn.AGGREGATE(15,6,ROW(POA!$A$2:$A$855)-ROW(POA!$A$2)+1/--(POA!$A$2:$A$855=$B$5),ROWS($A$11:D32)),6))</f>
        <v>Realizar y operar un programa de mantenimiento de instalaciones.</v>
      </c>
      <c r="E32" s="31">
        <f t="shared" si="0"/>
        <v>1</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1</v>
      </c>
      <c r="M32" s="31">
        <f>IF(ROWS($A$11:M32)&gt;COUNTIF(POA!$A:$A,$B$5),"",INDEX(POA!$A$2:$O$856,_xlfn.AGGREGATE(15,6,ROW(POA!$A$2:$A$855)-ROW(POA!$A$2)+1/--(POA!$A$2:$A$855=$B$5),ROWS($A$11:M32)),14))</f>
        <v>0</v>
      </c>
      <c r="N32" s="37">
        <f t="shared" si="1"/>
        <v>0</v>
      </c>
      <c r="O32" s="41">
        <f t="shared" si="2"/>
        <v>0</v>
      </c>
    </row>
    <row r="33" spans="1:16" ht="52.8" x14ac:dyDescent="0.3">
      <c r="A33" s="2" t="str">
        <f>IF(ROWS($A$11:A33)&gt;COUNTIF(POA!$A:$A,$B$5),"",INDEX(POA!$A$2:$O$856,_xlfn.AGGREGATE(15,6,ROW(POA!$A$2:$A$855)-ROW(POA!$A$2)+1/--(POA!$A$2:$A$855=$B$5),ROWS($A$11:A33)),3))</f>
        <v>1.9 Infraestructura, equipamiento y seguridad</v>
      </c>
      <c r="B33" s="2" t="str">
        <f>IF(ROWS($A$11:B33)&gt;COUNTIF(POA!$A:$A,$B$5),"",INDEX(POA!$A$2:$O$856,_xlfn.AGGREGATE(15,6,ROW(POA!$A$2:$A$855)-ROW(POA!$A$2)+1/--(POA!$A$2:$A$855=$B$5),ROWS($A$11:B33)),4))</f>
        <v>1.9.2 Modernizar la infraestructura tecnológica de la universidad acorde con los requerimientos de las funciones sustantivas y de gestión.</v>
      </c>
      <c r="C33" s="2" t="str">
        <f>IF(ROWS($A$11:C33)&gt;COUNTIF(POA!$A:$A,$B$5),"",INDEX(POA!$A$2:$O$856,_xlfn.AGGREGATE(15,6,ROW(POA!$A$2:$A$855)-ROW(POA!$A$2)+1/--(POA!$A$2:$A$855=$B$5),ROWS($A$11:C33)),5))</f>
        <v>1.9.2.1 Gestionar la modernización, optimización y uso del equipamiento tecnológico de que dispone la universidad.</v>
      </c>
      <c r="D33" s="2" t="str">
        <f>IF(ROWS($A$11:D33)&gt;COUNTIF(POA!$A:$A,$B$5),"",INDEX(POA!$A$2:$O$856,_xlfn.AGGREGATE(15,6,ROW(POA!$A$2:$A$855)-ROW(POA!$A$2)+1/--(POA!$A$2:$A$855=$B$5),ROWS($A$11:D33)),6))</f>
        <v>Actualizar el equipo tecnológico de las aulas.</v>
      </c>
      <c r="E33" s="31">
        <f t="shared" si="0"/>
        <v>12</v>
      </c>
      <c r="F33" s="31">
        <f>IF(ROWS($A$11:F33)&gt;COUNTIF(POA!$A:$A,$B$5),"",INDEX(POA!$A$2:$O$856,_xlfn.AGGREGATE(15,6,ROW(POA!$A$2:$A$855)-ROW(POA!$A$2)+1/--(POA!$A$2:$A$855=$B$5),ROWS($A$11:F33)),7))</f>
        <v>0</v>
      </c>
      <c r="G33" s="31">
        <f>IF(ROWS($A$11:G33)&gt;COUNTIF(POA!$A:$A,$B$5),"",INDEX(POA!$A$2:$O$856,_xlfn.AGGREGATE(15,6,ROW(POA!$A$2:$A$855)-ROW(POA!$A$2)+1/--(POA!$A$2:$A$855=$B$5),ROWS($A$11:G33)),8))</f>
        <v>0</v>
      </c>
      <c r="H33" s="31">
        <f>IF(ROWS($A$11:H33)&gt;COUNTIF(POA!$A:$A,$B$5),"",INDEX(POA!$A$2:$O$856,_xlfn.AGGREGATE(15,6,ROW(POA!$A$2:$A$855)-ROW(POA!$A$2)+1/--(POA!$A$2:$A$855=$B$5),ROWS($A$11:H33)),9))</f>
        <v>12</v>
      </c>
      <c r="I33" s="31">
        <f>IF(ROWS($A$11:I33)&gt;COUNTIF(POA!$A:$A,$B$5),"",INDEX(POA!$A$2:$O$856,_xlfn.AGGREGATE(15,6,ROW(POA!$A$2:$A$855)-ROW(POA!$A$2)+1/--(POA!$A$2:$A$855=$B$5),ROWS($A$11:I33)),10))</f>
        <v>0</v>
      </c>
      <c r="J33" s="31">
        <f>IF(ROWS($A$11:J33)&gt;COUNTIF(POA!$A:$A,$B$5),"",INDEX(POA!$A$2:$O$856,_xlfn.AGGREGATE(15,6,ROW(POA!$A$2:$A$855)-ROW(POA!$A$2)+1/--(POA!$A$2:$A$855=$B$5),ROWS($A$11:J33)),11))</f>
        <v>0</v>
      </c>
      <c r="K33" s="31">
        <f>IF(ROWS($A$11:K33)&gt;COUNTIF(POA!$A:$A,$B$5),"",INDEX(POA!$A$2:$O$856,_xlfn.AGGREGATE(15,6,ROW(POA!$A$2:$A$855)-ROW(POA!$A$2)+1/--(POA!$A$2:$A$855=$B$5),ROWS($A$11:K33)),12))</f>
        <v>0</v>
      </c>
      <c r="L33" s="31">
        <f>IF(ROWS($A$11:L33)&gt;COUNTIF(POA!$A:$A,$B$5),"",INDEX(POA!$A$2:$O$856,_xlfn.AGGREGATE(15,6,ROW(POA!$A$2:$A$855)-ROW(POA!$A$2)+1/--(POA!$A$2:$A$855=$B$5),ROWS($A$11:L33)),13))</f>
        <v>0</v>
      </c>
      <c r="M33" s="31">
        <f>IF(ROWS($A$11:M33)&gt;COUNTIF(POA!$A:$A,$B$5),"",INDEX(POA!$A$2:$O$856,_xlfn.AGGREGATE(15,6,ROW(POA!$A$2:$A$855)-ROW(POA!$A$2)+1/--(POA!$A$2:$A$855=$B$5),ROWS($A$11:M33)),14))</f>
        <v>0</v>
      </c>
      <c r="N33" s="37">
        <f t="shared" si="1"/>
        <v>0</v>
      </c>
      <c r="O33" s="41">
        <f t="shared" si="2"/>
        <v>0</v>
      </c>
    </row>
    <row r="34" spans="1:16" ht="52.8" x14ac:dyDescent="0.3">
      <c r="A34" s="2" t="str">
        <f>IF(ROWS($A$11:A34)&gt;COUNTIF(POA!$A:$A,$B$5),"",INDEX(POA!$A$2:$O$856,_xlfn.AGGREGATE(15,6,ROW(POA!$A$2:$A$855)-ROW(POA!$A$2)+1/--(POA!$A$2:$A$855=$B$5),ROWS($A$11:A34)),3))</f>
        <v>1.9 Infraestructura, equipamiento y seguridad</v>
      </c>
      <c r="B34" s="2" t="str">
        <f>IF(ROWS($A$11:B34)&gt;COUNTIF(POA!$A:$A,$B$5),"",INDEX(POA!$A$2:$O$856,_xlfn.AGGREGATE(15,6,ROW(POA!$A$2:$A$855)-ROW(POA!$A$2)+1/--(POA!$A$2:$A$855=$B$5),ROWS($A$11:B34)),4))</f>
        <v>1.9.2 Modernizar la infraestructura tecnológica de la universidad acorde con los requerimientos de las funciones sustantivas y de gestión.</v>
      </c>
      <c r="C34" s="2" t="str">
        <f>IF(ROWS($A$11:C34)&gt;COUNTIF(POA!$A:$A,$B$5),"",INDEX(POA!$A$2:$O$856,_xlfn.AGGREGATE(15,6,ROW(POA!$A$2:$A$855)-ROW(POA!$A$2)+1/--(POA!$A$2:$A$855=$B$5),ROWS($A$11:C34)),5))</f>
        <v>1.9.2.3 Optimizar las redes inalámbricas y mejorar el servicio de Internet que se proporciona a la comunidad universitaria.</v>
      </c>
      <c r="D34" s="2" t="str">
        <f>IF(ROWS($A$11:D34)&gt;COUNTIF(POA!$A:$A,$B$5),"",INDEX(POA!$A$2:$O$856,_xlfn.AGGREGATE(15,6,ROW(POA!$A$2:$A$855)-ROW(POA!$A$2)+1/--(POA!$A$2:$A$855=$B$5),ROWS($A$11:D34)),6))</f>
        <v>Instalar internet en las aulas de la Facultad</v>
      </c>
      <c r="E34" s="31">
        <f t="shared" si="0"/>
        <v>8</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0</v>
      </c>
      <c r="I34" s="31">
        <f>IF(ROWS($A$11:I34)&gt;COUNTIF(POA!$A:$A,$B$5),"",INDEX(POA!$A$2:$O$856,_xlfn.AGGREGATE(15,6,ROW(POA!$A$2:$A$855)-ROW(POA!$A$2)+1/--(POA!$A$2:$A$855=$B$5),ROWS($A$11:I34)),10))</f>
        <v>0</v>
      </c>
      <c r="J34" s="31">
        <f>IF(ROWS($A$11:J34)&gt;COUNTIF(POA!$A:$A,$B$5),"",INDEX(POA!$A$2:$O$856,_xlfn.AGGREGATE(15,6,ROW(POA!$A$2:$A$855)-ROW(POA!$A$2)+1/--(POA!$A$2:$A$855=$B$5),ROWS($A$11:J34)),11))</f>
        <v>8</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6" ht="52.8" x14ac:dyDescent="0.3">
      <c r="A35" s="2" t="str">
        <f>IF(ROWS($A$11:A35)&gt;COUNTIF(POA!$A:$A,$B$5),"",INDEX(POA!$A$2:$O$856,_xlfn.AGGREGATE(15,6,ROW(POA!$A$2:$A$855)-ROW(POA!$A$2)+1/--(POA!$A$2:$A$855=$B$5),ROWS($A$11:A35)),3))</f>
        <v>1.11 Cuidado al medio ambiente</v>
      </c>
      <c r="B35" s="2" t="str">
        <f>IF(ROWS($A$11:B35)&gt;COUNTIF(POA!$A:$A,$B$5),"",INDEX(POA!$A$2:$O$856,_xlfn.AGGREGATE(15,6,ROW(POA!$A$2:$A$855)-ROW(POA!$A$2)+1/--(POA!$A$2:$A$855=$B$5),ROWS($A$11:B35)),4))</f>
        <v>1.11.2 Propiciar experiencias de formación, actualización y capacitación en la comunidad universitaria, orientadas al cuidado del medio ambiente y al desarrollo sostenible.</v>
      </c>
      <c r="C35" s="2" t="str">
        <f>IF(ROWS($A$11:C35)&gt;COUNTIF(POA!$A:$A,$B$5),"",INDEX(POA!$A$2:$O$856,_xlfn.AGGREGATE(15,6,ROW(POA!$A$2:$A$855)-ROW(POA!$A$2)+1/--(POA!$A$2:$A$855=$B$5),ROWS($A$11:C35)),5))</f>
        <v>1.11.2.3 Fortalecer los esquemas de formación docente y de capacitación del personal administrativo y de servicios en temas medioambientales y de sustentabilidad.</v>
      </c>
      <c r="D35" s="2" t="str">
        <f>IF(ROWS($A$11:D35)&gt;COUNTIF(POA!$A:$A,$B$5),"",INDEX(POA!$A$2:$O$856,_xlfn.AGGREGATE(15,6,ROW(POA!$A$2:$A$855)-ROW(POA!$A$2)+1/--(POA!$A$2:$A$855=$B$5),ROWS($A$11:D35)),6))</f>
        <v>Generar un programa de sensibilización para disminuir el uso de papel</v>
      </c>
      <c r="E35" s="31">
        <f t="shared" si="0"/>
        <v>1</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1</v>
      </c>
      <c r="I35" s="31">
        <f>IF(ROWS($A$11:I35)&gt;COUNTIF(POA!$A:$A,$B$5),"",INDEX(POA!$A$2:$O$856,_xlfn.AGGREGATE(15,6,ROW(POA!$A$2:$A$855)-ROW(POA!$A$2)+1/--(POA!$A$2:$A$855=$B$5),ROWS($A$11:I35)),10))</f>
        <v>0</v>
      </c>
      <c r="J35" s="31">
        <f>IF(ROWS($A$11:J35)&gt;COUNTIF(POA!$A:$A,$B$5),"",INDEX(POA!$A$2:$O$856,_xlfn.AGGREGATE(15,6,ROW(POA!$A$2:$A$855)-ROW(POA!$A$2)+1/--(POA!$A$2:$A$855=$B$5),ROWS($A$11:J35)),11))</f>
        <v>0</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0</v>
      </c>
      <c r="O35" s="41">
        <f t="shared" si="2"/>
        <v>0</v>
      </c>
    </row>
    <row r="36" spans="1:16" ht="52.8" x14ac:dyDescent="0.3">
      <c r="A36" s="2" t="str">
        <f>IF(ROWS($A$11:A36)&gt;COUNTIF(POA!$A:$A,$B$5),"",INDEX(POA!$A$2:$O$856,_xlfn.AGGREGATE(15,6,ROW(POA!$A$2:$A$855)-ROW(POA!$A$2)+1/--(POA!$A$2:$A$855=$B$5),ROWS($A$11:A36)),3))</f>
        <v>1.6 Desarrollo académico</v>
      </c>
      <c r="B36" s="2" t="str">
        <f>IF(ROWS($A$11:B36)&gt;COUNTIF(POA!$A:$A,$B$5),"",INDEX(POA!$A$2:$O$856,_xlfn.AGGREGATE(15,6,ROW(POA!$A$2:$A$855)-ROW(POA!$A$2)+1/--(POA!$A$2:$A$855=$B$5),ROWS($A$11:B36)),4))</f>
        <v>1.6.1 Fortalecer las trayectorias académicas y docentes para el ingreso, promoción, permanencia, retiro y relevo generacional.</v>
      </c>
      <c r="C36" s="2" t="str">
        <f>IF(ROWS($A$11:C36)&gt;COUNTIF(POA!$A:$A,$B$5),"",INDEX(POA!$A$2:$O$856,_xlfn.AGGREGATE(15,6,ROW(POA!$A$2:$A$855)-ROW(POA!$A$2)+1/--(POA!$A$2:$A$855=$B$5),ROWS($A$11:C36)),5))</f>
        <v>1.6.1.3 Propiciar condiciones para la participación de los académicos en los programas externos de desarrollo y reconocimiento profesional.</v>
      </c>
      <c r="D36" s="2" t="str">
        <f>IF(ROWS($A$11:D36)&gt;COUNTIF(POA!$A:$A,$B$5),"",INDEX(POA!$A$2:$O$856,_xlfn.AGGREGATE(15,6,ROW(POA!$A$2:$A$855)-ROW(POA!$A$2)+1/--(POA!$A$2:$A$855=$B$5),ROWS($A$11:D36)),6))</f>
        <v>Mantener la habilitación de investigación de los PTC.</v>
      </c>
      <c r="E36" s="31">
        <f t="shared" si="0"/>
        <v>16</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16</v>
      </c>
      <c r="K36" s="31">
        <f>IF(ROWS($A$11:K36)&gt;COUNTIF(POA!$A:$A,$B$5),"",INDEX(POA!$A$2:$O$856,_xlfn.AGGREGATE(15,6,ROW(POA!$A$2:$A$855)-ROW(POA!$A$2)+1/--(POA!$A$2:$A$855=$B$5),ROWS($A$11:K36)),12))</f>
        <v>0</v>
      </c>
      <c r="L36" s="31">
        <f>IF(ROWS($A$11:L36)&gt;COUNTIF(POA!$A:$A,$B$5),"",INDEX(POA!$A$2:$O$856,_xlfn.AGGREGATE(15,6,ROW(POA!$A$2:$A$855)-ROW(POA!$A$2)+1/--(POA!$A$2:$A$855=$B$5),ROWS($A$11:L36)),13))</f>
        <v>0</v>
      </c>
      <c r="M36" s="31">
        <f>IF(ROWS($A$11:M36)&gt;COUNTIF(POA!$A:$A,$B$5),"",INDEX(POA!$A$2:$O$856,_xlfn.AGGREGATE(15,6,ROW(POA!$A$2:$A$855)-ROW(POA!$A$2)+1/--(POA!$A$2:$A$855=$B$5),ROWS($A$11:M36)),14))</f>
        <v>0</v>
      </c>
      <c r="N36" s="37">
        <f t="shared" si="1"/>
        <v>0</v>
      </c>
      <c r="O36" s="41">
        <f t="shared" si="2"/>
        <v>0</v>
      </c>
    </row>
    <row r="40" spans="1:16" ht="15.6" x14ac:dyDescent="0.3">
      <c r="A40" s="4"/>
      <c r="B40" s="82" t="s">
        <v>0</v>
      </c>
      <c r="C40" s="82"/>
      <c r="D40" s="82"/>
      <c r="E40" s="82"/>
      <c r="F40" s="82"/>
      <c r="G40" s="82"/>
      <c r="H40" s="82"/>
      <c r="I40" s="82"/>
      <c r="J40" s="82"/>
      <c r="K40" s="82"/>
      <c r="L40" s="82"/>
      <c r="M40" s="82"/>
      <c r="N40" s="82"/>
      <c r="O40" s="82"/>
    </row>
    <row r="41" spans="1:16" x14ac:dyDescent="0.3">
      <c r="A41" s="4"/>
      <c r="B41" s="83" t="s">
        <v>1564</v>
      </c>
      <c r="C41" s="83"/>
      <c r="D41" s="83"/>
      <c r="E41" s="83"/>
      <c r="F41" s="83"/>
      <c r="G41" s="83"/>
      <c r="H41" s="83"/>
      <c r="I41" s="83"/>
      <c r="J41" s="83"/>
      <c r="K41" s="83"/>
      <c r="L41" s="83"/>
      <c r="M41" s="83"/>
      <c r="N41" s="83"/>
      <c r="O41" s="83"/>
    </row>
    <row r="42" spans="1:16" x14ac:dyDescent="0.3">
      <c r="A42" s="4"/>
      <c r="B42" s="47"/>
      <c r="C42" s="47"/>
      <c r="D42" s="47"/>
      <c r="E42" s="47"/>
      <c r="F42" s="47"/>
      <c r="G42" s="47"/>
      <c r="H42" s="47"/>
      <c r="I42" s="47"/>
      <c r="J42" s="47"/>
      <c r="K42" s="47"/>
      <c r="L42" s="47"/>
      <c r="M42" s="47"/>
      <c r="N42" s="47"/>
      <c r="O42" s="47"/>
    </row>
    <row r="43" spans="1:16" ht="15.6" x14ac:dyDescent="0.3">
      <c r="A43" s="4"/>
      <c r="B43" s="12"/>
      <c r="C43" s="12"/>
      <c r="D43" s="12"/>
      <c r="E43" s="12"/>
      <c r="F43" s="12"/>
      <c r="G43" s="12"/>
      <c r="H43" s="12"/>
      <c r="I43" s="12"/>
      <c r="J43" s="12"/>
      <c r="K43" s="12"/>
      <c r="L43" s="12"/>
      <c r="M43" s="12"/>
      <c r="N43" s="12"/>
      <c r="O43" s="12"/>
    </row>
    <row r="44" spans="1:16" ht="15.6" x14ac:dyDescent="0.3">
      <c r="A44" s="6" t="s">
        <v>1</v>
      </c>
      <c r="B44" s="33">
        <v>402</v>
      </c>
      <c r="C44" s="84" t="s">
        <v>145</v>
      </c>
      <c r="D44" s="84"/>
      <c r="E44" s="84"/>
      <c r="F44" s="84"/>
      <c r="G44" s="84"/>
      <c r="H44" s="84"/>
      <c r="I44" s="84"/>
      <c r="J44" s="84"/>
      <c r="K44" s="84"/>
      <c r="L44" s="84"/>
      <c r="M44" s="84"/>
      <c r="N44" s="84"/>
      <c r="O44" s="46"/>
    </row>
    <row r="45" spans="1:16" x14ac:dyDescent="0.3">
      <c r="A45" s="6" t="s">
        <v>13</v>
      </c>
      <c r="B45" s="11" t="s">
        <v>2</v>
      </c>
      <c r="C45" s="84" t="s">
        <v>19</v>
      </c>
      <c r="D45" s="84"/>
      <c r="E45" s="84"/>
      <c r="F45" s="84"/>
      <c r="G45" s="84"/>
      <c r="H45" s="84"/>
      <c r="I45" s="84"/>
      <c r="J45" s="84"/>
      <c r="K45" s="84"/>
      <c r="L45" s="84"/>
      <c r="M45" s="84"/>
      <c r="N45" s="84"/>
      <c r="O45" s="8"/>
      <c r="P45" s="4"/>
    </row>
    <row r="46" spans="1:16" x14ac:dyDescent="0.3">
      <c r="B46" s="9"/>
      <c r="C46" s="9"/>
      <c r="D46" s="9"/>
      <c r="E46" s="9"/>
      <c r="F46" s="9"/>
      <c r="G46" s="9"/>
      <c r="H46" s="9"/>
      <c r="I46" s="9"/>
      <c r="J46" s="9"/>
      <c r="K46" s="9"/>
      <c r="L46" s="9"/>
      <c r="M46" s="9"/>
      <c r="N46" s="9"/>
    </row>
    <row r="47" spans="1:16" x14ac:dyDescent="0.3">
      <c r="A47" s="85" t="s">
        <v>21</v>
      </c>
      <c r="B47" s="85" t="s">
        <v>22</v>
      </c>
      <c r="C47" s="85" t="s">
        <v>23</v>
      </c>
      <c r="D47" s="85" t="s">
        <v>24</v>
      </c>
      <c r="E47" s="85" t="s">
        <v>5</v>
      </c>
      <c r="F47" s="86" t="s">
        <v>25</v>
      </c>
      <c r="G47" s="86"/>
      <c r="H47" s="86"/>
      <c r="I47" s="86"/>
      <c r="J47" s="86"/>
      <c r="K47" s="86"/>
      <c r="L47" s="86"/>
      <c r="M47" s="86"/>
      <c r="N47" s="87" t="s">
        <v>16</v>
      </c>
      <c r="O47" s="85" t="s">
        <v>17</v>
      </c>
    </row>
    <row r="48" spans="1:16" x14ac:dyDescent="0.3">
      <c r="A48" s="85"/>
      <c r="B48" s="85"/>
      <c r="C48" s="85"/>
      <c r="D48" s="85"/>
      <c r="E48" s="85"/>
      <c r="F48" s="86" t="s">
        <v>6</v>
      </c>
      <c r="G48" s="86"/>
      <c r="H48" s="86" t="s">
        <v>7</v>
      </c>
      <c r="I48" s="86"/>
      <c r="J48" s="86" t="s">
        <v>8</v>
      </c>
      <c r="K48" s="86"/>
      <c r="L48" s="86" t="s">
        <v>9</v>
      </c>
      <c r="M48" s="86"/>
      <c r="N48" s="87"/>
      <c r="O48" s="85"/>
    </row>
    <row r="49" spans="1:16" x14ac:dyDescent="0.3">
      <c r="A49" s="85"/>
      <c r="B49" s="85"/>
      <c r="C49" s="85"/>
      <c r="D49" s="85"/>
      <c r="E49" s="85"/>
      <c r="F49" s="48" t="s">
        <v>10</v>
      </c>
      <c r="G49" s="48" t="s">
        <v>11</v>
      </c>
      <c r="H49" s="48" t="s">
        <v>10</v>
      </c>
      <c r="I49" s="48" t="s">
        <v>11</v>
      </c>
      <c r="J49" s="48" t="s">
        <v>10</v>
      </c>
      <c r="K49" s="48" t="s">
        <v>12</v>
      </c>
      <c r="L49" s="48" t="s">
        <v>10</v>
      </c>
      <c r="M49" s="48" t="s">
        <v>12</v>
      </c>
      <c r="N49" s="87"/>
      <c r="O49" s="85"/>
    </row>
    <row r="50" spans="1:16" ht="79.2" x14ac:dyDescent="0.3">
      <c r="A50" s="2" t="str">
        <f>INDEX('POA2'!$A$2:$O$152,_xlfn.AGGREGATE(15,6,ROW('POA2'!$A$2:$A$152)-ROW('POA2'!$A$2)+1/--('POA2'!$A$2:$A$152=$B$44),ROWS($A50:A$50)),3)</f>
        <v>2.3 Investigación, desarrollo tecnológico e Innovación</v>
      </c>
      <c r="B50" s="2" t="str">
        <f>INDEX('POA2'!$A$2:$O$152,_xlfn.AGGREGATE(15,6,ROW('POA2'!$A$2:$A$152)-ROW('POA2'!$A$2)+1/--('POA2'!$A$2:$A$152=$B$44),ROWS($A50:B$50)),4)</f>
        <v>2.3.1 Fortalecer la investigación, el desarrollo tecnológico y la innovación para contribuir al desarrollo regional, nacional e internacional.</v>
      </c>
      <c r="C50" s="2" t="str">
        <f>INDEX('POA2'!$A$2:$O$152,_xlfn.AGGREGATE(15,6,ROW('POA2'!$A$2:$A$152)-ROW('POA2'!$A$2)+1/--('POA2'!$A$2:$A$152=$B$44),ROWS($A50:C$50)),5)</f>
        <v>2.3.1.1 Asegurar la pertinencia de la investigación, el desarrollo tecnológico y la innovación que se realiza en la institución, a fin de contribuir a la resolución de problemas y al mejoramiento de la calidad de vida de la población.</v>
      </c>
      <c r="D50" s="2" t="str">
        <f>INDEX('POA2'!$A$2:$O$152,_xlfn.AGGREGATE(15,6,ROW('POA2'!$A$2:$A$152)-ROW('POA2'!$A$2)+1/--('POA2'!$A$2:$A$152=$B$44),ROWS($A50:D$50)),6)</f>
        <v>Vincular los proyectos de investigación con usuario potencia .</v>
      </c>
      <c r="E50" s="37">
        <f t="shared" ref="E50" si="3">+F50+H50+J50+L50</f>
        <v>2</v>
      </c>
      <c r="F50" s="31">
        <f>INDEX('POA2'!$A$2:$O$152,_xlfn.AGGREGATE(15,6,ROW('POA2'!$A$2:$A$152)-ROW('POA2'!$A$2)+1/--('POA2'!$A$2:$A$152=$B$44),ROWS($A50:F$50)),7)</f>
        <v>0</v>
      </c>
      <c r="G50" s="31">
        <f>INDEX('POA2'!$A$2:$O$152,_xlfn.AGGREGATE(15,6,ROW('POA2'!$A$2:$A$152)-ROW('POA2'!$A$2)+1/--('POA2'!$A$2:$A$152=$B$44),ROWS($A50:G$50)),8)</f>
        <v>0</v>
      </c>
      <c r="H50" s="31">
        <f>INDEX('POA2'!$A$2:$O$152,_xlfn.AGGREGATE(15,6,ROW('POA2'!$A$2:$A$152)-ROW('POA2'!$A$2)+1/--('POA2'!$A$2:$A$152=$B$44),ROWS($A50:H$50)),9)</f>
        <v>1</v>
      </c>
      <c r="I50" s="31">
        <f>INDEX('POA2'!$A$2:$O$152,_xlfn.AGGREGATE(15,6,ROW('POA2'!$A$2:$A$152)-ROW('POA2'!$A$2)+1/--('POA2'!$A$2:$A$152=$B$44),ROWS($A50:I$50)),10)</f>
        <v>0</v>
      </c>
      <c r="J50" s="31">
        <f>INDEX('POA2'!$A$2:$O$152,_xlfn.AGGREGATE(15,6,ROW('POA2'!$A$2:$A$152)-ROW('POA2'!$A$2)+1/--('POA2'!$A$2:$A$152=$B$44),ROWS($A50:J$50)),11)</f>
        <v>0</v>
      </c>
      <c r="K50" s="31">
        <f>INDEX('POA2'!$A$2:$O$152,_xlfn.AGGREGATE(15,6,ROW('POA2'!$A$2:$A$152)-ROW('POA2'!$A$2)+1/--('POA2'!$A$2:$A$152=$B$44),ROWS($A50:K$50)),12)</f>
        <v>0</v>
      </c>
      <c r="L50" s="31">
        <f>INDEX('POA2'!$A$2:$O$152,_xlfn.AGGREGATE(15,6,ROW('POA2'!$A$2:$A$152)-ROW('POA2'!$A$2)+1/--('POA2'!$A$2:$A$152=$B$44),ROWS($A50:L$50)),13)</f>
        <v>1</v>
      </c>
      <c r="M50" s="31">
        <f>INDEX('POA2'!$A$2:$O$152,_xlfn.AGGREGATE(15,6,ROW('POA2'!$A$2:$A$152)-ROW('POA2'!$A$2)+1/--('POA2'!$A$2:$A$152=$B$44),ROWS($A50:M$50)),14)</f>
        <v>0</v>
      </c>
      <c r="N50" s="37">
        <f t="shared" ref="N50" si="4">+G50+I50+K50+M50</f>
        <v>0</v>
      </c>
      <c r="O50" s="41">
        <f>IFERROR(N50/E50,0%)</f>
        <v>0</v>
      </c>
    </row>
    <row r="51" spans="1:16" ht="52.8" x14ac:dyDescent="0.3">
      <c r="A51" s="2" t="str">
        <f>INDEX('POA2'!$A$2:$O$152,_xlfn.AGGREGATE(15,6,ROW('POA2'!$A$2:$A$152)-ROW('POA2'!$A$2)+1/--('POA2'!$A$2:$A$152=$B$44),ROWS($A$50:A51)),3)</f>
        <v>2.3 Investigación, desarrollo tecnológico e Innovación</v>
      </c>
      <c r="B51" s="2" t="str">
        <f>INDEX('POA2'!$A$2:$O$152,_xlfn.AGGREGATE(15,6,ROW('POA2'!$A$2:$A$152)-ROW('POA2'!$A$2)+1/--('POA2'!$A$2:$A$152=$B$44),ROWS($A$50:B51)),4)</f>
        <v>2.3.1 Fortalecer la investigación, el desarrollo tecnológico y la innovación para contribuir al desarrollo regional, nacional e internacional.</v>
      </c>
      <c r="C51" s="2" t="str">
        <f>INDEX('POA2'!$A$2:$O$152,_xlfn.AGGREGATE(15,6,ROW('POA2'!$A$2:$A$152)-ROW('POA2'!$A$2)+1/--('POA2'!$A$2:$A$152=$B$44),ROWS($A$50:C51)),5)</f>
        <v>2.3.1.2 Estimular la creación y consolidación de los grupos de investigación en las diversas áreas del conocimiento que cultiva la universidad.</v>
      </c>
      <c r="D51" s="2" t="str">
        <f>INDEX('POA2'!$A$2:$O$152,_xlfn.AGGREGATE(15,6,ROW('POA2'!$A$2:$A$152)-ROW('POA2'!$A$2)+1/--('POA2'!$A$2:$A$152=$B$44),ROWS($A$50:D51)),6)</f>
        <v>Incentivar el trabajo colaborativo entre CA de la facultad en trabajos de investigación y eventos académicos.</v>
      </c>
      <c r="E51" s="37">
        <f t="shared" ref="E51:E55" si="5">+F51+H51+J51+L51</f>
        <v>1</v>
      </c>
      <c r="F51" s="31">
        <f>INDEX('POA2'!$A$2:$O$152,_xlfn.AGGREGATE(15,6,ROW('POA2'!$A$2:$A$152)-ROW('POA2'!$A$2)+1/--('POA2'!$A$2:$A$152=$B$44),ROWS($A$50:F51)),7)</f>
        <v>0</v>
      </c>
      <c r="G51" s="31">
        <f>INDEX('POA2'!$A$2:$O$152,_xlfn.AGGREGATE(15,6,ROW('POA2'!$A$2:$A$152)-ROW('POA2'!$A$2)+1/--('POA2'!$A$2:$A$152=$B$44),ROWS($A$50:G51)),8)</f>
        <v>0</v>
      </c>
      <c r="H51" s="31">
        <f>INDEX('POA2'!$A$2:$O$152,_xlfn.AGGREGATE(15,6,ROW('POA2'!$A$2:$A$152)-ROW('POA2'!$A$2)+1/--('POA2'!$A$2:$A$152=$B$44),ROWS($A$50:H51)),9)</f>
        <v>0</v>
      </c>
      <c r="I51" s="31">
        <f>INDEX('POA2'!$A$2:$O$152,_xlfn.AGGREGATE(15,6,ROW('POA2'!$A$2:$A$152)-ROW('POA2'!$A$2)+1/--('POA2'!$A$2:$A$152=$B$44),ROWS($A$50:I51)),10)</f>
        <v>0</v>
      </c>
      <c r="J51" s="31">
        <f>INDEX('POA2'!$A$2:$O$152,_xlfn.AGGREGATE(15,6,ROW('POA2'!$A$2:$A$152)-ROW('POA2'!$A$2)+1/--('POA2'!$A$2:$A$152=$B$44),ROWS($A$50:J51)),11)</f>
        <v>1</v>
      </c>
      <c r="K51" s="31">
        <f>INDEX('POA2'!$A$2:$O$152,_xlfn.AGGREGATE(15,6,ROW('POA2'!$A$2:$A$152)-ROW('POA2'!$A$2)+1/--('POA2'!$A$2:$A$152=$B$44),ROWS($A$50:K51)),12)</f>
        <v>0</v>
      </c>
      <c r="L51" s="31">
        <f>INDEX('POA2'!$A$2:$O$152,_xlfn.AGGREGATE(15,6,ROW('POA2'!$A$2:$A$152)-ROW('POA2'!$A$2)+1/--('POA2'!$A$2:$A$152=$B$44),ROWS($A$50:L51)),13)</f>
        <v>0</v>
      </c>
      <c r="M51" s="31">
        <f>INDEX('POA2'!$A$2:$O$152,_xlfn.AGGREGATE(15,6,ROW('POA2'!$A$2:$A$152)-ROW('POA2'!$A$2)+1/--('POA2'!$A$2:$A$152=$B$44),ROWS($A$50:M51)),14)</f>
        <v>0</v>
      </c>
      <c r="N51" s="37">
        <f t="shared" ref="N51:N55" si="6">+G51+I51+K51+M51</f>
        <v>0</v>
      </c>
      <c r="O51" s="41">
        <f t="shared" ref="O51:O55" si="7">IFERROR(N51/E51,0%)</f>
        <v>0</v>
      </c>
    </row>
    <row r="52" spans="1:16" ht="79.2" x14ac:dyDescent="0.3">
      <c r="A52" s="2" t="str">
        <f>INDEX('POA2'!$A$2:$O$152,_xlfn.AGGREGATE(15,6,ROW('POA2'!$A$2:$A$152)-ROW('POA2'!$A$2)+1/--('POA2'!$A$2:$A$152=$B$44),ROWS($A$50:A52)),3)</f>
        <v>2.3 Investigación, desarrollo tecnológico e Innovación</v>
      </c>
      <c r="B52" s="2" t="str">
        <f>INDEX('POA2'!$A$2:$O$152,_xlfn.AGGREGATE(15,6,ROW('POA2'!$A$2:$A$152)-ROW('POA2'!$A$2)+1/--('POA2'!$A$2:$A$152=$B$44),ROWS($A$50:B52)),4)</f>
        <v>2.3.1 Fortalecer la investigación, el desarrollo tecnológico y la innovación para contribuir al desarrollo regional, nacional e internacional.</v>
      </c>
      <c r="C52" s="2" t="str">
        <f>INDEX('POA2'!$A$2:$O$152,_xlfn.AGGREGATE(15,6,ROW('POA2'!$A$2:$A$152)-ROW('POA2'!$A$2)+1/--('POA2'!$A$2:$A$152=$B$44),ROWS($A$50:C52)),5)</f>
        <v>2.3.1.3 Fortalecer y consolidar las redes de colaboración en materia de investigación con académicos de otras instituciones de educación superior y centros de investigación de los ámbitos regional, nacional e internacional.</v>
      </c>
      <c r="D52" s="2" t="str">
        <f>INDEX('POA2'!$A$2:$O$152,_xlfn.AGGREGATE(15,6,ROW('POA2'!$A$2:$A$152)-ROW('POA2'!$A$2)+1/--('POA2'!$A$2:$A$152=$B$44),ROWS($A$50:D52)),6)</f>
        <v>Incentivar la participación de CA y PTC en redes de colaboración.</v>
      </c>
      <c r="E52" s="37">
        <f t="shared" si="5"/>
        <v>2</v>
      </c>
      <c r="F52" s="31">
        <f>INDEX('POA2'!$A$2:$O$152,_xlfn.AGGREGATE(15,6,ROW('POA2'!$A$2:$A$152)-ROW('POA2'!$A$2)+1/--('POA2'!$A$2:$A$152=$B$44),ROWS($A$50:F52)),7)</f>
        <v>0</v>
      </c>
      <c r="G52" s="31">
        <f>INDEX('POA2'!$A$2:$O$152,_xlfn.AGGREGATE(15,6,ROW('POA2'!$A$2:$A$152)-ROW('POA2'!$A$2)+1/--('POA2'!$A$2:$A$152=$B$44),ROWS($A$50:G52)),8)</f>
        <v>0</v>
      </c>
      <c r="H52" s="31">
        <f>INDEX('POA2'!$A$2:$O$152,_xlfn.AGGREGATE(15,6,ROW('POA2'!$A$2:$A$152)-ROW('POA2'!$A$2)+1/--('POA2'!$A$2:$A$152=$B$44),ROWS($A$50:H52)),9)</f>
        <v>1</v>
      </c>
      <c r="I52" s="31">
        <f>INDEX('POA2'!$A$2:$O$152,_xlfn.AGGREGATE(15,6,ROW('POA2'!$A$2:$A$152)-ROW('POA2'!$A$2)+1/--('POA2'!$A$2:$A$152=$B$44),ROWS($A$50:I52)),10)</f>
        <v>0</v>
      </c>
      <c r="J52" s="31">
        <f>INDEX('POA2'!$A$2:$O$152,_xlfn.AGGREGATE(15,6,ROW('POA2'!$A$2:$A$152)-ROW('POA2'!$A$2)+1/--('POA2'!$A$2:$A$152=$B$44),ROWS($A$50:J52)),11)</f>
        <v>1</v>
      </c>
      <c r="K52" s="31">
        <f>INDEX('POA2'!$A$2:$O$152,_xlfn.AGGREGATE(15,6,ROW('POA2'!$A$2:$A$152)-ROW('POA2'!$A$2)+1/--('POA2'!$A$2:$A$152=$B$44),ROWS($A$50:K52)),12)</f>
        <v>0</v>
      </c>
      <c r="L52" s="31">
        <f>INDEX('POA2'!$A$2:$O$152,_xlfn.AGGREGATE(15,6,ROW('POA2'!$A$2:$A$152)-ROW('POA2'!$A$2)+1/--('POA2'!$A$2:$A$152=$B$44),ROWS($A$50:L52)),13)</f>
        <v>0</v>
      </c>
      <c r="M52" s="31">
        <f>INDEX('POA2'!$A$2:$O$152,_xlfn.AGGREGATE(15,6,ROW('POA2'!$A$2:$A$152)-ROW('POA2'!$A$2)+1/--('POA2'!$A$2:$A$152=$B$44),ROWS($A$50:M52)),14)</f>
        <v>0</v>
      </c>
      <c r="N52" s="37">
        <f t="shared" si="6"/>
        <v>0</v>
      </c>
      <c r="O52" s="41">
        <f t="shared" si="7"/>
        <v>0</v>
      </c>
    </row>
    <row r="53" spans="1:16" ht="66" x14ac:dyDescent="0.3">
      <c r="A53" s="2" t="str">
        <f>INDEX('POA2'!$A$2:$O$152,_xlfn.AGGREGATE(15,6,ROW('POA2'!$A$2:$A$152)-ROW('POA2'!$A$2)+1/--('POA2'!$A$2:$A$152=$B$44),ROWS($A$50:A53)),3)</f>
        <v>2.3 Investigación, desarrollo tecnológico e Innovación</v>
      </c>
      <c r="B53" s="2" t="str">
        <f>INDEX('POA2'!$A$2:$O$152,_xlfn.AGGREGATE(15,6,ROW('POA2'!$A$2:$A$152)-ROW('POA2'!$A$2)+1/--('POA2'!$A$2:$A$152=$B$44),ROWS($A$50:B53)),4)</f>
        <v>2.3.1 Fortalecer la investigación, el desarrollo tecnológico y la innovación para contribuir al desarrollo regional, nacional e internacional.</v>
      </c>
      <c r="C53" s="2" t="str">
        <f>INDEX('POA2'!$A$2:$O$152,_xlfn.AGGREGATE(15,6,ROW('POA2'!$A$2:$A$152)-ROW('POA2'!$A$2)+1/--('POA2'!$A$2:$A$152=$B$44),ROWS($A$50:C53)),5)</f>
        <v>2.3.1.5 Consolidar el vínculo entre la investigación y la docencia mediante estrategias diferenciadas que incidan en las distintas etapas del proceso formativo de los estudiantes.</v>
      </c>
      <c r="D53" s="2" t="str">
        <f>INDEX('POA2'!$A$2:$O$152,_xlfn.AGGREGATE(15,6,ROW('POA2'!$A$2:$A$152)-ROW('POA2'!$A$2)+1/--('POA2'!$A$2:$A$152=$B$44),ROWS($A$50:D53)),6)</f>
        <v>Generar un encuentro de investigación interna, dirigida a estudiantes para incentivar las participación de estudiantes en proyectos de investigación</v>
      </c>
      <c r="E53" s="37">
        <f t="shared" si="5"/>
        <v>12</v>
      </c>
      <c r="F53" s="31">
        <f>INDEX('POA2'!$A$2:$O$152,_xlfn.AGGREGATE(15,6,ROW('POA2'!$A$2:$A$152)-ROW('POA2'!$A$2)+1/--('POA2'!$A$2:$A$152=$B$44),ROWS($A$50:F53)),7)</f>
        <v>0</v>
      </c>
      <c r="G53" s="31">
        <f>INDEX('POA2'!$A$2:$O$152,_xlfn.AGGREGATE(15,6,ROW('POA2'!$A$2:$A$152)-ROW('POA2'!$A$2)+1/--('POA2'!$A$2:$A$152=$B$44),ROWS($A$50:G53)),8)</f>
        <v>0</v>
      </c>
      <c r="H53" s="31">
        <f>INDEX('POA2'!$A$2:$O$152,_xlfn.AGGREGATE(15,6,ROW('POA2'!$A$2:$A$152)-ROW('POA2'!$A$2)+1/--('POA2'!$A$2:$A$152=$B$44),ROWS($A$50:H53)),9)</f>
        <v>6</v>
      </c>
      <c r="I53" s="31">
        <f>INDEX('POA2'!$A$2:$O$152,_xlfn.AGGREGATE(15,6,ROW('POA2'!$A$2:$A$152)-ROW('POA2'!$A$2)+1/--('POA2'!$A$2:$A$152=$B$44),ROWS($A$50:I53)),10)</f>
        <v>0</v>
      </c>
      <c r="J53" s="31">
        <f>INDEX('POA2'!$A$2:$O$152,_xlfn.AGGREGATE(15,6,ROW('POA2'!$A$2:$A$152)-ROW('POA2'!$A$2)+1/--('POA2'!$A$2:$A$152=$B$44),ROWS($A$50:J53)),11)</f>
        <v>0</v>
      </c>
      <c r="K53" s="31">
        <f>INDEX('POA2'!$A$2:$O$152,_xlfn.AGGREGATE(15,6,ROW('POA2'!$A$2:$A$152)-ROW('POA2'!$A$2)+1/--('POA2'!$A$2:$A$152=$B$44),ROWS($A$50:K53)),12)</f>
        <v>0</v>
      </c>
      <c r="L53" s="31">
        <f>INDEX('POA2'!$A$2:$O$152,_xlfn.AGGREGATE(15,6,ROW('POA2'!$A$2:$A$152)-ROW('POA2'!$A$2)+1/--('POA2'!$A$2:$A$152=$B$44),ROWS($A$50:L53)),13)</f>
        <v>6</v>
      </c>
      <c r="M53" s="31">
        <f>INDEX('POA2'!$A$2:$O$152,_xlfn.AGGREGATE(15,6,ROW('POA2'!$A$2:$A$152)-ROW('POA2'!$A$2)+1/--('POA2'!$A$2:$A$152=$B$44),ROWS($A$50:M53)),14)</f>
        <v>0</v>
      </c>
      <c r="N53" s="37">
        <f t="shared" si="6"/>
        <v>0</v>
      </c>
      <c r="O53" s="41">
        <f t="shared" si="7"/>
        <v>0</v>
      </c>
    </row>
    <row r="54" spans="1:16" ht="52.8" x14ac:dyDescent="0.3">
      <c r="A54" s="2" t="str">
        <f>INDEX('POA2'!$A$2:$O$152,_xlfn.AGGREGATE(15,6,ROW('POA2'!$A$2:$A$152)-ROW('POA2'!$A$2)+1/--('POA2'!$A$2:$A$152=$B$44),ROWS($A$50:A54)),3)</f>
        <v>2.3 Investigación, desarrollo tecnológico e Innovación</v>
      </c>
      <c r="B54" s="2" t="str">
        <f>INDEX('POA2'!$A$2:$O$152,_xlfn.AGGREGATE(15,6,ROW('POA2'!$A$2:$A$152)-ROW('POA2'!$A$2)+1/--('POA2'!$A$2:$A$152=$B$44),ROWS($A$50:B54)),4)</f>
        <v>2.3.2 Difundir y divulgar los resultados de la investigación a través de los diferentes formatos y canales que permitan consolidar la capacidad académica de la institución.</v>
      </c>
      <c r="C54" s="2" t="str">
        <f>INDEX('POA2'!$A$2:$O$152,_xlfn.AGGREGATE(15,6,ROW('POA2'!$A$2:$A$152)-ROW('POA2'!$A$2)+1/--('POA2'!$A$2:$A$152=$B$44),ROWS($A$50:C54)),5)</f>
        <v>2.3.2.1 Fortalecer la difusión y divulgación de los resultados de la investigación.</v>
      </c>
      <c r="D54" s="2" t="str">
        <f>INDEX('POA2'!$A$2:$O$152,_xlfn.AGGREGATE(15,6,ROW('POA2'!$A$2:$A$152)-ROW('POA2'!$A$2)+1/--('POA2'!$A$2:$A$152=$B$44),ROWS($A$50:D54)),6)</f>
        <v>Promover la participación de los PTC en revistas indexadas de alto impacto.</v>
      </c>
      <c r="E54" s="37">
        <f t="shared" si="5"/>
        <v>4</v>
      </c>
      <c r="F54" s="31">
        <f>INDEX('POA2'!$A$2:$O$152,_xlfn.AGGREGATE(15,6,ROW('POA2'!$A$2:$A$152)-ROW('POA2'!$A$2)+1/--('POA2'!$A$2:$A$152=$B$44),ROWS($A$50:F54)),7)</f>
        <v>0</v>
      </c>
      <c r="G54" s="31">
        <f>INDEX('POA2'!$A$2:$O$152,_xlfn.AGGREGATE(15,6,ROW('POA2'!$A$2:$A$152)-ROW('POA2'!$A$2)+1/--('POA2'!$A$2:$A$152=$B$44),ROWS($A$50:G54)),8)</f>
        <v>0</v>
      </c>
      <c r="H54" s="31">
        <f>INDEX('POA2'!$A$2:$O$152,_xlfn.AGGREGATE(15,6,ROW('POA2'!$A$2:$A$152)-ROW('POA2'!$A$2)+1/--('POA2'!$A$2:$A$152=$B$44),ROWS($A$50:H54)),9)</f>
        <v>0</v>
      </c>
      <c r="I54" s="31">
        <f>INDEX('POA2'!$A$2:$O$152,_xlfn.AGGREGATE(15,6,ROW('POA2'!$A$2:$A$152)-ROW('POA2'!$A$2)+1/--('POA2'!$A$2:$A$152=$B$44),ROWS($A$50:I54)),10)</f>
        <v>0</v>
      </c>
      <c r="J54" s="31">
        <f>INDEX('POA2'!$A$2:$O$152,_xlfn.AGGREGATE(15,6,ROW('POA2'!$A$2:$A$152)-ROW('POA2'!$A$2)+1/--('POA2'!$A$2:$A$152=$B$44),ROWS($A$50:J54)),11)</f>
        <v>0</v>
      </c>
      <c r="K54" s="31">
        <f>INDEX('POA2'!$A$2:$O$152,_xlfn.AGGREGATE(15,6,ROW('POA2'!$A$2:$A$152)-ROW('POA2'!$A$2)+1/--('POA2'!$A$2:$A$152=$B$44),ROWS($A$50:K54)),12)</f>
        <v>0</v>
      </c>
      <c r="L54" s="31">
        <f>INDEX('POA2'!$A$2:$O$152,_xlfn.AGGREGATE(15,6,ROW('POA2'!$A$2:$A$152)-ROW('POA2'!$A$2)+1/--('POA2'!$A$2:$A$152=$B$44),ROWS($A$50:L54)),13)</f>
        <v>4</v>
      </c>
      <c r="M54" s="31">
        <f>INDEX('POA2'!$A$2:$O$152,_xlfn.AGGREGATE(15,6,ROW('POA2'!$A$2:$A$152)-ROW('POA2'!$A$2)+1/--('POA2'!$A$2:$A$152=$B$44),ROWS($A$50:M54)),14)</f>
        <v>0</v>
      </c>
      <c r="N54" s="37">
        <f t="shared" si="6"/>
        <v>0</v>
      </c>
      <c r="O54" s="41">
        <f t="shared" si="7"/>
        <v>0</v>
      </c>
    </row>
    <row r="55" spans="1:16" ht="52.8" x14ac:dyDescent="0.3">
      <c r="A55" s="2" t="str">
        <f>INDEX('POA2'!$A$2:$O$152,_xlfn.AGGREGATE(15,6,ROW('POA2'!$A$2:$A$152)-ROW('POA2'!$A$2)+1/--('POA2'!$A$2:$A$152=$B$44),ROWS($A$50:A55)),3)</f>
        <v>2.3 Investigación, desarrollo tecnológico e Innovación</v>
      </c>
      <c r="B55" s="2" t="str">
        <f>INDEX('POA2'!$A$2:$O$152,_xlfn.AGGREGATE(15,6,ROW('POA2'!$A$2:$A$152)-ROW('POA2'!$A$2)+1/--('POA2'!$A$2:$A$152=$B$44),ROWS($A$50:B55)),4)</f>
        <v>2.3.2 Difundir y divulgar los resultados de la investigación a través de los diferentes formatos y canales que permitan consolidar la capacidad académica de la institución.</v>
      </c>
      <c r="C55" s="2" t="str">
        <f>INDEX('POA2'!$A$2:$O$152,_xlfn.AGGREGATE(15,6,ROW('POA2'!$A$2:$A$152)-ROW('POA2'!$A$2)+1/--('POA2'!$A$2:$A$152=$B$44),ROWS($A$50:C55)),5)</f>
        <v>2.3.2.2 Generar condiciones para que los académicos publiquen en revistas que se caractericen por su rigor científico.</v>
      </c>
      <c r="D55" s="2" t="str">
        <f>INDEX('POA2'!$A$2:$O$152,_xlfn.AGGREGATE(15,6,ROW('POA2'!$A$2:$A$152)-ROW('POA2'!$A$2)+1/--('POA2'!$A$2:$A$152=$B$44),ROWS($A$50:D55)),6)</f>
        <v>Ofertar cursos para la publicación en revistas científicas.</v>
      </c>
      <c r="E55" s="37">
        <f t="shared" si="5"/>
        <v>2</v>
      </c>
      <c r="F55" s="31">
        <f>INDEX('POA2'!$A$2:$O$152,_xlfn.AGGREGATE(15,6,ROW('POA2'!$A$2:$A$152)-ROW('POA2'!$A$2)+1/--('POA2'!$A$2:$A$152=$B$44),ROWS($A$50:F55)),7)</f>
        <v>0</v>
      </c>
      <c r="G55" s="31">
        <f>INDEX('POA2'!$A$2:$O$152,_xlfn.AGGREGATE(15,6,ROW('POA2'!$A$2:$A$152)-ROW('POA2'!$A$2)+1/--('POA2'!$A$2:$A$152=$B$44),ROWS($A$50:G55)),8)</f>
        <v>0</v>
      </c>
      <c r="H55" s="31">
        <f>INDEX('POA2'!$A$2:$O$152,_xlfn.AGGREGATE(15,6,ROW('POA2'!$A$2:$A$152)-ROW('POA2'!$A$2)+1/--('POA2'!$A$2:$A$152=$B$44),ROWS($A$50:H55)),9)</f>
        <v>1</v>
      </c>
      <c r="I55" s="31">
        <f>INDEX('POA2'!$A$2:$O$152,_xlfn.AGGREGATE(15,6,ROW('POA2'!$A$2:$A$152)-ROW('POA2'!$A$2)+1/--('POA2'!$A$2:$A$152=$B$44),ROWS($A$50:I55)),10)</f>
        <v>0</v>
      </c>
      <c r="J55" s="31">
        <f>INDEX('POA2'!$A$2:$O$152,_xlfn.AGGREGATE(15,6,ROW('POA2'!$A$2:$A$152)-ROW('POA2'!$A$2)+1/--('POA2'!$A$2:$A$152=$B$44),ROWS($A$50:J55)),11)</f>
        <v>1</v>
      </c>
      <c r="K55" s="31">
        <f>INDEX('POA2'!$A$2:$O$152,_xlfn.AGGREGATE(15,6,ROW('POA2'!$A$2:$A$152)-ROW('POA2'!$A$2)+1/--('POA2'!$A$2:$A$152=$B$44),ROWS($A$50:K55)),12)</f>
        <v>0</v>
      </c>
      <c r="L55" s="31">
        <f>INDEX('POA2'!$A$2:$O$152,_xlfn.AGGREGATE(15,6,ROW('POA2'!$A$2:$A$152)-ROW('POA2'!$A$2)+1/--('POA2'!$A$2:$A$152=$B$44),ROWS($A$50:L55)),13)</f>
        <v>0</v>
      </c>
      <c r="M55" s="31">
        <f>INDEX('POA2'!$A$2:$O$152,_xlfn.AGGREGATE(15,6,ROW('POA2'!$A$2:$A$152)-ROW('POA2'!$A$2)+1/--('POA2'!$A$2:$A$152=$B$44),ROWS($A$50:M55)),14)</f>
        <v>0</v>
      </c>
      <c r="N55" s="37">
        <f t="shared" si="6"/>
        <v>0</v>
      </c>
      <c r="O55" s="41">
        <f t="shared" si="7"/>
        <v>0</v>
      </c>
    </row>
    <row r="56" spans="1:16" x14ac:dyDescent="0.3">
      <c r="A56" s="13"/>
      <c r="B56" s="13"/>
      <c r="C56" s="13"/>
      <c r="D56" s="13"/>
      <c r="E56" s="55"/>
      <c r="F56" s="56"/>
      <c r="G56" s="56"/>
      <c r="H56" s="56"/>
      <c r="I56" s="56"/>
      <c r="J56" s="56"/>
      <c r="K56" s="56"/>
      <c r="L56" s="56"/>
      <c r="M56" s="56"/>
      <c r="N56" s="55"/>
      <c r="O56" s="57"/>
    </row>
    <row r="58" spans="1:16" ht="15.6" x14ac:dyDescent="0.3">
      <c r="A58" s="4"/>
      <c r="B58" s="82" t="s">
        <v>0</v>
      </c>
      <c r="C58" s="82"/>
      <c r="D58" s="82"/>
      <c r="E58" s="82"/>
      <c r="F58" s="82"/>
      <c r="G58" s="82"/>
      <c r="H58" s="82"/>
      <c r="I58" s="82"/>
      <c r="J58" s="82"/>
      <c r="K58" s="82"/>
      <c r="L58" s="82"/>
      <c r="M58" s="82"/>
      <c r="N58" s="82"/>
      <c r="O58" s="82"/>
    </row>
    <row r="59" spans="1:16" x14ac:dyDescent="0.3">
      <c r="A59" s="4"/>
      <c r="B59" s="83" t="s">
        <v>1564</v>
      </c>
      <c r="C59" s="83"/>
      <c r="D59" s="83"/>
      <c r="E59" s="83"/>
      <c r="F59" s="83"/>
      <c r="G59" s="83"/>
      <c r="H59" s="83"/>
      <c r="I59" s="83"/>
      <c r="J59" s="83"/>
      <c r="K59" s="83"/>
      <c r="L59" s="83"/>
      <c r="M59" s="83"/>
      <c r="N59" s="83"/>
      <c r="O59" s="83"/>
    </row>
    <row r="60" spans="1:16" x14ac:dyDescent="0.3">
      <c r="A60" s="4"/>
      <c r="B60" s="47"/>
      <c r="C60" s="47"/>
      <c r="D60" s="47"/>
      <c r="E60" s="47"/>
      <c r="F60" s="47"/>
      <c r="G60" s="47"/>
      <c r="H60" s="47"/>
      <c r="I60" s="47"/>
      <c r="J60" s="47"/>
      <c r="K60" s="47"/>
      <c r="L60" s="47"/>
      <c r="M60" s="47"/>
      <c r="N60" s="47"/>
      <c r="O60" s="47"/>
    </row>
    <row r="61" spans="1:16" ht="15.6" x14ac:dyDescent="0.3">
      <c r="A61" s="4"/>
      <c r="B61" s="12"/>
      <c r="C61" s="12"/>
      <c r="D61" s="12"/>
      <c r="E61" s="12"/>
      <c r="F61" s="12"/>
      <c r="G61" s="12"/>
      <c r="H61" s="12"/>
      <c r="I61" s="12"/>
      <c r="J61" s="12"/>
      <c r="K61" s="12"/>
      <c r="L61" s="12"/>
      <c r="M61" s="12"/>
      <c r="N61" s="12"/>
      <c r="O61" s="12"/>
    </row>
    <row r="62" spans="1:16" ht="15.6" x14ac:dyDescent="0.3">
      <c r="A62" s="6" t="s">
        <v>1</v>
      </c>
      <c r="B62" s="33">
        <v>402</v>
      </c>
      <c r="C62" s="84" t="s">
        <v>145</v>
      </c>
      <c r="D62" s="84"/>
      <c r="E62" s="84"/>
      <c r="F62" s="84"/>
      <c r="G62" s="84"/>
      <c r="H62" s="84"/>
      <c r="I62" s="84"/>
      <c r="J62" s="84"/>
      <c r="K62" s="84"/>
      <c r="L62" s="84"/>
      <c r="M62" s="84"/>
      <c r="N62" s="84"/>
      <c r="O62" s="46"/>
    </row>
    <row r="63" spans="1:16" x14ac:dyDescent="0.3">
      <c r="A63" s="6" t="s">
        <v>13</v>
      </c>
      <c r="B63" s="11" t="s">
        <v>3</v>
      </c>
      <c r="C63" s="84" t="s">
        <v>26</v>
      </c>
      <c r="D63" s="84"/>
      <c r="E63" s="84"/>
      <c r="F63" s="84"/>
      <c r="G63" s="84"/>
      <c r="H63" s="84"/>
      <c r="I63" s="84"/>
      <c r="J63" s="84"/>
      <c r="K63" s="84"/>
      <c r="L63" s="84"/>
      <c r="M63" s="84"/>
      <c r="N63" s="84"/>
      <c r="O63" s="8"/>
      <c r="P63" s="4"/>
    </row>
    <row r="64" spans="1:16" x14ac:dyDescent="0.3">
      <c r="B64" s="9"/>
      <c r="C64" s="9"/>
      <c r="D64" s="9"/>
      <c r="E64" s="9"/>
      <c r="F64" s="9"/>
      <c r="G64" s="9"/>
      <c r="H64" s="9"/>
      <c r="I64" s="9"/>
      <c r="J64" s="9"/>
      <c r="K64" s="9"/>
      <c r="L64" s="9"/>
      <c r="M64" s="9"/>
      <c r="N64" s="9"/>
    </row>
    <row r="65" spans="1:15" x14ac:dyDescent="0.3">
      <c r="A65" s="85" t="s">
        <v>21</v>
      </c>
      <c r="B65" s="85" t="s">
        <v>22</v>
      </c>
      <c r="C65" s="85" t="s">
        <v>23</v>
      </c>
      <c r="D65" s="85" t="s">
        <v>24</v>
      </c>
      <c r="E65" s="85" t="s">
        <v>5</v>
      </c>
      <c r="F65" s="86" t="s">
        <v>25</v>
      </c>
      <c r="G65" s="86"/>
      <c r="H65" s="86"/>
      <c r="I65" s="86"/>
      <c r="J65" s="86"/>
      <c r="K65" s="86"/>
      <c r="L65" s="86"/>
      <c r="M65" s="86"/>
      <c r="N65" s="87" t="s">
        <v>16</v>
      </c>
      <c r="O65" s="85" t="s">
        <v>17</v>
      </c>
    </row>
    <row r="66" spans="1:15" x14ac:dyDescent="0.3">
      <c r="A66" s="85"/>
      <c r="B66" s="85"/>
      <c r="C66" s="85"/>
      <c r="D66" s="85"/>
      <c r="E66" s="85"/>
      <c r="F66" s="86" t="s">
        <v>6</v>
      </c>
      <c r="G66" s="86"/>
      <c r="H66" s="86" t="s">
        <v>7</v>
      </c>
      <c r="I66" s="86"/>
      <c r="J66" s="86" t="s">
        <v>8</v>
      </c>
      <c r="K66" s="86"/>
      <c r="L66" s="86" t="s">
        <v>9</v>
      </c>
      <c r="M66" s="86"/>
      <c r="N66" s="87"/>
      <c r="O66" s="85"/>
    </row>
    <row r="67" spans="1:15" x14ac:dyDescent="0.3">
      <c r="A67" s="85"/>
      <c r="B67" s="85"/>
      <c r="C67" s="85"/>
      <c r="D67" s="85"/>
      <c r="E67" s="85"/>
      <c r="F67" s="48" t="s">
        <v>10</v>
      </c>
      <c r="G67" s="48" t="s">
        <v>11</v>
      </c>
      <c r="H67" s="48" t="s">
        <v>10</v>
      </c>
      <c r="I67" s="48" t="s">
        <v>11</v>
      </c>
      <c r="J67" s="48" t="s">
        <v>10</v>
      </c>
      <c r="K67" s="48" t="s">
        <v>12</v>
      </c>
      <c r="L67" s="48" t="s">
        <v>10</v>
      </c>
      <c r="M67" s="48" t="s">
        <v>12</v>
      </c>
      <c r="N67" s="87"/>
      <c r="O67" s="85"/>
    </row>
    <row r="68" spans="1:15" ht="54.75" customHeight="1" x14ac:dyDescent="0.3">
      <c r="A68" s="2" t="str">
        <f>INDEX('POA3'!$A$2:$O$152,_xlfn.AGGREGATE(15,6,ROW('POA3'!$A$2:$A$152)-ROW('POA3'!$A$2)+1/--('POA3'!$A$2:$A$152=$B$62),ROWS($A$68:A68)),3)</f>
        <v>3.4 Extensión y vinculación</v>
      </c>
      <c r="B68" s="2" t="str">
        <f>INDEX('POA3'!$A$2:$O$152,_xlfn.AGGREGATE(15,6,ROW('POA3'!$A$2:$A$152)-ROW('POA3'!$A$2)+1/--('POA3'!$A$2:$A$152=$B$62),ROWS($A$68:B68)),4)</f>
        <v>3.4.1 Fortalecer la presencia de la universidad en la sociedad a través de la divulgación del conocimiento y la promoción de la cultura y el deporte.</v>
      </c>
      <c r="C68" s="2" t="str">
        <f>INDEX('POA3'!$A$2:$O$152,_xlfn.AGGREGATE(15,6,ROW('POA3'!$A$2:$A$152)-ROW('POA3'!$A$2)+1/--('POA3'!$A$2:$A$152=$B$62),ROWS($A$68:C68)),5)</f>
        <v>3.4.1.4 Promover el deporte y la adopción de estilos de vida saludable en la comunidad universitaria y la sociedad bajacaliforniana.</v>
      </c>
      <c r="D68" s="2" t="str">
        <f>INDEX('POA3'!$A$2:$O$152,_xlfn.AGGREGATE(15,6,ROW('POA3'!$A$2:$A$152)-ROW('POA3'!$A$2)+1/--('POA3'!$A$2:$A$152=$B$62),ROWS($A$68:D68)),6)</f>
        <v>Crear un programa de actividades deportivas que fomente la participación de la comunidad de la facultad.</v>
      </c>
      <c r="E68" s="37">
        <f t="shared" ref="E68" si="8">+F68+H68+J68+L68</f>
        <v>8</v>
      </c>
      <c r="F68" s="31">
        <f>INDEX('POA3'!$A$2:$O$152,_xlfn.AGGREGATE(15,6,ROW('POA3'!$A$2:$A$152)-ROW('POA3'!$A$2)+1/--('POA3'!$A$2:$A$152=$B$62),ROWS($A$68:E68)),7)</f>
        <v>0</v>
      </c>
      <c r="G68" s="31">
        <f>INDEX('POA3'!$A$2:$O$152,_xlfn.AGGREGATE(15,6,ROW('POA3'!$A$2:$A$152)-ROW('POA3'!$A$2)+1/--('POA3'!$A$2:$A$152=$B$62),ROWS($A$68:F68)),8)</f>
        <v>0</v>
      </c>
      <c r="H68" s="31">
        <f>INDEX('POA3'!$A$2:$O$152,_xlfn.AGGREGATE(15,6,ROW('POA3'!$A$2:$A$152)-ROW('POA3'!$A$2)+1/--('POA3'!$A$2:$A$152=$B$62),ROWS($A$68:G68)),9)</f>
        <v>0</v>
      </c>
      <c r="I68" s="31">
        <f>INDEX('POA3'!$A$2:$O$152,_xlfn.AGGREGATE(15,6,ROW('POA3'!$A$2:$A$152)-ROW('POA3'!$A$2)+1/--('POA3'!$A$2:$A$152=$B$62),ROWS($A$68:H68)),10)</f>
        <v>0</v>
      </c>
      <c r="J68" s="31">
        <f>INDEX('POA3'!$A$2:$O$152,_xlfn.AGGREGATE(15,6,ROW('POA3'!$A$2:$A$152)-ROW('POA3'!$A$2)+1/--('POA3'!$A$2:$A$152=$B$62),ROWS($A$68:I68)),11)</f>
        <v>8</v>
      </c>
      <c r="K68" s="31">
        <f>INDEX('POA3'!$A$2:$O$152,_xlfn.AGGREGATE(15,6,ROW('POA3'!$A$2:$A$152)-ROW('POA3'!$A$2)+1/--('POA3'!$A$2:$A$152=$B$62),ROWS($A$68:J68)),12)</f>
        <v>0</v>
      </c>
      <c r="L68" s="31">
        <f>INDEX('POA3'!$A$2:$O$152,_xlfn.AGGREGATE(15,6,ROW('POA3'!$A$2:$A$152)-ROW('POA3'!$A$2)+1/--('POA3'!$A$2:$A$152=$B$62),ROWS($A$68:K68)),13)</f>
        <v>0</v>
      </c>
      <c r="M68" s="31">
        <f>INDEX('POA3'!$A$2:$O$152,_xlfn.AGGREGATE(15,6,ROW('POA3'!$A$2:$A$152)-ROW('POA3'!$A$2)+1/--('POA3'!$A$2:$A$152=$B$62),ROWS($A$68:L68)),14)</f>
        <v>0</v>
      </c>
      <c r="N68" s="37">
        <f t="shared" ref="N68" si="9">+G68+I68+K68+M68</f>
        <v>0</v>
      </c>
      <c r="O68" s="41">
        <f t="shared" ref="O68" si="10">IFERROR(N68/E68,0%)</f>
        <v>0</v>
      </c>
    </row>
    <row r="69" spans="1:15" ht="54.75" customHeight="1" x14ac:dyDescent="0.3">
      <c r="A69" s="2" t="str">
        <f>INDEX('POA3'!$A$2:$O$152,_xlfn.AGGREGATE(15,6,ROW('POA3'!$A$2:$A$152)-ROW('POA3'!$A$2)+1/--('POA3'!$A$2:$A$152=$B$62),ROWS($A$68:A69)),3)</f>
        <v>3.4 Extensión y vinculación</v>
      </c>
      <c r="B69" s="2" t="str">
        <f>INDEX('POA3'!$A$2:$O$152,_xlfn.AGGREGATE(15,6,ROW('POA3'!$A$2:$A$152)-ROW('POA3'!$A$2)+1/--('POA3'!$A$2:$A$152=$B$62),ROWS($A$68:B69)),4)</f>
        <v>3.4.1 Fortalecer la presencia de la universidad en la sociedad a través de la divulgación del conocimiento y la promoción de la cultura y el deporte.</v>
      </c>
      <c r="C69" s="2" t="str">
        <f>INDEX('POA3'!$A$2:$O$152,_xlfn.AGGREGATE(15,6,ROW('POA3'!$A$2:$A$152)-ROW('POA3'!$A$2)+1/--('POA3'!$A$2:$A$152=$B$62),ROWS($A$68:C69)),5)</f>
        <v>3.4.1.1 Impulsar la apropiación social de la ciencia, las humanidades, la tecnología y la in- novación entre los diversos sectores de la sociedad.</v>
      </c>
      <c r="D69" s="2" t="str">
        <f>INDEX('POA3'!$A$2:$O$152,_xlfn.AGGREGATE(15,6,ROW('POA3'!$A$2:$A$152)-ROW('POA3'!$A$2)+1/--('POA3'!$A$2:$A$152=$B$62),ROWS($A$68:D69)),6)</f>
        <v>Realizar un programa de asesorías que beneficie a micro empresas de la ciudad.</v>
      </c>
      <c r="E69" s="37">
        <f t="shared" ref="E69:E71" si="11">+F69+H69+J69+L69</f>
        <v>12</v>
      </c>
      <c r="F69" s="31">
        <f>INDEX('POA3'!$A$2:$O$152,_xlfn.AGGREGATE(15,6,ROW('POA3'!$A$2:$A$152)-ROW('POA3'!$A$2)+1/--('POA3'!$A$2:$A$152=$B$62),ROWS($A$68:E69)),7)</f>
        <v>0</v>
      </c>
      <c r="G69" s="31">
        <f>INDEX('POA3'!$A$2:$O$152,_xlfn.AGGREGATE(15,6,ROW('POA3'!$A$2:$A$152)-ROW('POA3'!$A$2)+1/--('POA3'!$A$2:$A$152=$B$62),ROWS($A$68:F69)),8)</f>
        <v>0</v>
      </c>
      <c r="H69" s="31">
        <f>INDEX('POA3'!$A$2:$O$152,_xlfn.AGGREGATE(15,6,ROW('POA3'!$A$2:$A$152)-ROW('POA3'!$A$2)+1/--('POA3'!$A$2:$A$152=$B$62),ROWS($A$68:G69)),9)</f>
        <v>0</v>
      </c>
      <c r="I69" s="31">
        <f>INDEX('POA3'!$A$2:$O$152,_xlfn.AGGREGATE(15,6,ROW('POA3'!$A$2:$A$152)-ROW('POA3'!$A$2)+1/--('POA3'!$A$2:$A$152=$B$62),ROWS($A$68:H69)),10)</f>
        <v>0</v>
      </c>
      <c r="J69" s="31">
        <f>INDEX('POA3'!$A$2:$O$152,_xlfn.AGGREGATE(15,6,ROW('POA3'!$A$2:$A$152)-ROW('POA3'!$A$2)+1/--('POA3'!$A$2:$A$152=$B$62),ROWS($A$68:I69)),11)</f>
        <v>12</v>
      </c>
      <c r="K69" s="31">
        <f>INDEX('POA3'!$A$2:$O$152,_xlfn.AGGREGATE(15,6,ROW('POA3'!$A$2:$A$152)-ROW('POA3'!$A$2)+1/--('POA3'!$A$2:$A$152=$B$62),ROWS($A$68:J69)),12)</f>
        <v>0</v>
      </c>
      <c r="L69" s="31">
        <f>INDEX('POA3'!$A$2:$O$152,_xlfn.AGGREGATE(15,6,ROW('POA3'!$A$2:$A$152)-ROW('POA3'!$A$2)+1/--('POA3'!$A$2:$A$152=$B$62),ROWS($A$68:K69)),13)</f>
        <v>0</v>
      </c>
      <c r="M69" s="31">
        <f>INDEX('POA3'!$A$2:$O$152,_xlfn.AGGREGATE(15,6,ROW('POA3'!$A$2:$A$152)-ROW('POA3'!$A$2)+1/--('POA3'!$A$2:$A$152=$B$62),ROWS($A$68:L69)),14)</f>
        <v>0</v>
      </c>
      <c r="N69" s="37">
        <f t="shared" ref="N69:N71" si="12">+G69+I69+K69+M69</f>
        <v>0</v>
      </c>
      <c r="O69" s="41">
        <f t="shared" ref="O69:O71" si="13">IFERROR(N69/E69,0%)</f>
        <v>0</v>
      </c>
    </row>
    <row r="70" spans="1:15" ht="54.75" customHeight="1" x14ac:dyDescent="0.3">
      <c r="A70" s="2" t="str">
        <f>INDEX('POA3'!$A$2:$O$152,_xlfn.AGGREGATE(15,6,ROW('POA3'!$A$2:$A$152)-ROW('POA3'!$A$2)+1/--('POA3'!$A$2:$A$152=$B$62),ROWS($A$68:A70)),3)</f>
        <v>3.4 Extensión y vinculación</v>
      </c>
      <c r="B70" s="2" t="str">
        <f>INDEX('POA3'!$A$2:$O$152,_xlfn.AGGREGATE(15,6,ROW('POA3'!$A$2:$A$152)-ROW('POA3'!$A$2)+1/--('POA3'!$A$2:$A$152=$B$62),ROWS($A$68:B70)),4)</f>
        <v>3.4.2 Consolidar los esquemas de vinculación institucional con los sectores público, privado y social.</v>
      </c>
      <c r="C70" s="2" t="str">
        <f>INDEX('POA3'!$A$2:$O$152,_xlfn.AGGREGATE(15,6,ROW('POA3'!$A$2:$A$152)-ROW('POA3'!$A$2)+1/--('POA3'!$A$2:$A$152=$B$62),ROWS($A$68:C70)),5)</f>
        <v>3.4.2.4 Promover el desarrollo de esquemas eficaces para el diálogo y la vinculación con agentes y representantes de los diversos sectores de la sociedad.</v>
      </c>
      <c r="D70" s="2" t="str">
        <f>INDEX('POA3'!$A$2:$O$152,_xlfn.AGGREGATE(15,6,ROW('POA3'!$A$2:$A$152)-ROW('POA3'!$A$2)+1/--('POA3'!$A$2:$A$152=$B$62),ROWS($A$68:D70)),6)</f>
        <v>Actualizar y operar el consejo de vinculación de la facultad</v>
      </c>
      <c r="E70" s="37">
        <f t="shared" si="11"/>
        <v>3</v>
      </c>
      <c r="F70" s="31">
        <f>INDEX('POA3'!$A$2:$O$152,_xlfn.AGGREGATE(15,6,ROW('POA3'!$A$2:$A$152)-ROW('POA3'!$A$2)+1/--('POA3'!$A$2:$A$152=$B$62),ROWS($A$68:E70)),7)</f>
        <v>1</v>
      </c>
      <c r="G70" s="31">
        <f>INDEX('POA3'!$A$2:$O$152,_xlfn.AGGREGATE(15,6,ROW('POA3'!$A$2:$A$152)-ROW('POA3'!$A$2)+1/--('POA3'!$A$2:$A$152=$B$62),ROWS($A$68:F70)),8)</f>
        <v>1</v>
      </c>
      <c r="H70" s="31">
        <f>INDEX('POA3'!$A$2:$O$152,_xlfn.AGGREGATE(15,6,ROW('POA3'!$A$2:$A$152)-ROW('POA3'!$A$2)+1/--('POA3'!$A$2:$A$152=$B$62),ROWS($A$68:G70)),9)</f>
        <v>1</v>
      </c>
      <c r="I70" s="31">
        <f>INDEX('POA3'!$A$2:$O$152,_xlfn.AGGREGATE(15,6,ROW('POA3'!$A$2:$A$152)-ROW('POA3'!$A$2)+1/--('POA3'!$A$2:$A$152=$B$62),ROWS($A$68:H70)),10)</f>
        <v>0</v>
      </c>
      <c r="J70" s="31">
        <f>INDEX('POA3'!$A$2:$O$152,_xlfn.AGGREGATE(15,6,ROW('POA3'!$A$2:$A$152)-ROW('POA3'!$A$2)+1/--('POA3'!$A$2:$A$152=$B$62),ROWS($A$68:I70)),11)</f>
        <v>1</v>
      </c>
      <c r="K70" s="31">
        <f>INDEX('POA3'!$A$2:$O$152,_xlfn.AGGREGATE(15,6,ROW('POA3'!$A$2:$A$152)-ROW('POA3'!$A$2)+1/--('POA3'!$A$2:$A$152=$B$62),ROWS($A$68:J70)),12)</f>
        <v>0</v>
      </c>
      <c r="L70" s="31">
        <f>INDEX('POA3'!$A$2:$O$152,_xlfn.AGGREGATE(15,6,ROW('POA3'!$A$2:$A$152)-ROW('POA3'!$A$2)+1/--('POA3'!$A$2:$A$152=$B$62),ROWS($A$68:K70)),13)</f>
        <v>0</v>
      </c>
      <c r="M70" s="31">
        <f>INDEX('POA3'!$A$2:$O$152,_xlfn.AGGREGATE(15,6,ROW('POA3'!$A$2:$A$152)-ROW('POA3'!$A$2)+1/--('POA3'!$A$2:$A$152=$B$62),ROWS($A$68:L70)),14)</f>
        <v>0</v>
      </c>
      <c r="N70" s="37">
        <f t="shared" si="12"/>
        <v>1</v>
      </c>
      <c r="O70" s="41">
        <f t="shared" si="13"/>
        <v>0.33333333333333331</v>
      </c>
    </row>
    <row r="71" spans="1:15" ht="54.75" customHeight="1" x14ac:dyDescent="0.3">
      <c r="A71" s="2" t="str">
        <f>INDEX('POA3'!$A$2:$O$152,_xlfn.AGGREGATE(15,6,ROW('POA3'!$A$2:$A$152)-ROW('POA3'!$A$2)+1/--('POA3'!$A$2:$A$152=$B$62),ROWS($A$68:A71)),3)</f>
        <v>3.4 Extensión y vinculación</v>
      </c>
      <c r="B71" s="2" t="str">
        <f>INDEX('POA3'!$A$2:$O$152,_xlfn.AGGREGATE(15,6,ROW('POA3'!$A$2:$A$152)-ROW('POA3'!$A$2)+1/--('POA3'!$A$2:$A$152=$B$62),ROWS($A$68:B71)),4)</f>
        <v>3.4.3 Impulsar mecanismos para la generación de ingresos propios a través de la vinculación con el entorno social y productivo.</v>
      </c>
      <c r="C71" s="2" t="str">
        <f>INDEX('POA3'!$A$2:$O$152,_xlfn.AGGREGATE(15,6,ROW('POA3'!$A$2:$A$152)-ROW('POA3'!$A$2)+1/--('POA3'!$A$2:$A$152=$B$62),ROWS($A$68:C71)),5)</f>
        <v>3.4.3.1 Ampliar y diversificar la oferta de productos y servicios que ofrece la institución hacia los sectores público, social y privado.</v>
      </c>
      <c r="D71" s="2" t="str">
        <f>INDEX('POA3'!$A$2:$O$152,_xlfn.AGGREGATE(15,6,ROW('POA3'!$A$2:$A$152)-ROW('POA3'!$A$2)+1/--('POA3'!$A$2:$A$152=$B$62),ROWS($A$68:D71)),6)</f>
        <v>Ampliar la oferta de cursos de educación continua de la facultad</v>
      </c>
      <c r="E71" s="37">
        <f t="shared" si="11"/>
        <v>4</v>
      </c>
      <c r="F71" s="31">
        <f>INDEX('POA3'!$A$2:$O$152,_xlfn.AGGREGATE(15,6,ROW('POA3'!$A$2:$A$152)-ROW('POA3'!$A$2)+1/--('POA3'!$A$2:$A$152=$B$62),ROWS($A$68:E71)),7)</f>
        <v>0</v>
      </c>
      <c r="G71" s="31">
        <f>INDEX('POA3'!$A$2:$O$152,_xlfn.AGGREGATE(15,6,ROW('POA3'!$A$2:$A$152)-ROW('POA3'!$A$2)+1/--('POA3'!$A$2:$A$152=$B$62),ROWS($A$68:F71)),8)</f>
        <v>0</v>
      </c>
      <c r="H71" s="31">
        <f>INDEX('POA3'!$A$2:$O$152,_xlfn.AGGREGATE(15,6,ROW('POA3'!$A$2:$A$152)-ROW('POA3'!$A$2)+1/--('POA3'!$A$2:$A$152=$B$62),ROWS($A$68:G71)),9)</f>
        <v>2</v>
      </c>
      <c r="I71" s="31">
        <f>INDEX('POA3'!$A$2:$O$152,_xlfn.AGGREGATE(15,6,ROW('POA3'!$A$2:$A$152)-ROW('POA3'!$A$2)+1/--('POA3'!$A$2:$A$152=$B$62),ROWS($A$68:H71)),10)</f>
        <v>0</v>
      </c>
      <c r="J71" s="31">
        <f>INDEX('POA3'!$A$2:$O$152,_xlfn.AGGREGATE(15,6,ROW('POA3'!$A$2:$A$152)-ROW('POA3'!$A$2)+1/--('POA3'!$A$2:$A$152=$B$62),ROWS($A$68:I71)),11)</f>
        <v>0</v>
      </c>
      <c r="K71" s="31">
        <f>INDEX('POA3'!$A$2:$O$152,_xlfn.AGGREGATE(15,6,ROW('POA3'!$A$2:$A$152)-ROW('POA3'!$A$2)+1/--('POA3'!$A$2:$A$152=$B$62),ROWS($A$68:J71)),12)</f>
        <v>0</v>
      </c>
      <c r="L71" s="31">
        <f>INDEX('POA3'!$A$2:$O$152,_xlfn.AGGREGATE(15,6,ROW('POA3'!$A$2:$A$152)-ROW('POA3'!$A$2)+1/--('POA3'!$A$2:$A$152=$B$62),ROWS($A$68:K71)),13)</f>
        <v>2</v>
      </c>
      <c r="M71" s="31">
        <f>INDEX('POA3'!$A$2:$O$152,_xlfn.AGGREGATE(15,6,ROW('POA3'!$A$2:$A$152)-ROW('POA3'!$A$2)+1/--('POA3'!$A$2:$A$152=$B$62),ROWS($A$68:L71)),14)</f>
        <v>0</v>
      </c>
      <c r="N71" s="37">
        <f t="shared" si="12"/>
        <v>0</v>
      </c>
      <c r="O71" s="41">
        <f t="shared" si="13"/>
        <v>0</v>
      </c>
    </row>
  </sheetData>
  <mergeCells count="48">
    <mergeCell ref="B58:O58"/>
    <mergeCell ref="B59:O59"/>
    <mergeCell ref="C62:N62"/>
    <mergeCell ref="C63:N63"/>
    <mergeCell ref="A65:A67"/>
    <mergeCell ref="B65:B67"/>
    <mergeCell ref="C65:C67"/>
    <mergeCell ref="D65:D67"/>
    <mergeCell ref="E65:E67"/>
    <mergeCell ref="F65:M65"/>
    <mergeCell ref="N65:N67"/>
    <mergeCell ref="O65:O67"/>
    <mergeCell ref="F66:G66"/>
    <mergeCell ref="H66:I66"/>
    <mergeCell ref="J66:K66"/>
    <mergeCell ref="L66:M66"/>
    <mergeCell ref="B40:O40"/>
    <mergeCell ref="B41:O41"/>
    <mergeCell ref="C44:N44"/>
    <mergeCell ref="C45:N45"/>
    <mergeCell ref="A47:A49"/>
    <mergeCell ref="B47:B49"/>
    <mergeCell ref="C47:C49"/>
    <mergeCell ref="D47:D49"/>
    <mergeCell ref="E47:E49"/>
    <mergeCell ref="F47:M47"/>
    <mergeCell ref="N47:N49"/>
    <mergeCell ref="O47:O49"/>
    <mergeCell ref="F48:G48"/>
    <mergeCell ref="H48:I48"/>
    <mergeCell ref="J48:K48"/>
    <mergeCell ref="L48:M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rowBreaks count="1" manualBreakCount="1">
    <brk id="56"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view="pageBreakPreview" topLeftCell="A76" zoomScale="60" zoomScaleNormal="60" workbookViewId="0">
      <selection activeCell="B92" sqref="B92"/>
    </sheetView>
  </sheetViews>
  <sheetFormatPr baseColWidth="10" defaultColWidth="11.44140625" defaultRowHeight="14.4" x14ac:dyDescent="0.3"/>
  <cols>
    <col min="1" max="1" width="39.44140625" customWidth="1"/>
    <col min="2" max="4" width="65.5546875" bestFit="1"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403</v>
      </c>
      <c r="C5" s="84" t="s">
        <v>146</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1.2.3 Promover el respeto y el reconocimiento de la diversidad y la diferencia en todas sus expresiones y los ámbitos de la vida universitaria.</v>
      </c>
      <c r="C11" s="2" t="str">
        <f>IF(ROWS($A$11:C11)&gt;COUNTIF(POA!$A:$A,$B$5),"",INDEX(POA!$A$2:$O$856,_xlfn.AGGREGATE(15,6,ROW(POA!$A$2:$A$855)-ROW(POA!$A$2)+1/--(POA!$A$2:$A$855=$B$5),ROWS($A$11:C11)),5))</f>
        <v>1.2.3.1 Estimular la participación de los universitarios en actividades orientadas a la generación de ambientes de aprendizaje y de convivencia inclusivos, equitativos y respetuosos de la diversidad.</v>
      </c>
      <c r="D11" s="2" t="str">
        <f>IF(ROWS($A$11:D11)&gt;COUNTIF(POA!$A:$A,$B$5),"",INDEX(POA!$A$2:$O$856,_xlfn.AGGREGATE(15,6,ROW(POA!$A$2:$A$855)-ROW(POA!$A$2)+1/--(POA!$A$2:$A$855=$B$5),ROWS($A$11:D11)),6))</f>
        <v>Formular plan de actividades para fomentar espacios inclusivos, equitativos y respetuosos de la diversidad</v>
      </c>
      <c r="E11" s="31">
        <f>+F11+H11+J11+L11</f>
        <v>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39.6" x14ac:dyDescent="0.3">
      <c r="A12" s="2" t="str">
        <f>IF(ROWS($A$11:A12)&gt;COUNTIF(POA!$A:$A,$B$5),"",INDEX(POA!$A$2:$O$856,_xlfn.AGGREGATE(15,6,ROW(POA!$A$2:$A$855)-ROW(POA!$A$2)+1/--(POA!$A$2:$A$855=$B$5),ROWS($A$11:A12)),3))</f>
        <v>1.5 Internacionalización</v>
      </c>
      <c r="B12" s="2" t="str">
        <f>IF(ROWS($A$11:B12)&gt;COUNTIF(POA!$A:$A,$B$5),"",INDEX(POA!$A$2:$O$856,_xlfn.AGGREGATE(15,6,ROW(POA!$A$2:$A$855)-ROW(POA!$A$2)+1/--(POA!$A$2:$A$855=$B$5),ROWS($A$11:B12)),4))</f>
        <v>1.5.1 Fortalecer la internacionalización de la universidad mediante una mayor vinculación y cooperación académica con instituciones de educación superior de reconocido prestigio.</v>
      </c>
      <c r="C12" s="2" t="str">
        <f>IF(ROWS($A$11:C12)&gt;COUNTIF(POA!$A:$A,$B$5),"",INDEX(POA!$A$2:$O$856,_xlfn.AGGREGATE(15,6,ROW(POA!$A$2:$A$855)-ROW(POA!$A$2)+1/--(POA!$A$2:$A$855=$B$5),ROWS($A$11:C12)),5))</f>
        <v>1.5.1.5  Impulsar procesos de formación y certificación en el dominio del idioma inglés en el personal académico.</v>
      </c>
      <c r="D12" s="2" t="str">
        <f>IF(ROWS($A$11:D12)&gt;COUNTIF(POA!$A:$A,$B$5),"",INDEX(POA!$A$2:$O$856,_xlfn.AGGREGATE(15,6,ROW(POA!$A$2:$A$855)-ROW(POA!$A$2)+1/--(POA!$A$2:$A$855=$B$5),ROWS($A$11:D12)),6))</f>
        <v>Cursos de habilitación en el idioma ingles con fines de certificación</v>
      </c>
      <c r="E12" s="31">
        <f t="shared" ref="E12:E54" si="0">+F12+H12+J12+L12</f>
        <v>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54" si="1">+G12+I12+K12+M12</f>
        <v>0</v>
      </c>
      <c r="O12" s="41">
        <f t="shared" ref="O12:O54" si="2">IFERROR(N12/E12,0%)</f>
        <v>0</v>
      </c>
    </row>
    <row r="13" spans="1:16" ht="26.4"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1.1.3.2 Sistematizar los procesos asociados con la modificación y actualización de planes de estudio.</v>
      </c>
      <c r="D13" s="2" t="str">
        <f>IF(ROWS($A$11:D13)&gt;COUNTIF(POA!$A:$A,$B$5),"",INDEX(POA!$A$2:$O$856,_xlfn.AGGREGATE(15,6,ROW(POA!$A$2:$A$855)-ROW(POA!$A$2)+1/--(POA!$A$2:$A$855=$B$5),ROWS($A$11:D13)),6))</f>
        <v>Desarrollar Informe anual de indicadores de productividad y calidad de los PEs de posgrado alineados al marco de referencia del PNPC del Conacyt</v>
      </c>
      <c r="E13" s="31">
        <f t="shared" si="0"/>
        <v>0</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26.4"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1.1.2.3 Establecer mecanismos de autoevaluación para la mejora de la calidad de la oferta educativa.</v>
      </c>
      <c r="D14" s="2" t="str">
        <f>IF(ROWS($A$11:D14)&gt;COUNTIF(POA!$A:$A,$B$5),"",INDEX(POA!$A$2:$O$856,_xlfn.AGGREGATE(15,6,ROW(POA!$A$2:$A$855)-ROW(POA!$A$2)+1/--(POA!$A$2:$A$855=$B$5),ROWS($A$11:D14)),6))</f>
        <v>Desarrollar Informe anual de avances del Plan de Desarrollo de los Programas de Estudio de Licenciatura</v>
      </c>
      <c r="E14" s="31">
        <f t="shared" si="0"/>
        <v>4</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4</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26.4"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1.1.2.1 Propiciar las condiciones institucionales para la adecuada operación de los programas educativos y el mejoramiento de su calidad.</v>
      </c>
      <c r="D15" s="2" t="str">
        <f>IF(ROWS($A$11:D15)&gt;COUNTIF(POA!$A:$A,$B$5),"",INDEX(POA!$A$2:$O$856,_xlfn.AGGREGATE(15,6,ROW(POA!$A$2:$A$855)-ROW(POA!$A$2)+1/--(POA!$A$2:$A$855=$B$5),ROWS($A$11:D15)),6))</f>
        <v>Elaborar Informe anual del estado de calidad educativa y acreditación</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39.6"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1.2.2 Fortalecer las trayectorias escolares de los alumnos para asegurar la conclusión exitosa de sus estudios.</v>
      </c>
      <c r="C16" s="2" t="str">
        <f>IF(ROWS($A$11:C16)&gt;COUNTIF(POA!$A:$A,$B$5),"",INDEX(POA!$A$2:$O$856,_xlfn.AGGREGATE(15,6,ROW(POA!$A$2:$A$855)-ROW(POA!$A$2)+1/--(POA!$A$2:$A$855=$B$5),ROWS($A$11:C16)),5))</f>
        <v>1.2.2.8 Establecer mecanismos que permitan conocer el nivel de dominio de las competencias comprometidas en los planes y programas de estudio durante las etapas de formación y en el egreso de los estudiantes.</v>
      </c>
      <c r="D16" s="2" t="str">
        <f>IF(ROWS($A$11:D16)&gt;COUNTIF(POA!$A:$A,$B$5),"",INDEX(POA!$A$2:$O$856,_xlfn.AGGREGATE(15,6,ROW(POA!$A$2:$A$855)-ROW(POA!$A$2)+1/--(POA!$A$2:$A$855=$B$5),ROWS($A$11:D16)),6))</f>
        <v>Desarrollar Informe anual de la Evaluaciones Colegiadas</v>
      </c>
      <c r="E16" s="31">
        <f t="shared" si="0"/>
        <v>0</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26.4"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1.2.2 Fortalecer las trayectorias escolares de los alumnos para asegurar la conclusión exitosa de sus estudios.</v>
      </c>
      <c r="C17" s="2" t="str">
        <f>IF(ROWS($A$11:C17)&gt;COUNTIF(POA!$A:$A,$B$5),"",INDEX(POA!$A$2:$O$856,_xlfn.AGGREGATE(15,6,ROW(POA!$A$2:$A$855)-ROW(POA!$A$2)+1/--(POA!$A$2:$A$855=$B$5),ROWS($A$11:C17)),5))</f>
        <v>1.2.2.1 Establecer condiciones institucionales para que todos los estudiantes tengan las mismas oportunidades de ingreso, permanencia y egreso.</v>
      </c>
      <c r="D17" s="2" t="str">
        <f>IF(ROWS($A$11:D17)&gt;COUNTIF(POA!$A:$A,$B$5),"",INDEX(POA!$A$2:$O$856,_xlfn.AGGREGATE(15,6,ROW(POA!$A$2:$A$855)-ROW(POA!$A$2)+1/--(POA!$A$2:$A$855=$B$5),ROWS($A$11:D17)),6))</f>
        <v>Elaborar un informe anual de los Servicios a Estudiantes</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39.6" x14ac:dyDescent="0.3">
      <c r="A18" s="2" t="str">
        <f>IF(ROWS($A$11:A18)&gt;COUNTIF(POA!$A:$A,$B$5),"",INDEX(POA!$A$2:$O$856,_xlfn.AGGREGATE(15,6,ROW(POA!$A$2:$A$855)-ROW(POA!$A$2)+1/--(POA!$A$2:$A$855=$B$5),ROWS($A$11:A18)),3))</f>
        <v>1.9 Infraestructura, equipamiento y seguridad</v>
      </c>
      <c r="B18" s="2" t="str">
        <f>IF(ROWS($A$11:B18)&gt;COUNTIF(POA!$A:$A,$B$5),"",INDEX(POA!$A$2:$O$856,_xlfn.AGGREGATE(15,6,ROW(POA!$A$2:$A$855)-ROW(POA!$A$2)+1/--(POA!$A$2:$A$855=$B$5),ROWS($A$11:B18)),4))</f>
        <v>1.9.1 Propiciar que la institución cuente con la infraestructura y equipamiento requeridos para el cumplimiento de sus funciones sustantivas y de gestión.</v>
      </c>
      <c r="C18" s="2" t="str">
        <f>IF(ROWS($A$11:C18)&gt;COUNTIF(POA!$A:$A,$B$5),"",INDEX(POA!$A$2:$O$856,_xlfn.AGGREGATE(15,6,ROW(POA!$A$2:$A$855)-ROW(POA!$A$2)+1/--(POA!$A$2:$A$855=$B$5),ROWS($A$11:C18)),5))</f>
        <v>1.9.1.3 Atender los requerimientos institucionales específicos asociados con el mantenimiento de edificios, aulas, espacios comunes, laboratorios, instalaciones deportivas y recintos culturales.</v>
      </c>
      <c r="D18" s="2" t="str">
        <f>IF(ROWS($A$11:D18)&gt;COUNTIF(POA!$A:$A,$B$5),"",INDEX(POA!$A$2:$O$856,_xlfn.AGGREGATE(15,6,ROW(POA!$A$2:$A$855)-ROW(POA!$A$2)+1/--(POA!$A$2:$A$855=$B$5),ROWS($A$11:D18)),6))</f>
        <v>Desarrollar Informe anual de la gestión administrativa y de mantenimiento de la infraestructura para la docencia.</v>
      </c>
      <c r="E18" s="31">
        <f t="shared" si="0"/>
        <v>1</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41">
        <f t="shared" si="2"/>
        <v>1</v>
      </c>
    </row>
    <row r="19" spans="1:15"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1.2.2.8 Establecer mecanismos que permitan conocer el nivel de dominio de las competencias comprometidas en los planes y programas de estudio durante las etapas de formación y en el egreso de los estudiantes.</v>
      </c>
      <c r="D19" s="2" t="str">
        <f>IF(ROWS($A$11:D19)&gt;COUNTIF(POA!$A:$A,$B$5),"",INDEX(POA!$A$2:$O$856,_xlfn.AGGREGATE(15,6,ROW(POA!$A$2:$A$855)-ROW(POA!$A$2)+1/--(POA!$A$2:$A$855=$B$5),ROWS($A$11:D19)),6))</f>
        <v>Elaborar análisis de resultados EGEL-CENEVAL y plan de acción asociado a PE</v>
      </c>
      <c r="E19" s="31">
        <f t="shared" si="0"/>
        <v>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39.6"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1.2.1.1 Estimular la participación de los estudiantes en las diversas modalidades de aprendizaje consideradas en el modelo educativo.</v>
      </c>
      <c r="D20" s="2" t="str">
        <f>IF(ROWS($A$11:D20)&gt;COUNTIF(POA!$A:$A,$B$5),"",INDEX(POA!$A$2:$O$856,_xlfn.AGGREGATE(15,6,ROW(POA!$A$2:$A$855)-ROW(POA!$A$2)+1/--(POA!$A$2:$A$855=$B$5),ROWS($A$11:D20)),6))</f>
        <v>Organizar Coloquio de Experiencias en "Modalidades Alternativas de Acreditación"</v>
      </c>
      <c r="E20" s="31">
        <f t="shared" si="0"/>
        <v>0</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1" spans="1:15" ht="26.4" x14ac:dyDescent="0.3">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1.1.2 Garantizar que la oferta educativa sea de calidad en congruencia y coherencia con el proyecto universitario</v>
      </c>
      <c r="C21" s="2" t="str">
        <f>IF(ROWS($A$11:C21)&gt;COUNTIF(POA!$A:$A,$B$5),"",INDEX(POA!$A$2:$O$856,_xlfn.AGGREGATE(15,6,ROW(POA!$A$2:$A$855)-ROW(POA!$A$2)+1/--(POA!$A$2:$A$855=$B$5),ROWS($A$11:C21)),5))</f>
        <v>1.1.2.3 Establecer mecanismos de autoevaluación para la mejora de la calidad de la oferta educativa.</v>
      </c>
      <c r="D21" s="2" t="str">
        <f>IF(ROWS($A$11:D21)&gt;COUNTIF(POA!$A:$A,$B$5),"",INDEX(POA!$A$2:$O$856,_xlfn.AGGREGATE(15,6,ROW(POA!$A$2:$A$855)-ROW(POA!$A$2)+1/--(POA!$A$2:$A$855=$B$5),ROWS($A$11:D21)),6))</f>
        <v>Analisis y Foro de discusión de resultados de evaluaciones colegiadas</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26.4"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1.2.2 Fortalecer las trayectorias escolares de los alumnos para asegurar la conclusión exitosa de sus estudios.</v>
      </c>
      <c r="C22" s="2" t="str">
        <f>IF(ROWS($A$11:C22)&gt;COUNTIF(POA!$A:$A,$B$5),"",INDEX(POA!$A$2:$O$856,_xlfn.AGGREGATE(15,6,ROW(POA!$A$2:$A$855)-ROW(POA!$A$2)+1/--(POA!$A$2:$A$855=$B$5),ROWS($A$11:C22)),5))</f>
        <v>1.2.2.4 Fortalecer los servicios institucionales de tutoría, orientación psicopedagógica y asesoría académica.</v>
      </c>
      <c r="D22" s="2" t="str">
        <f>IF(ROWS($A$11:D22)&gt;COUNTIF(POA!$A:$A,$B$5),"",INDEX(POA!$A$2:$O$856,_xlfn.AGGREGATE(15,6,ROW(POA!$A$2:$A$855)-ROW(POA!$A$2)+1/--(POA!$A$2:$A$855=$B$5),ROWS($A$11:D22)),6))</f>
        <v>Organizar coloquio/taller de Tutorias Académicas y foro de discusión</v>
      </c>
      <c r="E22" s="31">
        <f t="shared" si="0"/>
        <v>0</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5" ht="26.4"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1.2.2 Fortalecer las trayectorias escolares de los alumnos para asegurar la conclusión exitosa de sus estudios.</v>
      </c>
      <c r="C23" s="2" t="str">
        <f>IF(ROWS($A$11:C23)&gt;COUNTIF(POA!$A:$A,$B$5),"",INDEX(POA!$A$2:$O$856,_xlfn.AGGREGATE(15,6,ROW(POA!$A$2:$A$855)-ROW(POA!$A$2)+1/--(POA!$A$2:$A$855=$B$5),ROWS($A$11:C23)),5))</f>
        <v>1.2.2.4 Fortalecer los servicios institucionales de tutoría, orientación psicopedagógica y asesoría académica.</v>
      </c>
      <c r="D23" s="2" t="str">
        <f>IF(ROWS($A$11:D23)&gt;COUNTIF(POA!$A:$A,$B$5),"",INDEX(POA!$A$2:$O$856,_xlfn.AGGREGATE(15,6,ROW(POA!$A$2:$A$855)-ROW(POA!$A$2)+1/--(POA!$A$2:$A$855=$B$5),ROWS($A$11:D23)),6))</f>
        <v>Programa de capacitación docente de sensibilización e identificación de casos de intervención psicopedagógica</v>
      </c>
      <c r="E23" s="31">
        <f t="shared" si="0"/>
        <v>4</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2</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2</v>
      </c>
      <c r="M23" s="31">
        <f>IF(ROWS($A$11:M23)&gt;COUNTIF(POA!$A:$A,$B$5),"",INDEX(POA!$A$2:$O$856,_xlfn.AGGREGATE(15,6,ROW(POA!$A$2:$A$855)-ROW(POA!$A$2)+1/--(POA!$A$2:$A$855=$B$5),ROWS($A$11:M23)),14))</f>
        <v>0</v>
      </c>
      <c r="N23" s="37">
        <f t="shared" si="1"/>
        <v>0</v>
      </c>
      <c r="O23" s="41">
        <f t="shared" si="2"/>
        <v>0</v>
      </c>
    </row>
    <row r="24" spans="1:15" ht="26.4" x14ac:dyDescent="0.3">
      <c r="A24" s="2" t="str">
        <f>IF(ROWS($A$11:A24)&gt;COUNTIF(POA!$A:$A,$B$5),"",INDEX(POA!$A$2:$O$856,_xlfn.AGGREGATE(15,6,ROW(POA!$A$2:$A$855)-ROW(POA!$A$2)+1/--(POA!$A$2:$A$855=$B$5),ROWS($A$11:A24)),3))</f>
        <v>1.6 Desarrollo académico</v>
      </c>
      <c r="B24" s="2" t="str">
        <f>IF(ROWS($A$11:B24)&gt;COUNTIF(POA!$A:$A,$B$5),"",INDEX(POA!$A$2:$O$856,_xlfn.AGGREGATE(15,6,ROW(POA!$A$2:$A$855)-ROW(POA!$A$2)+1/--(POA!$A$2:$A$855=$B$5),ROWS($A$11:B24)),4))</f>
        <v>1.6.1 Fortalecer las trayectorias académicas y docentes para el ingreso, promoción, permanencia, retiro y relevo generacional.</v>
      </c>
      <c r="C24" s="2" t="str">
        <f>IF(ROWS($A$11:C24)&gt;COUNTIF(POA!$A:$A,$B$5),"",INDEX(POA!$A$2:$O$856,_xlfn.AGGREGATE(15,6,ROW(POA!$A$2:$A$855)-ROW(POA!$A$2)+1/--(POA!$A$2:$A$855=$B$5),ROWS($A$11:C24)),5))</f>
        <v>1.6.1.1 Asegurar la pertinencia de los procesos de ingreso, promoción, retiro y relevo gene- racional de la planta académica.</v>
      </c>
      <c r="D24" s="2" t="str">
        <f>IF(ROWS($A$11:D24)&gt;COUNTIF(POA!$A:$A,$B$5),"",INDEX(POA!$A$2:$O$856,_xlfn.AGGREGATE(15,6,ROW(POA!$A$2:$A$855)-ROW(POA!$A$2)+1/--(POA!$A$2:$A$855=$B$5),ROWS($A$11:D24)),6))</f>
        <v>Formalizar procedimiento e instrumentos de evaluación colegiada de docentes de nueva contratación</v>
      </c>
      <c r="E24" s="31">
        <f t="shared" si="0"/>
        <v>0</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0</v>
      </c>
      <c r="O24" s="41">
        <f t="shared" si="2"/>
        <v>0</v>
      </c>
    </row>
    <row r="25" spans="1:15" ht="26.4" x14ac:dyDescent="0.3">
      <c r="A25" s="2" t="str">
        <f>IF(ROWS($A$11:A25)&gt;COUNTIF(POA!$A:$A,$B$5),"",INDEX(POA!$A$2:$O$856,_xlfn.AGGREGATE(15,6,ROW(POA!$A$2:$A$855)-ROW(POA!$A$2)+1/--(POA!$A$2:$A$855=$B$5),ROWS($A$11:A25)),3))</f>
        <v>1.2 Proceso formativo</v>
      </c>
      <c r="B25" s="2" t="str">
        <f>IF(ROWS($A$11:B25)&gt;COUNTIF(POA!$A:$A,$B$5),"",INDEX(POA!$A$2:$O$856,_xlfn.AGGREGATE(15,6,ROW(POA!$A$2:$A$855)-ROW(POA!$A$2)+1/--(POA!$A$2:$A$855=$B$5),ROWS($A$11:B25)),4))</f>
        <v>1.2.2 Fortalecer las trayectorias escolares de los alumnos para asegurar la conclusión exitosa de sus estudios.</v>
      </c>
      <c r="C25" s="2" t="str">
        <f>IF(ROWS($A$11:C25)&gt;COUNTIF(POA!$A:$A,$B$5),"",INDEX(POA!$A$2:$O$856,_xlfn.AGGREGATE(15,6,ROW(POA!$A$2:$A$855)-ROW(POA!$A$2)+1/--(POA!$A$2:$A$855=$B$5),ROWS($A$11:C25)),5))</f>
        <v>1.2.2.9 Realizar estudios de seguimiento de egresados que permitan conocer la contribución de la formación recibida al ejercicio de su profesión.</v>
      </c>
      <c r="D25" s="2" t="str">
        <f>IF(ROWS($A$11:D25)&gt;COUNTIF(POA!$A:$A,$B$5),"",INDEX(POA!$A$2:$O$856,_xlfn.AGGREGATE(15,6,ROW(POA!$A$2:$A$855)-ROW(POA!$A$2)+1/--(POA!$A$2:$A$855=$B$5),ROWS($A$11:D25)),6))</f>
        <v>Mantenimiento y actualización de la base de datos de egresados</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26.4"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1.2.2 Fortalecer las trayectorias escolares de los alumnos para asegurar la conclusión exitosa de sus estudios.</v>
      </c>
      <c r="C26" s="2" t="str">
        <f>IF(ROWS($A$11:C26)&gt;COUNTIF(POA!$A:$A,$B$5),"",INDEX(POA!$A$2:$O$856,_xlfn.AGGREGATE(15,6,ROW(POA!$A$2:$A$855)-ROW(POA!$A$2)+1/--(POA!$A$2:$A$855=$B$5),ROWS($A$11:C26)),5))</f>
        <v>1.2.2.9 Realizar estudios de seguimiento de egresados que permitan conocer la contribución de la formación recibida al ejercicio de su profesión.</v>
      </c>
      <c r="D26" s="2" t="str">
        <f>IF(ROWS($A$11:D26)&gt;COUNTIF(POA!$A:$A,$B$5),"",INDEX(POA!$A$2:$O$856,_xlfn.AGGREGATE(15,6,ROW(POA!$A$2:$A$855)-ROW(POA!$A$2)+1/--(POA!$A$2:$A$855=$B$5),ROWS($A$11:D26)),6))</f>
        <v>Estudio/encuesta de satisfacción del egresado y sondeo de áreas emergentes en el ejercicio profesional</v>
      </c>
      <c r="E26" s="31">
        <f t="shared" si="0"/>
        <v>0</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39.6" x14ac:dyDescent="0.3">
      <c r="A27" s="2" t="str">
        <f>IF(ROWS($A$11:A27)&gt;COUNTIF(POA!$A:$A,$B$5),"",INDEX(POA!$A$2:$O$856,_xlfn.AGGREGATE(15,6,ROW(POA!$A$2:$A$855)-ROW(POA!$A$2)+1/--(POA!$A$2:$A$855=$B$5),ROWS($A$11:A27)),3))</f>
        <v>1.1 Calidad y pertinencia de la oferta  educativa</v>
      </c>
      <c r="B27" s="2" t="str">
        <f>IF(ROWS($A$11:B27)&gt;COUNTIF(POA!$A:$A,$B$5),"",INDEX(POA!$A$2:$O$856,_xlfn.AGGREGATE(15,6,ROW(POA!$A$2:$A$855)-ROW(POA!$A$2)+1/--(POA!$A$2:$A$855=$B$5),ROWS($A$11:B27)),4))</f>
        <v>1.1.1 Fortalecer la oferta educativa de licenciatura y posgrado.</v>
      </c>
      <c r="C27" s="2" t="str">
        <f>IF(ROWS($A$11:C27)&gt;COUNTIF(POA!$A:$A,$B$5),"",INDEX(POA!$A$2:$O$856,_xlfn.AGGREGATE(15,6,ROW(POA!$A$2:$A$855)-ROW(POA!$A$2)+1/--(POA!$A$2:$A$855=$B$5),ROWS($A$11:C27)),5))</f>
        <v>1.1.1.1 Diversificar la oferta de programas de licenciatura en diferentes modalidades y áreas del conocimiento que contribuya al desarrollo regional y nacional.</v>
      </c>
      <c r="D27" s="2" t="str">
        <f>IF(ROWS($A$11:D27)&gt;COUNTIF(POA!$A:$A,$B$5),"",INDEX(POA!$A$2:$O$856,_xlfn.AGGREGATE(15,6,ROW(POA!$A$2:$A$855)-ROW(POA!$A$2)+1/--(POA!$A$2:$A$855=$B$5),ROWS($A$11:D27)),6))</f>
        <v>Estudio de factibilidad para incorporar TSU a PEs de licenciatura orientado a alumnos con carrera trunca</v>
      </c>
      <c r="E27" s="31">
        <f t="shared" si="0"/>
        <v>1</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39.6" x14ac:dyDescent="0.3">
      <c r="A28" s="2" t="str">
        <f>IF(ROWS($A$11:A28)&gt;COUNTIF(POA!$A:$A,$B$5),"",INDEX(POA!$A$2:$O$856,_xlfn.AGGREGATE(15,6,ROW(POA!$A$2:$A$855)-ROW(POA!$A$2)+1/--(POA!$A$2:$A$855=$B$5),ROWS($A$11:A28)),3))</f>
        <v>1.1 Calidad y pertinencia de la oferta  educativa</v>
      </c>
      <c r="B28" s="2" t="str">
        <f>IF(ROWS($A$11:B28)&gt;COUNTIF(POA!$A:$A,$B$5),"",INDEX(POA!$A$2:$O$856,_xlfn.AGGREGATE(15,6,ROW(POA!$A$2:$A$855)-ROW(POA!$A$2)+1/--(POA!$A$2:$A$855=$B$5),ROWS($A$11:B28)),4))</f>
        <v>1.1.1 Fortalecer la oferta educativa de licenciatura y posgrado.</v>
      </c>
      <c r="C28" s="2" t="str">
        <f>IF(ROWS($A$11:C28)&gt;COUNTIF(POA!$A:$A,$B$5),"",INDEX(POA!$A$2:$O$856,_xlfn.AGGREGATE(15,6,ROW(POA!$A$2:$A$855)-ROW(POA!$A$2)+1/--(POA!$A$2:$A$855=$B$5),ROWS($A$11:C28)),5))</f>
        <v>1.1.1.2 Diversificar la oferta de programas de posgrado con orientación profesionalizante en distintas modalidades para atender la demanda de los sectores público, privado y social.</v>
      </c>
      <c r="D28" s="2" t="str">
        <f>IF(ROWS($A$11:D28)&gt;COUNTIF(POA!$A:$A,$B$5),"",INDEX(POA!$A$2:$O$856,_xlfn.AGGREGATE(15,6,ROW(POA!$A$2:$A$855)-ROW(POA!$A$2)+1/--(POA!$A$2:$A$855=$B$5),ROWS($A$11:D28)),6))</f>
        <v>Estudio de factibilidad sobre oferta de programa de Posgrado profesionalizante</v>
      </c>
      <c r="E28" s="31">
        <f t="shared" si="0"/>
        <v>0</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26.4" x14ac:dyDescent="0.3">
      <c r="A29" s="2" t="str">
        <f>IF(ROWS($A$11:A29)&gt;COUNTIF(POA!$A:$A,$B$5),"",INDEX(POA!$A$2:$O$856,_xlfn.AGGREGATE(15,6,ROW(POA!$A$2:$A$855)-ROW(POA!$A$2)+1/--(POA!$A$2:$A$855=$B$5),ROWS($A$11:A29)),3))</f>
        <v>1.2 Proceso formativo</v>
      </c>
      <c r="B29" s="2" t="str">
        <f>IF(ROWS($A$11:B29)&gt;COUNTIF(POA!$A:$A,$B$5),"",INDEX(POA!$A$2:$O$856,_xlfn.AGGREGATE(15,6,ROW(POA!$A$2:$A$855)-ROW(POA!$A$2)+1/--(POA!$A$2:$A$855=$B$5),ROWS($A$11:B29)),4))</f>
        <v>1.2.2 Fortalecer las trayectorias escolares de los alumnos para asegurar la conclusión exitosa de sus estudios.</v>
      </c>
      <c r="C29" s="2" t="str">
        <f>IF(ROWS($A$11:C29)&gt;COUNTIF(POA!$A:$A,$B$5),"",INDEX(POA!$A$2:$O$856,_xlfn.AGGREGATE(15,6,ROW(POA!$A$2:$A$855)-ROW(POA!$A$2)+1/--(POA!$A$2:$A$855=$B$5),ROWS($A$11:C29)),5))</f>
        <v>1.2.2.7 Implementar esquemas de seguimiento y atención a la trayectoria escolar de los estudiantes.</v>
      </c>
      <c r="D29" s="2" t="str">
        <f>IF(ROWS($A$11:D29)&gt;COUNTIF(POA!$A:$A,$B$5),"",INDEX(POA!$A$2:$O$856,_xlfn.AGGREGATE(15,6,ROW(POA!$A$2:$A$855)-ROW(POA!$A$2)+1/--(POA!$A$2:$A$855=$B$5),ROWS($A$11:D29)),6))</f>
        <v>Desarrollo de infraestructura informática para el análisis y evaluación del tránsito académico de los estudiantes</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1</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39.6" x14ac:dyDescent="0.3">
      <c r="A30" s="2" t="str">
        <f>IF(ROWS($A$11:A30)&gt;COUNTIF(POA!$A:$A,$B$5),"",INDEX(POA!$A$2:$O$856,_xlfn.AGGREGATE(15,6,ROW(POA!$A$2:$A$855)-ROW(POA!$A$2)+1/--(POA!$A$2:$A$855=$B$5),ROWS($A$11:A30)),3))</f>
        <v>1.1 Calidad y pertinencia de la oferta  educativa</v>
      </c>
      <c r="B30" s="2" t="str">
        <f>IF(ROWS($A$11:B30)&gt;COUNTIF(POA!$A:$A,$B$5),"",INDEX(POA!$A$2:$O$856,_xlfn.AGGREGATE(15,6,ROW(POA!$A$2:$A$855)-ROW(POA!$A$2)+1/--(POA!$A$2:$A$855=$B$5),ROWS($A$11:B30)),4))</f>
        <v>1.1.2 Garantizar que la oferta educativa sea de calidad en congruencia y coherencia con el proyecto universitario</v>
      </c>
      <c r="C30" s="2" t="str">
        <f>IF(ROWS($A$11:C30)&gt;COUNTIF(POA!$A:$A,$B$5),"",INDEX(POA!$A$2:$O$856,_xlfn.AGGREGATE(15,6,ROW(POA!$A$2:$A$855)-ROW(POA!$A$2)+1/--(POA!$A$2:$A$855=$B$5),ROWS($A$11:C30)),5))</f>
        <v>1.1.2.2 Participar en los procesos de evaluación y acreditación nacional e internacional que contribuyan al mejoramiento de la calidad de oferta educativa.</v>
      </c>
      <c r="D30" s="2" t="str">
        <f>IF(ROWS($A$11:D30)&gt;COUNTIF(POA!$A:$A,$B$5),"",INDEX(POA!$A$2:$O$856,_xlfn.AGGREGATE(15,6,ROW(POA!$A$2:$A$855)-ROW(POA!$A$2)+1/--(POA!$A$2:$A$855=$B$5),ROWS($A$11:D30)),6))</f>
        <v>Someter a evalaución para reacreditación de PEs de licenciatura</v>
      </c>
      <c r="E30" s="31">
        <f t="shared" si="0"/>
        <v>3</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3</v>
      </c>
      <c r="M30" s="31">
        <f>IF(ROWS($A$11:M30)&gt;COUNTIF(POA!$A:$A,$B$5),"",INDEX(POA!$A$2:$O$856,_xlfn.AGGREGATE(15,6,ROW(POA!$A$2:$A$855)-ROW(POA!$A$2)+1/--(POA!$A$2:$A$855=$B$5),ROWS($A$11:M30)),14))</f>
        <v>0</v>
      </c>
      <c r="N30" s="37">
        <f t="shared" si="1"/>
        <v>0</v>
      </c>
      <c r="O30" s="41">
        <f t="shared" si="2"/>
        <v>0</v>
      </c>
    </row>
    <row r="31" spans="1:15" ht="39.6" x14ac:dyDescent="0.3">
      <c r="A31" s="2" t="str">
        <f>IF(ROWS($A$11:A31)&gt;COUNTIF(POA!$A:$A,$B$5),"",INDEX(POA!$A$2:$O$856,_xlfn.AGGREGATE(15,6,ROW(POA!$A$2:$A$855)-ROW(POA!$A$2)+1/--(POA!$A$2:$A$855=$B$5),ROWS($A$11:A31)),3))</f>
        <v>1.2 Proceso formativo</v>
      </c>
      <c r="B31" s="2" t="str">
        <f>IF(ROWS($A$11:B31)&gt;COUNTIF(POA!$A:$A,$B$5),"",INDEX(POA!$A$2:$O$856,_xlfn.AGGREGATE(15,6,ROW(POA!$A$2:$A$855)-ROW(POA!$A$2)+1/--(POA!$A$2:$A$855=$B$5),ROWS($A$11:B31)),4))</f>
        <v>1.2.1 Formar integralmente profesionistas competentes, con sentido colaborativo, capacidad de liderazgo, de emprendimiento y conscientes y comprometidos con su entorno.</v>
      </c>
      <c r="C31" s="2" t="str">
        <f>IF(ROWS($A$11:C31)&gt;COUNTIF(POA!$A:$A,$B$5),"",INDEX(POA!$A$2:$O$856,_xlfn.AGGREGATE(15,6,ROW(POA!$A$2:$A$855)-ROW(POA!$A$2)+1/--(POA!$A$2:$A$855=$B$5),ROWS($A$11:C31)),5))</f>
        <v>1.2.1.1 Estimular la participación de los estudiantes en las diversas modalidades de aprendizaje consideradas en el modelo educativo.</v>
      </c>
      <c r="D31" s="2" t="str">
        <f>IF(ROWS($A$11:D31)&gt;COUNTIF(POA!$A:$A,$B$5),"",INDEX(POA!$A$2:$O$856,_xlfn.AGGREGATE(15,6,ROW(POA!$A$2:$A$855)-ROW(POA!$A$2)+1/--(POA!$A$2:$A$855=$B$5),ROWS($A$11:D31)),6))</f>
        <v>Promover la participación de alumnos en Modalidades Alternativas de aprendizaje consideradas en el modelo de flexibilización curricular</v>
      </c>
      <c r="E31" s="31">
        <f t="shared" si="0"/>
        <v>40</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20</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20</v>
      </c>
      <c r="M31" s="31">
        <f>IF(ROWS($A$11:M31)&gt;COUNTIF(POA!$A:$A,$B$5),"",INDEX(POA!$A$2:$O$856,_xlfn.AGGREGATE(15,6,ROW(POA!$A$2:$A$855)-ROW(POA!$A$2)+1/--(POA!$A$2:$A$855=$B$5),ROWS($A$11:M31)),14))</f>
        <v>0</v>
      </c>
      <c r="N31" s="37">
        <f t="shared" si="1"/>
        <v>0</v>
      </c>
      <c r="O31" s="41">
        <f t="shared" si="2"/>
        <v>0</v>
      </c>
    </row>
    <row r="32" spans="1:15" ht="39.6" x14ac:dyDescent="0.3">
      <c r="A32" s="2" t="str">
        <f>IF(ROWS($A$11:A32)&gt;COUNTIF(POA!$A:$A,$B$5),"",INDEX(POA!$A$2:$O$856,_xlfn.AGGREGATE(15,6,ROW(POA!$A$2:$A$855)-ROW(POA!$A$2)+1/--(POA!$A$2:$A$855=$B$5),ROWS($A$11:A32)),3))</f>
        <v>1.2 Proceso formativo</v>
      </c>
      <c r="B32" s="2" t="str">
        <f>IF(ROWS($A$11:B32)&gt;COUNTIF(POA!$A:$A,$B$5),"",INDEX(POA!$A$2:$O$856,_xlfn.AGGREGATE(15,6,ROW(POA!$A$2:$A$855)-ROW(POA!$A$2)+1/--(POA!$A$2:$A$855=$B$5),ROWS($A$11:B32)),4))</f>
        <v>1.2.1 Formar integralmente profesionistas competentes, con sentido colaborativo, capacidad de liderazgo, de emprendimiento y conscientes y comprometidos con su entorno.</v>
      </c>
      <c r="C32" s="2" t="str">
        <f>IF(ROWS($A$11:C32)&gt;COUNTIF(POA!$A:$A,$B$5),"",INDEX(POA!$A$2:$O$856,_xlfn.AGGREGATE(15,6,ROW(POA!$A$2:$A$855)-ROW(POA!$A$2)+1/--(POA!$A$2:$A$855=$B$5),ROWS($A$11:C32)),5))</f>
        <v>1.2.1.3 Impulsar la certificación de competencias profesionales en los estudiantes.</v>
      </c>
      <c r="D32" s="2" t="str">
        <f>IF(ROWS($A$11:D32)&gt;COUNTIF(POA!$A:$A,$B$5),"",INDEX(POA!$A$2:$O$856,_xlfn.AGGREGATE(15,6,ROW(POA!$A$2:$A$855)-ROW(POA!$A$2)+1/--(POA!$A$2:$A$855=$B$5),ROWS($A$11:D32)),6))</f>
        <v>Estudio de factibilidad para incorporar Certificación de competencias en la optatividad de los PEs de licenciatura</v>
      </c>
      <c r="E32" s="31">
        <f t="shared" si="0"/>
        <v>2</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2</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41">
        <f t="shared" si="2"/>
        <v>0</v>
      </c>
    </row>
    <row r="33" spans="1:15" ht="39.6" x14ac:dyDescent="0.3">
      <c r="A33" s="2" t="str">
        <f>IF(ROWS($A$11:A33)&gt;COUNTIF(POA!$A:$A,$B$5),"",INDEX(POA!$A$2:$O$856,_xlfn.AGGREGATE(15,6,ROW(POA!$A$2:$A$855)-ROW(POA!$A$2)+1/--(POA!$A$2:$A$855=$B$5),ROWS($A$11:A33)),3))</f>
        <v>1.2 Proceso formativo</v>
      </c>
      <c r="B33" s="2" t="str">
        <f>IF(ROWS($A$11:B33)&gt;COUNTIF(POA!$A:$A,$B$5),"",INDEX(POA!$A$2:$O$856,_xlfn.AGGREGATE(15,6,ROW(POA!$A$2:$A$855)-ROW(POA!$A$2)+1/--(POA!$A$2:$A$855=$B$5),ROWS($A$11:B33)),4))</f>
        <v>1.2.1 Formar integralmente profesionistas competentes, con sentido colaborativo, capacidad de liderazgo, de emprendimiento y conscientes y comprometidos con su entorno.</v>
      </c>
      <c r="C33" s="2" t="str">
        <f>IF(ROWS($A$11:C33)&gt;COUNTIF(POA!$A:$A,$B$5),"",INDEX(POA!$A$2:$O$856,_xlfn.AGGREGATE(15,6,ROW(POA!$A$2:$A$855)-ROW(POA!$A$2)+1/--(POA!$A$2:$A$855=$B$5),ROWS($A$11:C33)),5))</f>
        <v>1.2.1.4 Promover el emprendimiento, la innovación y las habilidades de liderazgo en los estudiantes a lo largo del proceso formativo.</v>
      </c>
      <c r="D33" s="2" t="str">
        <f>IF(ROWS($A$11:D33)&gt;COUNTIF(POA!$A:$A,$B$5),"",INDEX(POA!$A$2:$O$856,_xlfn.AGGREGATE(15,6,ROW(POA!$A$2:$A$855)-ROW(POA!$A$2)+1/--(POA!$A$2:$A$855=$B$5),ROWS($A$11:D33)),6))</f>
        <v>Formular programa de promoción transdisciplinaria del emprendurismo asociado a los PEs de la UA</v>
      </c>
      <c r="E33" s="31">
        <f t="shared" si="0"/>
        <v>2</v>
      </c>
      <c r="F33" s="31">
        <f>IF(ROWS($A$11:F33)&gt;COUNTIF(POA!$A:$A,$B$5),"",INDEX(POA!$A$2:$O$856,_xlfn.AGGREGATE(15,6,ROW(POA!$A$2:$A$855)-ROW(POA!$A$2)+1/--(POA!$A$2:$A$855=$B$5),ROWS($A$11:F33)),7))</f>
        <v>1</v>
      </c>
      <c r="G33" s="31">
        <f>IF(ROWS($A$11:G33)&gt;COUNTIF(POA!$A:$A,$B$5),"",INDEX(POA!$A$2:$O$856,_xlfn.AGGREGATE(15,6,ROW(POA!$A$2:$A$855)-ROW(POA!$A$2)+1/--(POA!$A$2:$A$855=$B$5),ROWS($A$11:G33)),8))</f>
        <v>1</v>
      </c>
      <c r="H33" s="31">
        <f>IF(ROWS($A$11:H33)&gt;COUNTIF(POA!$A:$A,$B$5),"",INDEX(POA!$A$2:$O$856,_xlfn.AGGREGATE(15,6,ROW(POA!$A$2:$A$855)-ROW(POA!$A$2)+1/--(POA!$A$2:$A$855=$B$5),ROWS($A$11:H33)),9))</f>
        <v>0</v>
      </c>
      <c r="I33" s="31">
        <f>IF(ROWS($A$11:I33)&gt;COUNTIF(POA!$A:$A,$B$5),"",INDEX(POA!$A$2:$O$856,_xlfn.AGGREGATE(15,6,ROW(POA!$A$2:$A$855)-ROW(POA!$A$2)+1/--(POA!$A$2:$A$855=$B$5),ROWS($A$11:I33)),10))</f>
        <v>0</v>
      </c>
      <c r="J33" s="31">
        <f>IF(ROWS($A$11:J33)&gt;COUNTIF(POA!$A:$A,$B$5),"",INDEX(POA!$A$2:$O$856,_xlfn.AGGREGATE(15,6,ROW(POA!$A$2:$A$855)-ROW(POA!$A$2)+1/--(POA!$A$2:$A$855=$B$5),ROWS($A$11:J33)),11))</f>
        <v>1</v>
      </c>
      <c r="K33" s="31">
        <f>IF(ROWS($A$11:K33)&gt;COUNTIF(POA!$A:$A,$B$5),"",INDEX(POA!$A$2:$O$856,_xlfn.AGGREGATE(15,6,ROW(POA!$A$2:$A$855)-ROW(POA!$A$2)+1/--(POA!$A$2:$A$855=$B$5),ROWS($A$11:K33)),12))</f>
        <v>0</v>
      </c>
      <c r="L33" s="31">
        <f>IF(ROWS($A$11:L33)&gt;COUNTIF(POA!$A:$A,$B$5),"",INDEX(POA!$A$2:$O$856,_xlfn.AGGREGATE(15,6,ROW(POA!$A$2:$A$855)-ROW(POA!$A$2)+1/--(POA!$A$2:$A$855=$B$5),ROWS($A$11:L33)),13))</f>
        <v>0</v>
      </c>
      <c r="M33" s="31">
        <f>IF(ROWS($A$11:M33)&gt;COUNTIF(POA!$A:$A,$B$5),"",INDEX(POA!$A$2:$O$856,_xlfn.AGGREGATE(15,6,ROW(POA!$A$2:$A$855)-ROW(POA!$A$2)+1/--(POA!$A$2:$A$855=$B$5),ROWS($A$11:M33)),14))</f>
        <v>0</v>
      </c>
      <c r="N33" s="37">
        <f t="shared" si="1"/>
        <v>1</v>
      </c>
      <c r="O33" s="41">
        <f t="shared" si="2"/>
        <v>0.5</v>
      </c>
    </row>
    <row r="34" spans="1:15" ht="39.6" x14ac:dyDescent="0.3">
      <c r="A34" s="2" t="str">
        <f>IF(ROWS($A$11:A34)&gt;COUNTIF(POA!$A:$A,$B$5),"",INDEX(POA!$A$2:$O$856,_xlfn.AGGREGATE(15,6,ROW(POA!$A$2:$A$855)-ROW(POA!$A$2)+1/--(POA!$A$2:$A$855=$B$5),ROWS($A$11:A34)),3))</f>
        <v>1.5 Internacionalización</v>
      </c>
      <c r="B34" s="2" t="str">
        <f>IF(ROWS($A$11:B34)&gt;COUNTIF(POA!$A:$A,$B$5),"",INDEX(POA!$A$2:$O$856,_xlfn.AGGREGATE(15,6,ROW(POA!$A$2:$A$855)-ROW(POA!$A$2)+1/--(POA!$A$2:$A$855=$B$5),ROWS($A$11:B34)),4))</f>
        <v>1.5.1 Fortalecer la internacionalización de la universidad mediante una mayor vinculación y cooperación académica con instituciones de educación superior de reconocido prestigio.</v>
      </c>
      <c r="C34" s="2" t="str">
        <f>IF(ROWS($A$11:C34)&gt;COUNTIF(POA!$A:$A,$B$5),"",INDEX(POA!$A$2:$O$856,_xlfn.AGGREGATE(15,6,ROW(POA!$A$2:$A$855)-ROW(POA!$A$2)+1/--(POA!$A$2:$A$855=$B$5),ROWS($A$11:C34)),5))</f>
        <v>1.5.1.5  Impulsar procesos de formación y certificación en el dominio del idioma inglés en el personal académico.</v>
      </c>
      <c r="D34" s="2" t="str">
        <f>IF(ROWS($A$11:D34)&gt;COUNTIF(POA!$A:$A,$B$5),"",INDEX(POA!$A$2:$O$856,_xlfn.AGGREGATE(15,6,ROW(POA!$A$2:$A$855)-ROW(POA!$A$2)+1/--(POA!$A$2:$A$855=$B$5),ROWS($A$11:D34)),6))</f>
        <v>Actualización de docentes en el empleo del ingles en cursos de PE de licenciatura</v>
      </c>
      <c r="E34" s="31">
        <f t="shared" si="0"/>
        <v>0</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0</v>
      </c>
      <c r="I34" s="31">
        <f>IF(ROWS($A$11:I34)&gt;COUNTIF(POA!$A:$A,$B$5),"",INDEX(POA!$A$2:$O$856,_xlfn.AGGREGATE(15,6,ROW(POA!$A$2:$A$855)-ROW(POA!$A$2)+1/--(POA!$A$2:$A$855=$B$5),ROWS($A$11:I34)),10))</f>
        <v>0</v>
      </c>
      <c r="J34" s="31">
        <f>IF(ROWS($A$11:J34)&gt;COUNTIF(POA!$A:$A,$B$5),"",INDEX(POA!$A$2:$O$856,_xlfn.AGGREGATE(15,6,ROW(POA!$A$2:$A$855)-ROW(POA!$A$2)+1/--(POA!$A$2:$A$855=$B$5),ROWS($A$11:J34)),11))</f>
        <v>0</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5" ht="39.6" x14ac:dyDescent="0.3">
      <c r="A35" s="2" t="str">
        <f>IF(ROWS($A$11:A35)&gt;COUNTIF(POA!$A:$A,$B$5),"",INDEX(POA!$A$2:$O$856,_xlfn.AGGREGATE(15,6,ROW(POA!$A$2:$A$855)-ROW(POA!$A$2)+1/--(POA!$A$2:$A$855=$B$5),ROWS($A$11:A35)),3))</f>
        <v>1.2 Proceso formativo</v>
      </c>
      <c r="B35" s="2" t="str">
        <f>IF(ROWS($A$11:B35)&gt;COUNTIF(POA!$A:$A,$B$5),"",INDEX(POA!$A$2:$O$856,_xlfn.AGGREGATE(15,6,ROW(POA!$A$2:$A$855)-ROW(POA!$A$2)+1/--(POA!$A$2:$A$855=$B$5),ROWS($A$11:B35)),4))</f>
        <v>1.2.1 Formar integralmente profesionistas competentes, con sentido colaborativo, capacidad de liderazgo, de emprendimiento y conscientes y comprometidos con su entorno.</v>
      </c>
      <c r="C35" s="2" t="str">
        <f>IF(ROWS($A$11:C35)&gt;COUNTIF(POA!$A:$A,$B$5),"",INDEX(POA!$A$2:$O$856,_xlfn.AGGREGATE(15,6,ROW(POA!$A$2:$A$855)-ROW(POA!$A$2)+1/--(POA!$A$2:$A$855=$B$5),ROWS($A$11:C35)),5))</f>
        <v>1.2.1.5 Fortalecer los esquemas institucionales para el aprendizaje y dominio del idioma inglés.</v>
      </c>
      <c r="D35" s="2" t="str">
        <f>IF(ROWS($A$11:D35)&gt;COUNTIF(POA!$A:$A,$B$5),"",INDEX(POA!$A$2:$O$856,_xlfn.AGGREGATE(15,6,ROW(POA!$A$2:$A$855)-ROW(POA!$A$2)+1/--(POA!$A$2:$A$855=$B$5),ROWS($A$11:D35)),6))</f>
        <v>Promover el desarrollo de instrumentos didácticos que empleen el idioma ingles en cursos de PEs de Lic.</v>
      </c>
      <c r="E35" s="31">
        <f t="shared" si="0"/>
        <v>2</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2</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0</v>
      </c>
      <c r="O35" s="41">
        <f t="shared" si="2"/>
        <v>0</v>
      </c>
    </row>
    <row r="36" spans="1:15" ht="39.6" x14ac:dyDescent="0.3">
      <c r="A36" s="2" t="str">
        <f>IF(ROWS($A$11:A36)&gt;COUNTIF(POA!$A:$A,$B$5),"",INDEX(POA!$A$2:$O$856,_xlfn.AGGREGATE(15,6,ROW(POA!$A$2:$A$855)-ROW(POA!$A$2)+1/--(POA!$A$2:$A$855=$B$5),ROWS($A$11:A36)),3))</f>
        <v>1.2 Proceso formativo</v>
      </c>
      <c r="B36" s="2" t="str">
        <f>IF(ROWS($A$11:B36)&gt;COUNTIF(POA!$A:$A,$B$5),"",INDEX(POA!$A$2:$O$856,_xlfn.AGGREGATE(15,6,ROW(POA!$A$2:$A$855)-ROW(POA!$A$2)+1/--(POA!$A$2:$A$855=$B$5),ROWS($A$11:B36)),4))</f>
        <v>1.2.1 Formar integralmente profesionistas competentes, con sentido colaborativo, capacidad de liderazgo, de emprendimiento y conscientes y comprometidos con su entorno.</v>
      </c>
      <c r="C36" s="2" t="str">
        <f>IF(ROWS($A$11:C36)&gt;COUNTIF(POA!$A:$A,$B$5),"",INDEX(POA!$A$2:$O$856,_xlfn.AGGREGATE(15,6,ROW(POA!$A$2:$A$855)-ROW(POA!$A$2)+1/--(POA!$A$2:$A$855=$B$5),ROWS($A$11:C36)),5))</f>
        <v>1.2.1.6 Promover la participación de los estudiantes en experiencias de movilidad nacional e internacional.</v>
      </c>
      <c r="D36" s="2" t="str">
        <f>IF(ROWS($A$11:D36)&gt;COUNTIF(POA!$A:$A,$B$5),"",INDEX(POA!$A$2:$O$856,_xlfn.AGGREGATE(15,6,ROW(POA!$A$2:$A$855)-ROW(POA!$A$2)+1/--(POA!$A$2:$A$855=$B$5),ROWS($A$11:D36)),6))</f>
        <v>Promover la participación de alumnos en acciones de movilidad nacional y en el extranjero en países de habla no-hispana</v>
      </c>
      <c r="E36" s="31">
        <f t="shared" si="0"/>
        <v>0</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0</v>
      </c>
      <c r="K36" s="31">
        <f>IF(ROWS($A$11:K36)&gt;COUNTIF(POA!$A:$A,$B$5),"",INDEX(POA!$A$2:$O$856,_xlfn.AGGREGATE(15,6,ROW(POA!$A$2:$A$855)-ROW(POA!$A$2)+1/--(POA!$A$2:$A$855=$B$5),ROWS($A$11:K36)),12))</f>
        <v>0</v>
      </c>
      <c r="L36" s="31">
        <f>IF(ROWS($A$11:L36)&gt;COUNTIF(POA!$A:$A,$B$5),"",INDEX(POA!$A$2:$O$856,_xlfn.AGGREGATE(15,6,ROW(POA!$A$2:$A$855)-ROW(POA!$A$2)+1/--(POA!$A$2:$A$855=$B$5),ROWS($A$11:L36)),13))</f>
        <v>0</v>
      </c>
      <c r="M36" s="31">
        <f>IF(ROWS($A$11:M36)&gt;COUNTIF(POA!$A:$A,$B$5),"",INDEX(POA!$A$2:$O$856,_xlfn.AGGREGATE(15,6,ROW(POA!$A$2:$A$855)-ROW(POA!$A$2)+1/--(POA!$A$2:$A$855=$B$5),ROWS($A$11:M36)),14))</f>
        <v>0</v>
      </c>
      <c r="N36" s="37">
        <f t="shared" si="1"/>
        <v>0</v>
      </c>
      <c r="O36" s="41">
        <f t="shared" si="2"/>
        <v>0</v>
      </c>
    </row>
    <row r="37" spans="1:15" ht="26.4" x14ac:dyDescent="0.3">
      <c r="A37" s="2" t="str">
        <f>IF(ROWS($A$11:A37)&gt;COUNTIF(POA!$A:$A,$B$5),"",INDEX(POA!$A$2:$O$856,_xlfn.AGGREGATE(15,6,ROW(POA!$A$2:$A$855)-ROW(POA!$A$2)+1/--(POA!$A$2:$A$855=$B$5),ROWS($A$11:A37)),3))</f>
        <v>1.2 Proceso formativo</v>
      </c>
      <c r="B37" s="2" t="str">
        <f>IF(ROWS($A$11:B37)&gt;COUNTIF(POA!$A:$A,$B$5),"",INDEX(POA!$A$2:$O$856,_xlfn.AGGREGATE(15,6,ROW(POA!$A$2:$A$855)-ROW(POA!$A$2)+1/--(POA!$A$2:$A$855=$B$5),ROWS($A$11:B37)),4))</f>
        <v>1.2.2 Fortalecer las trayectorias escolares de los alumnos para asegurar la conclusión exitosa de sus estudios.</v>
      </c>
      <c r="C37" s="2" t="str">
        <f>IF(ROWS($A$11:C37)&gt;COUNTIF(POA!$A:$A,$B$5),"",INDEX(POA!$A$2:$O$856,_xlfn.AGGREGATE(15,6,ROW(POA!$A$2:$A$855)-ROW(POA!$A$2)+1/--(POA!$A$2:$A$855=$B$5),ROWS($A$11:C37)),5))</f>
        <v>1.2.2.4 Fortalecer los servicios institucionales de tutoría, orientación psicopedagógica y asesoría académica.</v>
      </c>
      <c r="D37" s="2" t="str">
        <f>IF(ROWS($A$11:D37)&gt;COUNTIF(POA!$A:$A,$B$5),"",INDEX(POA!$A$2:$O$856,_xlfn.AGGREGATE(15,6,ROW(POA!$A$2:$A$855)-ROW(POA!$A$2)+1/--(POA!$A$2:$A$855=$B$5),ROWS($A$11:D37)),6))</f>
        <v>Fortalecer las actividades de tutoría, curso de inducción y psicopedagógico para la detección temprana de alumnos en vulnerabilidad económica.</v>
      </c>
      <c r="E37" s="31">
        <f t="shared" si="0"/>
        <v>0</v>
      </c>
      <c r="F37" s="31">
        <f>IF(ROWS($A$11:F37)&gt;COUNTIF(POA!$A:$A,$B$5),"",INDEX(POA!$A$2:$O$856,_xlfn.AGGREGATE(15,6,ROW(POA!$A$2:$A$855)-ROW(POA!$A$2)+1/--(POA!$A$2:$A$855=$B$5),ROWS($A$11:F37)),7))</f>
        <v>0</v>
      </c>
      <c r="G37" s="31">
        <f>IF(ROWS($A$11:G37)&gt;COUNTIF(POA!$A:$A,$B$5),"",INDEX(POA!$A$2:$O$856,_xlfn.AGGREGATE(15,6,ROW(POA!$A$2:$A$855)-ROW(POA!$A$2)+1/--(POA!$A$2:$A$855=$B$5),ROWS($A$11:G37)),8))</f>
        <v>0</v>
      </c>
      <c r="H37" s="31">
        <f>IF(ROWS($A$11:H37)&gt;COUNTIF(POA!$A:$A,$B$5),"",INDEX(POA!$A$2:$O$856,_xlfn.AGGREGATE(15,6,ROW(POA!$A$2:$A$855)-ROW(POA!$A$2)+1/--(POA!$A$2:$A$855=$B$5),ROWS($A$11:H37)),9))</f>
        <v>0</v>
      </c>
      <c r="I37" s="31">
        <f>IF(ROWS($A$11:I37)&gt;COUNTIF(POA!$A:$A,$B$5),"",INDEX(POA!$A$2:$O$856,_xlfn.AGGREGATE(15,6,ROW(POA!$A$2:$A$855)-ROW(POA!$A$2)+1/--(POA!$A$2:$A$855=$B$5),ROWS($A$11:I37)),10))</f>
        <v>0</v>
      </c>
      <c r="J37" s="31">
        <f>IF(ROWS($A$11:J37)&gt;COUNTIF(POA!$A:$A,$B$5),"",INDEX(POA!$A$2:$O$856,_xlfn.AGGREGATE(15,6,ROW(POA!$A$2:$A$855)-ROW(POA!$A$2)+1/--(POA!$A$2:$A$855=$B$5),ROWS($A$11:J37)),11))</f>
        <v>0</v>
      </c>
      <c r="K37" s="31">
        <f>IF(ROWS($A$11:K37)&gt;COUNTIF(POA!$A:$A,$B$5),"",INDEX(POA!$A$2:$O$856,_xlfn.AGGREGATE(15,6,ROW(POA!$A$2:$A$855)-ROW(POA!$A$2)+1/--(POA!$A$2:$A$855=$B$5),ROWS($A$11:K37)),12))</f>
        <v>0</v>
      </c>
      <c r="L37" s="31">
        <f>IF(ROWS($A$11:L37)&gt;COUNTIF(POA!$A:$A,$B$5),"",INDEX(POA!$A$2:$O$856,_xlfn.AGGREGATE(15,6,ROW(POA!$A$2:$A$855)-ROW(POA!$A$2)+1/--(POA!$A$2:$A$855=$B$5),ROWS($A$11:L37)),13))</f>
        <v>0</v>
      </c>
      <c r="M37" s="31">
        <f>IF(ROWS($A$11:M37)&gt;COUNTIF(POA!$A:$A,$B$5),"",INDEX(POA!$A$2:$O$856,_xlfn.AGGREGATE(15,6,ROW(POA!$A$2:$A$855)-ROW(POA!$A$2)+1/--(POA!$A$2:$A$855=$B$5),ROWS($A$11:M37)),14))</f>
        <v>0</v>
      </c>
      <c r="N37" s="37">
        <f t="shared" si="1"/>
        <v>0</v>
      </c>
      <c r="O37" s="41">
        <f t="shared" si="2"/>
        <v>0</v>
      </c>
    </row>
    <row r="38" spans="1:15" ht="39.6" x14ac:dyDescent="0.3">
      <c r="A38" s="2" t="str">
        <f>IF(ROWS($A$11:A38)&gt;COUNTIF(POA!$A:$A,$B$5),"",INDEX(POA!$A$2:$O$856,_xlfn.AGGREGATE(15,6,ROW(POA!$A$2:$A$855)-ROW(POA!$A$2)+1/--(POA!$A$2:$A$855=$B$5),ROWS($A$11:A38)),3))</f>
        <v>1.6 Desarrollo académico</v>
      </c>
      <c r="B38" s="2" t="str">
        <f>IF(ROWS($A$11:B38)&gt;COUNTIF(POA!$A:$A,$B$5),"",INDEX(POA!$A$2:$O$856,_xlfn.AGGREGATE(15,6,ROW(POA!$A$2:$A$855)-ROW(POA!$A$2)+1/--(POA!$A$2:$A$855=$B$5),ROWS($A$11:B38)),4))</f>
        <v>1.6.2 Promover esquemas de formación y actualización del personal académico, con base en rutas diferenciadas en función de su experiencia, antigüedad y tipo de contratación.</v>
      </c>
      <c r="C38" s="2" t="str">
        <f>IF(ROWS($A$11:C38)&gt;COUNTIF(POA!$A:$A,$B$5),"",INDEX(POA!$A$2:$O$856,_xlfn.AGGREGATE(15,6,ROW(POA!$A$2:$A$855)-ROW(POA!$A$2)+1/--(POA!$A$2:$A$855=$B$5),ROWS($A$11:C38)),5))</f>
        <v>1.6.2.1 Fortalecer los esquemas de formación y actualización docente para el mejorar las capacidades disciplinarias y didácticas  del personal académico de tiempo completo y  de asignatura.</v>
      </c>
      <c r="D38" s="2" t="str">
        <f>IF(ROWS($A$11:D38)&gt;COUNTIF(POA!$A:$A,$B$5),"",INDEX(POA!$A$2:$O$856,_xlfn.AGGREGATE(15,6,ROW(POA!$A$2:$A$855)-ROW(POA!$A$2)+1/--(POA!$A$2:$A$855=$B$5),ROWS($A$11:D38)),6))</f>
        <v>Fortalecer habilitación de docentes con herramientas para la evaluación de competencias</v>
      </c>
      <c r="E38" s="31">
        <f t="shared" si="0"/>
        <v>0</v>
      </c>
      <c r="F38" s="31">
        <f>IF(ROWS($A$11:F38)&gt;COUNTIF(POA!$A:$A,$B$5),"",INDEX(POA!$A$2:$O$856,_xlfn.AGGREGATE(15,6,ROW(POA!$A$2:$A$855)-ROW(POA!$A$2)+1/--(POA!$A$2:$A$855=$B$5),ROWS($A$11:F38)),7))</f>
        <v>0</v>
      </c>
      <c r="G38" s="31">
        <f>IF(ROWS($A$11:G38)&gt;COUNTIF(POA!$A:$A,$B$5),"",INDEX(POA!$A$2:$O$856,_xlfn.AGGREGATE(15,6,ROW(POA!$A$2:$A$855)-ROW(POA!$A$2)+1/--(POA!$A$2:$A$855=$B$5),ROWS($A$11:G38)),8))</f>
        <v>0</v>
      </c>
      <c r="H38" s="31">
        <f>IF(ROWS($A$11:H38)&gt;COUNTIF(POA!$A:$A,$B$5),"",INDEX(POA!$A$2:$O$856,_xlfn.AGGREGATE(15,6,ROW(POA!$A$2:$A$855)-ROW(POA!$A$2)+1/--(POA!$A$2:$A$855=$B$5),ROWS($A$11:H38)),9))</f>
        <v>0</v>
      </c>
      <c r="I38" s="31">
        <f>IF(ROWS($A$11:I38)&gt;COUNTIF(POA!$A:$A,$B$5),"",INDEX(POA!$A$2:$O$856,_xlfn.AGGREGATE(15,6,ROW(POA!$A$2:$A$855)-ROW(POA!$A$2)+1/--(POA!$A$2:$A$855=$B$5),ROWS($A$11:I38)),10))</f>
        <v>0</v>
      </c>
      <c r="J38" s="31">
        <f>IF(ROWS($A$11:J38)&gt;COUNTIF(POA!$A:$A,$B$5),"",INDEX(POA!$A$2:$O$856,_xlfn.AGGREGATE(15,6,ROW(POA!$A$2:$A$855)-ROW(POA!$A$2)+1/--(POA!$A$2:$A$855=$B$5),ROWS($A$11:J38)),11))</f>
        <v>0</v>
      </c>
      <c r="K38" s="31">
        <f>IF(ROWS($A$11:K38)&gt;COUNTIF(POA!$A:$A,$B$5),"",INDEX(POA!$A$2:$O$856,_xlfn.AGGREGATE(15,6,ROW(POA!$A$2:$A$855)-ROW(POA!$A$2)+1/--(POA!$A$2:$A$855=$B$5),ROWS($A$11:K38)),12))</f>
        <v>0</v>
      </c>
      <c r="L38" s="31">
        <f>IF(ROWS($A$11:L38)&gt;COUNTIF(POA!$A:$A,$B$5),"",INDEX(POA!$A$2:$O$856,_xlfn.AGGREGATE(15,6,ROW(POA!$A$2:$A$855)-ROW(POA!$A$2)+1/--(POA!$A$2:$A$855=$B$5),ROWS($A$11:L38)),13))</f>
        <v>0</v>
      </c>
      <c r="M38" s="31">
        <f>IF(ROWS($A$11:M38)&gt;COUNTIF(POA!$A:$A,$B$5),"",INDEX(POA!$A$2:$O$856,_xlfn.AGGREGATE(15,6,ROW(POA!$A$2:$A$855)-ROW(POA!$A$2)+1/--(POA!$A$2:$A$855=$B$5),ROWS($A$11:M38)),14))</f>
        <v>0</v>
      </c>
      <c r="N38" s="37">
        <f t="shared" si="1"/>
        <v>0</v>
      </c>
      <c r="O38" s="41">
        <f t="shared" si="2"/>
        <v>0</v>
      </c>
    </row>
    <row r="39" spans="1:15" ht="39.6" x14ac:dyDescent="0.3">
      <c r="A39" s="2" t="str">
        <f>IF(ROWS($A$11:A39)&gt;COUNTIF(POA!$A:$A,$B$5),"",INDEX(POA!$A$2:$O$856,_xlfn.AGGREGATE(15,6,ROW(POA!$A$2:$A$855)-ROW(POA!$A$2)+1/--(POA!$A$2:$A$855=$B$5),ROWS($A$11:A39)),3))</f>
        <v>1.2 Proceso formativo</v>
      </c>
      <c r="B39" s="2" t="str">
        <f>IF(ROWS($A$11:B39)&gt;COUNTIF(POA!$A:$A,$B$5),"",INDEX(POA!$A$2:$O$856,_xlfn.AGGREGATE(15,6,ROW(POA!$A$2:$A$855)-ROW(POA!$A$2)+1/--(POA!$A$2:$A$855=$B$5),ROWS($A$11:B39)),4))</f>
        <v>1.2.2 Fortalecer las trayectorias escolares de los alumnos para asegurar la conclusión exitosa de sus estudios.</v>
      </c>
      <c r="C39" s="2" t="str">
        <f>IF(ROWS($A$11:C39)&gt;COUNTIF(POA!$A:$A,$B$5),"",INDEX(POA!$A$2:$O$856,_xlfn.AGGREGATE(15,6,ROW(POA!$A$2:$A$855)-ROW(POA!$A$2)+1/--(POA!$A$2:$A$855=$B$5),ROWS($A$11:C39)),5))</f>
        <v>1.2.2.8 Establecer mecanismos que permitan conocer el nivel de dominio de las competencias comprometidas en los planes y programas de estudio durante las etapas de formación y en el egreso de los estudiantes.</v>
      </c>
      <c r="D39" s="2" t="str">
        <f>IF(ROWS($A$11:D39)&gt;COUNTIF(POA!$A:$A,$B$5),"",INDEX(POA!$A$2:$O$856,_xlfn.AGGREGATE(15,6,ROW(POA!$A$2:$A$855)-ROW(POA!$A$2)+1/--(POA!$A$2:$A$855=$B$5),ROWS($A$11:D39)),6))</f>
        <v>Organizar grupos docentes para la formulación de evaluación colegiada en unidades de aprendizaje integrados</v>
      </c>
      <c r="E39" s="31">
        <f t="shared" si="0"/>
        <v>0</v>
      </c>
      <c r="F39" s="31">
        <f>IF(ROWS($A$11:F39)&gt;COUNTIF(POA!$A:$A,$B$5),"",INDEX(POA!$A$2:$O$856,_xlfn.AGGREGATE(15,6,ROW(POA!$A$2:$A$855)-ROW(POA!$A$2)+1/--(POA!$A$2:$A$855=$B$5),ROWS($A$11:F39)),7))</f>
        <v>0</v>
      </c>
      <c r="G39" s="31">
        <f>IF(ROWS($A$11:G39)&gt;COUNTIF(POA!$A:$A,$B$5),"",INDEX(POA!$A$2:$O$856,_xlfn.AGGREGATE(15,6,ROW(POA!$A$2:$A$855)-ROW(POA!$A$2)+1/--(POA!$A$2:$A$855=$B$5),ROWS($A$11:G39)),8))</f>
        <v>0</v>
      </c>
      <c r="H39" s="31">
        <f>IF(ROWS($A$11:H39)&gt;COUNTIF(POA!$A:$A,$B$5),"",INDEX(POA!$A$2:$O$856,_xlfn.AGGREGATE(15,6,ROW(POA!$A$2:$A$855)-ROW(POA!$A$2)+1/--(POA!$A$2:$A$855=$B$5),ROWS($A$11:H39)),9))</f>
        <v>0</v>
      </c>
      <c r="I39" s="31">
        <f>IF(ROWS($A$11:I39)&gt;COUNTIF(POA!$A:$A,$B$5),"",INDEX(POA!$A$2:$O$856,_xlfn.AGGREGATE(15,6,ROW(POA!$A$2:$A$855)-ROW(POA!$A$2)+1/--(POA!$A$2:$A$855=$B$5),ROWS($A$11:I39)),10))</f>
        <v>0</v>
      </c>
      <c r="J39" s="31">
        <f>IF(ROWS($A$11:J39)&gt;COUNTIF(POA!$A:$A,$B$5),"",INDEX(POA!$A$2:$O$856,_xlfn.AGGREGATE(15,6,ROW(POA!$A$2:$A$855)-ROW(POA!$A$2)+1/--(POA!$A$2:$A$855=$B$5),ROWS($A$11:J39)),11))</f>
        <v>0</v>
      </c>
      <c r="K39" s="31">
        <f>IF(ROWS($A$11:K39)&gt;COUNTIF(POA!$A:$A,$B$5),"",INDEX(POA!$A$2:$O$856,_xlfn.AGGREGATE(15,6,ROW(POA!$A$2:$A$855)-ROW(POA!$A$2)+1/--(POA!$A$2:$A$855=$B$5),ROWS($A$11:K39)),12))</f>
        <v>0</v>
      </c>
      <c r="L39" s="31">
        <f>IF(ROWS($A$11:L39)&gt;COUNTIF(POA!$A:$A,$B$5),"",INDEX(POA!$A$2:$O$856,_xlfn.AGGREGATE(15,6,ROW(POA!$A$2:$A$855)-ROW(POA!$A$2)+1/--(POA!$A$2:$A$855=$B$5),ROWS($A$11:L39)),13))</f>
        <v>0</v>
      </c>
      <c r="M39" s="31">
        <f>IF(ROWS($A$11:M39)&gt;COUNTIF(POA!$A:$A,$B$5),"",INDEX(POA!$A$2:$O$856,_xlfn.AGGREGATE(15,6,ROW(POA!$A$2:$A$855)-ROW(POA!$A$2)+1/--(POA!$A$2:$A$855=$B$5),ROWS($A$11:M39)),14))</f>
        <v>0</v>
      </c>
      <c r="N39" s="37">
        <f t="shared" si="1"/>
        <v>0</v>
      </c>
      <c r="O39" s="41">
        <f t="shared" si="2"/>
        <v>0</v>
      </c>
    </row>
    <row r="40" spans="1:15" ht="39.6" x14ac:dyDescent="0.3">
      <c r="A40" s="2" t="str">
        <f>IF(ROWS($A$11:A40)&gt;COUNTIF(POA!$A:$A,$B$5),"",INDEX(POA!$A$2:$O$856,_xlfn.AGGREGATE(15,6,ROW(POA!$A$2:$A$855)-ROW(POA!$A$2)+1/--(POA!$A$2:$A$855=$B$5),ROWS($A$11:A40)),3))</f>
        <v>1.2 Proceso formativo</v>
      </c>
      <c r="B40" s="2" t="str">
        <f>IF(ROWS($A$11:B40)&gt;COUNTIF(POA!$A:$A,$B$5),"",INDEX(POA!$A$2:$O$856,_xlfn.AGGREGATE(15,6,ROW(POA!$A$2:$A$855)-ROW(POA!$A$2)+1/--(POA!$A$2:$A$855=$B$5),ROWS($A$11:B40)),4))</f>
        <v>1.2.1 Formar integralmente profesionistas competentes, con sentido colaborativo, capacidad de liderazgo, de emprendimiento y conscientes y comprometidos con su entorno.</v>
      </c>
      <c r="C40" s="2" t="str">
        <f>IF(ROWS($A$11:C40)&gt;COUNTIF(POA!$A:$A,$B$5),"",INDEX(POA!$A$2:$O$856,_xlfn.AGGREGATE(15,6,ROW(POA!$A$2:$A$855)-ROW(POA!$A$2)+1/--(POA!$A$2:$A$855=$B$5),ROWS($A$11:C40)),5))</f>
        <v>1.2.1.5 Fortalecer los esquemas institucionales para el aprendizaje y dominio del idioma inglés.</v>
      </c>
      <c r="D40" s="2" t="str">
        <f>IF(ROWS($A$11:D40)&gt;COUNTIF(POA!$A:$A,$B$5),"",INDEX(POA!$A$2:$O$856,_xlfn.AGGREGATE(15,6,ROW(POA!$A$2:$A$855)-ROW(POA!$A$2)+1/--(POA!$A$2:$A$855=$B$5),ROWS($A$11:D40)),6))</f>
        <v>Promover la impartición de cursos disciplinarios en idioma ingles en PEs de Lic.</v>
      </c>
      <c r="E40" s="31">
        <f t="shared" si="0"/>
        <v>4</v>
      </c>
      <c r="F40" s="31">
        <f>IF(ROWS($A$11:F40)&gt;COUNTIF(POA!$A:$A,$B$5),"",INDEX(POA!$A$2:$O$856,_xlfn.AGGREGATE(15,6,ROW(POA!$A$2:$A$855)-ROW(POA!$A$2)+1/--(POA!$A$2:$A$855=$B$5),ROWS($A$11:F40)),7))</f>
        <v>0</v>
      </c>
      <c r="G40" s="31">
        <f>IF(ROWS($A$11:G40)&gt;COUNTIF(POA!$A:$A,$B$5),"",INDEX(POA!$A$2:$O$856,_xlfn.AGGREGATE(15,6,ROW(POA!$A$2:$A$855)-ROW(POA!$A$2)+1/--(POA!$A$2:$A$855=$B$5),ROWS($A$11:G40)),8))</f>
        <v>0</v>
      </c>
      <c r="H40" s="31">
        <f>IF(ROWS($A$11:H40)&gt;COUNTIF(POA!$A:$A,$B$5),"",INDEX(POA!$A$2:$O$856,_xlfn.AGGREGATE(15,6,ROW(POA!$A$2:$A$855)-ROW(POA!$A$2)+1/--(POA!$A$2:$A$855=$B$5),ROWS($A$11:H40)),9))</f>
        <v>1</v>
      </c>
      <c r="I40" s="31">
        <f>IF(ROWS($A$11:I40)&gt;COUNTIF(POA!$A:$A,$B$5),"",INDEX(POA!$A$2:$O$856,_xlfn.AGGREGATE(15,6,ROW(POA!$A$2:$A$855)-ROW(POA!$A$2)+1/--(POA!$A$2:$A$855=$B$5),ROWS($A$11:I40)),10))</f>
        <v>0</v>
      </c>
      <c r="J40" s="31">
        <f>IF(ROWS($A$11:J40)&gt;COUNTIF(POA!$A:$A,$B$5),"",INDEX(POA!$A$2:$O$856,_xlfn.AGGREGATE(15,6,ROW(POA!$A$2:$A$855)-ROW(POA!$A$2)+1/--(POA!$A$2:$A$855=$B$5),ROWS($A$11:J40)),11))</f>
        <v>0</v>
      </c>
      <c r="K40" s="31">
        <f>IF(ROWS($A$11:K40)&gt;COUNTIF(POA!$A:$A,$B$5),"",INDEX(POA!$A$2:$O$856,_xlfn.AGGREGATE(15,6,ROW(POA!$A$2:$A$855)-ROW(POA!$A$2)+1/--(POA!$A$2:$A$855=$B$5),ROWS($A$11:K40)),12))</f>
        <v>0</v>
      </c>
      <c r="L40" s="31">
        <f>IF(ROWS($A$11:L40)&gt;COUNTIF(POA!$A:$A,$B$5),"",INDEX(POA!$A$2:$O$856,_xlfn.AGGREGATE(15,6,ROW(POA!$A$2:$A$855)-ROW(POA!$A$2)+1/--(POA!$A$2:$A$855=$B$5),ROWS($A$11:L40)),13))</f>
        <v>3</v>
      </c>
      <c r="M40" s="31">
        <f>IF(ROWS($A$11:M40)&gt;COUNTIF(POA!$A:$A,$B$5),"",INDEX(POA!$A$2:$O$856,_xlfn.AGGREGATE(15,6,ROW(POA!$A$2:$A$855)-ROW(POA!$A$2)+1/--(POA!$A$2:$A$855=$B$5),ROWS($A$11:M40)),14))</f>
        <v>0</v>
      </c>
      <c r="N40" s="37">
        <f t="shared" si="1"/>
        <v>0</v>
      </c>
      <c r="O40" s="41">
        <f t="shared" si="2"/>
        <v>0</v>
      </c>
    </row>
    <row r="41" spans="1:15" ht="26.4" x14ac:dyDescent="0.3">
      <c r="A41" s="2" t="str">
        <f>IF(ROWS($A$11:A41)&gt;COUNTIF(POA!$A:$A,$B$5),"",INDEX(POA!$A$2:$O$856,_xlfn.AGGREGATE(15,6,ROW(POA!$A$2:$A$855)-ROW(POA!$A$2)+1/--(POA!$A$2:$A$855=$B$5),ROWS($A$11:A41)),3))</f>
        <v>1.5 Internacionalización</v>
      </c>
      <c r="B41" s="2" t="str">
        <f>IF(ROWS($A$11:B41)&gt;COUNTIF(POA!$A:$A,$B$5),"",INDEX(POA!$A$2:$O$856,_xlfn.AGGREGATE(15,6,ROW(POA!$A$2:$A$855)-ROW(POA!$A$2)+1/--(POA!$A$2:$A$855=$B$5),ROWS($A$11:B41)),4))</f>
        <v>1.5.2 Ampliar el posicionamiento y visibilidad de la institución en el contexto internacional.</v>
      </c>
      <c r="C41" s="2" t="str">
        <f>IF(ROWS($A$11:C41)&gt;COUNTIF(POA!$A:$A,$B$5),"",INDEX(POA!$A$2:$O$856,_xlfn.AGGREGATE(15,6,ROW(POA!$A$2:$A$855)-ROW(POA!$A$2)+1/--(POA!$A$2:$A$855=$B$5),ROWS($A$11:C41)),5))</f>
        <v>1.5.2.1 Evaluar el desempeño de la institución en función de estándares e indicadores que comparten instituciones educativas de prestigio internacional.</v>
      </c>
      <c r="D41" s="2" t="str">
        <f>IF(ROWS($A$11:D41)&gt;COUNTIF(POA!$A:$A,$B$5),"",INDEX(POA!$A$2:$O$856,_xlfn.AGGREGATE(15,6,ROW(POA!$A$2:$A$855)-ROW(POA!$A$2)+1/--(POA!$A$2:$A$855=$B$5),ROWS($A$11:D41)),6))</f>
        <v>Actualizar página web de la Facultad, incluyendo versión en ingles de la misma</v>
      </c>
      <c r="E41" s="31">
        <f t="shared" si="0"/>
        <v>0</v>
      </c>
      <c r="F41" s="31">
        <f>IF(ROWS($A$11:F41)&gt;COUNTIF(POA!$A:$A,$B$5),"",INDEX(POA!$A$2:$O$856,_xlfn.AGGREGATE(15,6,ROW(POA!$A$2:$A$855)-ROW(POA!$A$2)+1/--(POA!$A$2:$A$855=$B$5),ROWS($A$11:F41)),7))</f>
        <v>0</v>
      </c>
      <c r="G41" s="31">
        <f>IF(ROWS($A$11:G41)&gt;COUNTIF(POA!$A:$A,$B$5),"",INDEX(POA!$A$2:$O$856,_xlfn.AGGREGATE(15,6,ROW(POA!$A$2:$A$855)-ROW(POA!$A$2)+1/--(POA!$A$2:$A$855=$B$5),ROWS($A$11:G41)),8))</f>
        <v>0</v>
      </c>
      <c r="H41" s="31">
        <f>IF(ROWS($A$11:H41)&gt;COUNTIF(POA!$A:$A,$B$5),"",INDEX(POA!$A$2:$O$856,_xlfn.AGGREGATE(15,6,ROW(POA!$A$2:$A$855)-ROW(POA!$A$2)+1/--(POA!$A$2:$A$855=$B$5),ROWS($A$11:H41)),9))</f>
        <v>0</v>
      </c>
      <c r="I41" s="31">
        <f>IF(ROWS($A$11:I41)&gt;COUNTIF(POA!$A:$A,$B$5),"",INDEX(POA!$A$2:$O$856,_xlfn.AGGREGATE(15,6,ROW(POA!$A$2:$A$855)-ROW(POA!$A$2)+1/--(POA!$A$2:$A$855=$B$5),ROWS($A$11:I41)),10))</f>
        <v>0</v>
      </c>
      <c r="J41" s="31">
        <f>IF(ROWS($A$11:J41)&gt;COUNTIF(POA!$A:$A,$B$5),"",INDEX(POA!$A$2:$O$856,_xlfn.AGGREGATE(15,6,ROW(POA!$A$2:$A$855)-ROW(POA!$A$2)+1/--(POA!$A$2:$A$855=$B$5),ROWS($A$11:J41)),11))</f>
        <v>0</v>
      </c>
      <c r="K41" s="31">
        <f>IF(ROWS($A$11:K41)&gt;COUNTIF(POA!$A:$A,$B$5),"",INDEX(POA!$A$2:$O$856,_xlfn.AGGREGATE(15,6,ROW(POA!$A$2:$A$855)-ROW(POA!$A$2)+1/--(POA!$A$2:$A$855=$B$5),ROWS($A$11:K41)),12))</f>
        <v>0</v>
      </c>
      <c r="L41" s="31">
        <f>IF(ROWS($A$11:L41)&gt;COUNTIF(POA!$A:$A,$B$5),"",INDEX(POA!$A$2:$O$856,_xlfn.AGGREGATE(15,6,ROW(POA!$A$2:$A$855)-ROW(POA!$A$2)+1/--(POA!$A$2:$A$855=$B$5),ROWS($A$11:L41)),13))</f>
        <v>0</v>
      </c>
      <c r="M41" s="31">
        <f>IF(ROWS($A$11:M41)&gt;COUNTIF(POA!$A:$A,$B$5),"",INDEX(POA!$A$2:$O$856,_xlfn.AGGREGATE(15,6,ROW(POA!$A$2:$A$855)-ROW(POA!$A$2)+1/--(POA!$A$2:$A$855=$B$5),ROWS($A$11:M41)),14))</f>
        <v>0</v>
      </c>
      <c r="N41" s="37">
        <f t="shared" si="1"/>
        <v>0</v>
      </c>
      <c r="O41" s="41">
        <f t="shared" si="2"/>
        <v>0</v>
      </c>
    </row>
    <row r="42" spans="1:15" ht="39.6" x14ac:dyDescent="0.3">
      <c r="A42" s="2" t="str">
        <f>IF(ROWS($A$11:A42)&gt;COUNTIF(POA!$A:$A,$B$5),"",INDEX(POA!$A$2:$O$856,_xlfn.AGGREGATE(15,6,ROW(POA!$A$2:$A$855)-ROW(POA!$A$2)+1/--(POA!$A$2:$A$855=$B$5),ROWS($A$11:A42)),3))</f>
        <v>1.6 Desarrollo académico</v>
      </c>
      <c r="B42" s="2" t="str">
        <f>IF(ROWS($A$11:B42)&gt;COUNTIF(POA!$A:$A,$B$5),"",INDEX(POA!$A$2:$O$856,_xlfn.AGGREGATE(15,6,ROW(POA!$A$2:$A$855)-ROW(POA!$A$2)+1/--(POA!$A$2:$A$855=$B$5),ROWS($A$11:B42)),4))</f>
        <v>1.6.2 Promover esquemas de formación y actualización del personal académico, con base en rutas diferenciadas en función de su experiencia, antigüedad y tipo de contratación.</v>
      </c>
      <c r="C42" s="2" t="str">
        <f>IF(ROWS($A$11:C42)&gt;COUNTIF(POA!$A:$A,$B$5),"",INDEX(POA!$A$2:$O$856,_xlfn.AGGREGATE(15,6,ROW(POA!$A$2:$A$855)-ROW(POA!$A$2)+1/--(POA!$A$2:$A$855=$B$5),ROWS($A$11:C42)),5))</f>
        <v>1.6.2.3 Fortalecer los esquemas de evaluación docente existentes y asegurar su articulación con los esquemas de formación y actualización del personal académico.</v>
      </c>
      <c r="D42" s="2" t="str">
        <f>IF(ROWS($A$11:D42)&gt;COUNTIF(POA!$A:$A,$B$5),"",INDEX(POA!$A$2:$O$856,_xlfn.AGGREGATE(15,6,ROW(POA!$A$2:$A$855)-ROW(POA!$A$2)+1/--(POA!$A$2:$A$855=$B$5),ROWS($A$11:D42)),6))</f>
        <v>Actualizar procedimiento e instrumentos de regsitro y seguimiento de "Plan Semestral de Actividades" del personal docente</v>
      </c>
      <c r="E42" s="31">
        <f t="shared" si="0"/>
        <v>0</v>
      </c>
      <c r="F42" s="31">
        <f>IF(ROWS($A$11:F42)&gt;COUNTIF(POA!$A:$A,$B$5),"",INDEX(POA!$A$2:$O$856,_xlfn.AGGREGATE(15,6,ROW(POA!$A$2:$A$855)-ROW(POA!$A$2)+1/--(POA!$A$2:$A$855=$B$5),ROWS($A$11:F42)),7))</f>
        <v>0</v>
      </c>
      <c r="G42" s="31">
        <f>IF(ROWS($A$11:G42)&gt;COUNTIF(POA!$A:$A,$B$5),"",INDEX(POA!$A$2:$O$856,_xlfn.AGGREGATE(15,6,ROW(POA!$A$2:$A$855)-ROW(POA!$A$2)+1/--(POA!$A$2:$A$855=$B$5),ROWS($A$11:G42)),8))</f>
        <v>0</v>
      </c>
      <c r="H42" s="31">
        <f>IF(ROWS($A$11:H42)&gt;COUNTIF(POA!$A:$A,$B$5),"",INDEX(POA!$A$2:$O$856,_xlfn.AGGREGATE(15,6,ROW(POA!$A$2:$A$855)-ROW(POA!$A$2)+1/--(POA!$A$2:$A$855=$B$5),ROWS($A$11:H42)),9))</f>
        <v>0</v>
      </c>
      <c r="I42" s="31">
        <f>IF(ROWS($A$11:I42)&gt;COUNTIF(POA!$A:$A,$B$5),"",INDEX(POA!$A$2:$O$856,_xlfn.AGGREGATE(15,6,ROW(POA!$A$2:$A$855)-ROW(POA!$A$2)+1/--(POA!$A$2:$A$855=$B$5),ROWS($A$11:I42)),10))</f>
        <v>0</v>
      </c>
      <c r="J42" s="31">
        <f>IF(ROWS($A$11:J42)&gt;COUNTIF(POA!$A:$A,$B$5),"",INDEX(POA!$A$2:$O$856,_xlfn.AGGREGATE(15,6,ROW(POA!$A$2:$A$855)-ROW(POA!$A$2)+1/--(POA!$A$2:$A$855=$B$5),ROWS($A$11:J42)),11))</f>
        <v>0</v>
      </c>
      <c r="K42" s="31">
        <f>IF(ROWS($A$11:K42)&gt;COUNTIF(POA!$A:$A,$B$5),"",INDEX(POA!$A$2:$O$856,_xlfn.AGGREGATE(15,6,ROW(POA!$A$2:$A$855)-ROW(POA!$A$2)+1/--(POA!$A$2:$A$855=$B$5),ROWS($A$11:K42)),12))</f>
        <v>0</v>
      </c>
      <c r="L42" s="31">
        <f>IF(ROWS($A$11:L42)&gt;COUNTIF(POA!$A:$A,$B$5),"",INDEX(POA!$A$2:$O$856,_xlfn.AGGREGATE(15,6,ROW(POA!$A$2:$A$855)-ROW(POA!$A$2)+1/--(POA!$A$2:$A$855=$B$5),ROWS($A$11:L42)),13))</f>
        <v>0</v>
      </c>
      <c r="M42" s="31">
        <f>IF(ROWS($A$11:M42)&gt;COUNTIF(POA!$A:$A,$B$5),"",INDEX(POA!$A$2:$O$856,_xlfn.AGGREGATE(15,6,ROW(POA!$A$2:$A$855)-ROW(POA!$A$2)+1/--(POA!$A$2:$A$855=$B$5),ROWS($A$11:M42)),14))</f>
        <v>0</v>
      </c>
      <c r="N42" s="37">
        <f t="shared" si="1"/>
        <v>0</v>
      </c>
      <c r="O42" s="41">
        <f t="shared" si="2"/>
        <v>0</v>
      </c>
    </row>
    <row r="43" spans="1:15" ht="39.6" x14ac:dyDescent="0.3">
      <c r="A43" s="2" t="str">
        <f>IF(ROWS($A$11:A43)&gt;COUNTIF(POA!$A:$A,$B$5),"",INDEX(POA!$A$2:$O$856,_xlfn.AGGREGATE(15,6,ROW(POA!$A$2:$A$855)-ROW(POA!$A$2)+1/--(POA!$A$2:$A$855=$B$5),ROWS($A$11:A43)),3))</f>
        <v>1.8 Comunicación e identidad universitaria</v>
      </c>
      <c r="B43" s="2" t="str">
        <f>IF(ROWS($A$11:B43)&gt;COUNTIF(POA!$A:$A,$B$5),"",INDEX(POA!$A$2:$O$856,_xlfn.AGGREGATE(15,6,ROW(POA!$A$2:$A$855)-ROW(POA!$A$2)+1/--(POA!$A$2:$A$855=$B$5),ROWS($A$11:B43)),4))</f>
        <v>1.8.1 Informar a la comunidad universitaria y a la sociedad en general sobre las actividades realizadas por la universidad como parte de su quehacer institucional.</v>
      </c>
      <c r="C43" s="2" t="str">
        <f>IF(ROWS($A$11:C43)&gt;COUNTIF(POA!$A:$A,$B$5),"",INDEX(POA!$A$2:$O$856,_xlfn.AGGREGATE(15,6,ROW(POA!$A$2:$A$855)-ROW(POA!$A$2)+1/--(POA!$A$2:$A$855=$B$5),ROWS($A$11:C43)),5))</f>
        <v>1.8.1.1 Difundir las actividades universitarias derivadas del cumplimiento de sus funciones sustantivas a través de los medios de comunicación institucionales y de los que dispone la propia entidad.</v>
      </c>
      <c r="D43" s="2" t="str">
        <f>IF(ROWS($A$11:D43)&gt;COUNTIF(POA!$A:$A,$B$5),"",INDEX(POA!$A$2:$O$856,_xlfn.AGGREGATE(15,6,ROW(POA!$A$2:$A$855)-ROW(POA!$A$2)+1/--(POA!$A$2:$A$855=$B$5),ROWS($A$11:D43)),6))</f>
        <v>Difundir las actividades que realiza la UA a audiencias del entorno social.</v>
      </c>
      <c r="E43" s="31">
        <f t="shared" si="0"/>
        <v>0</v>
      </c>
      <c r="F43" s="31">
        <f>IF(ROWS($A$11:F43)&gt;COUNTIF(POA!$A:$A,$B$5),"",INDEX(POA!$A$2:$O$856,_xlfn.AGGREGATE(15,6,ROW(POA!$A$2:$A$855)-ROW(POA!$A$2)+1/--(POA!$A$2:$A$855=$B$5),ROWS($A$11:F43)),7))</f>
        <v>0</v>
      </c>
      <c r="G43" s="31">
        <f>IF(ROWS($A$11:G43)&gt;COUNTIF(POA!$A:$A,$B$5),"",INDEX(POA!$A$2:$O$856,_xlfn.AGGREGATE(15,6,ROW(POA!$A$2:$A$855)-ROW(POA!$A$2)+1/--(POA!$A$2:$A$855=$B$5),ROWS($A$11:G43)),8))</f>
        <v>0</v>
      </c>
      <c r="H43" s="31">
        <f>IF(ROWS($A$11:H43)&gt;COUNTIF(POA!$A:$A,$B$5),"",INDEX(POA!$A$2:$O$856,_xlfn.AGGREGATE(15,6,ROW(POA!$A$2:$A$855)-ROW(POA!$A$2)+1/--(POA!$A$2:$A$855=$B$5),ROWS($A$11:H43)),9))</f>
        <v>0</v>
      </c>
      <c r="I43" s="31">
        <f>IF(ROWS($A$11:I43)&gt;COUNTIF(POA!$A:$A,$B$5),"",INDEX(POA!$A$2:$O$856,_xlfn.AGGREGATE(15,6,ROW(POA!$A$2:$A$855)-ROW(POA!$A$2)+1/--(POA!$A$2:$A$855=$B$5),ROWS($A$11:I43)),10))</f>
        <v>0</v>
      </c>
      <c r="J43" s="31">
        <f>IF(ROWS($A$11:J43)&gt;COUNTIF(POA!$A:$A,$B$5),"",INDEX(POA!$A$2:$O$856,_xlfn.AGGREGATE(15,6,ROW(POA!$A$2:$A$855)-ROW(POA!$A$2)+1/--(POA!$A$2:$A$855=$B$5),ROWS($A$11:J43)),11))</f>
        <v>0</v>
      </c>
      <c r="K43" s="31">
        <f>IF(ROWS($A$11:K43)&gt;COUNTIF(POA!$A:$A,$B$5),"",INDEX(POA!$A$2:$O$856,_xlfn.AGGREGATE(15,6,ROW(POA!$A$2:$A$855)-ROW(POA!$A$2)+1/--(POA!$A$2:$A$855=$B$5),ROWS($A$11:K43)),12))</f>
        <v>0</v>
      </c>
      <c r="L43" s="31">
        <f>IF(ROWS($A$11:L43)&gt;COUNTIF(POA!$A:$A,$B$5),"",INDEX(POA!$A$2:$O$856,_xlfn.AGGREGATE(15,6,ROW(POA!$A$2:$A$855)-ROW(POA!$A$2)+1/--(POA!$A$2:$A$855=$B$5),ROWS($A$11:L43)),13))</f>
        <v>0</v>
      </c>
      <c r="M43" s="31">
        <f>IF(ROWS($A$11:M43)&gt;COUNTIF(POA!$A:$A,$B$5),"",INDEX(POA!$A$2:$O$856,_xlfn.AGGREGATE(15,6,ROW(POA!$A$2:$A$855)-ROW(POA!$A$2)+1/--(POA!$A$2:$A$855=$B$5),ROWS($A$11:M43)),14))</f>
        <v>0</v>
      </c>
      <c r="N43" s="37">
        <f t="shared" si="1"/>
        <v>0</v>
      </c>
      <c r="O43" s="41">
        <f t="shared" si="2"/>
        <v>0</v>
      </c>
    </row>
    <row r="44" spans="1:15" ht="39.6" x14ac:dyDescent="0.3">
      <c r="A44" s="2" t="str">
        <f>IF(ROWS($A$11:A44)&gt;COUNTIF(POA!$A:$A,$B$5),"",INDEX(POA!$A$2:$O$856,_xlfn.AGGREGATE(15,6,ROW(POA!$A$2:$A$855)-ROW(POA!$A$2)+1/--(POA!$A$2:$A$855=$B$5),ROWS($A$11:A44)),3))</f>
        <v>1.8 Comunicación e identidad universitaria</v>
      </c>
      <c r="B44" s="2" t="str">
        <f>IF(ROWS($A$11:B44)&gt;COUNTIF(POA!$A:$A,$B$5),"",INDEX(POA!$A$2:$O$856,_xlfn.AGGREGATE(15,6,ROW(POA!$A$2:$A$855)-ROW(POA!$A$2)+1/--(POA!$A$2:$A$855=$B$5),ROWS($A$11:B44)),4))</f>
        <v>1.8.1 Informar a la comunidad universitaria y a la sociedad en general sobre las actividades realizadas por la universidad como parte de su quehacer institucional.</v>
      </c>
      <c r="C44" s="2" t="str">
        <f>IF(ROWS($A$11:C44)&gt;COUNTIF(POA!$A:$A,$B$5),"",INDEX(POA!$A$2:$O$856,_xlfn.AGGREGATE(15,6,ROW(POA!$A$2:$A$855)-ROW(POA!$A$2)+1/--(POA!$A$2:$A$855=$B$5),ROWS($A$11:C44)),5))</f>
        <v>1.8.1.3 Rediseñar el portal web a fin de fortalecer la imagen institucional y difundir el acontecer universitario.</v>
      </c>
      <c r="D44" s="2" t="str">
        <f>IF(ROWS($A$11:D44)&gt;COUNTIF(POA!$A:$A,$B$5),"",INDEX(POA!$A$2:$O$856,_xlfn.AGGREGATE(15,6,ROW(POA!$A$2:$A$855)-ROW(POA!$A$2)+1/--(POA!$A$2:$A$855=$B$5),ROWS($A$11:D44)),6))</f>
        <v>Incorporar a la página web de la Facultad información dirigida a las audiencias externas a la universidad para fines de difusión</v>
      </c>
      <c r="E44" s="31">
        <f t="shared" si="0"/>
        <v>0</v>
      </c>
      <c r="F44" s="31">
        <f>IF(ROWS($A$11:F44)&gt;COUNTIF(POA!$A:$A,$B$5),"",INDEX(POA!$A$2:$O$856,_xlfn.AGGREGATE(15,6,ROW(POA!$A$2:$A$855)-ROW(POA!$A$2)+1/--(POA!$A$2:$A$855=$B$5),ROWS($A$11:F44)),7))</f>
        <v>0</v>
      </c>
      <c r="G44" s="31">
        <f>IF(ROWS($A$11:G44)&gt;COUNTIF(POA!$A:$A,$B$5),"",INDEX(POA!$A$2:$O$856,_xlfn.AGGREGATE(15,6,ROW(POA!$A$2:$A$855)-ROW(POA!$A$2)+1/--(POA!$A$2:$A$855=$B$5),ROWS($A$11:G44)),8))</f>
        <v>0</v>
      </c>
      <c r="H44" s="31">
        <f>IF(ROWS($A$11:H44)&gt;COUNTIF(POA!$A:$A,$B$5),"",INDEX(POA!$A$2:$O$856,_xlfn.AGGREGATE(15,6,ROW(POA!$A$2:$A$855)-ROW(POA!$A$2)+1/--(POA!$A$2:$A$855=$B$5),ROWS($A$11:H44)),9))</f>
        <v>0</v>
      </c>
      <c r="I44" s="31">
        <f>IF(ROWS($A$11:I44)&gt;COUNTIF(POA!$A:$A,$B$5),"",INDEX(POA!$A$2:$O$856,_xlfn.AGGREGATE(15,6,ROW(POA!$A$2:$A$855)-ROW(POA!$A$2)+1/--(POA!$A$2:$A$855=$B$5),ROWS($A$11:I44)),10))</f>
        <v>0</v>
      </c>
      <c r="J44" s="31">
        <f>IF(ROWS($A$11:J44)&gt;COUNTIF(POA!$A:$A,$B$5),"",INDEX(POA!$A$2:$O$856,_xlfn.AGGREGATE(15,6,ROW(POA!$A$2:$A$855)-ROW(POA!$A$2)+1/--(POA!$A$2:$A$855=$B$5),ROWS($A$11:J44)),11))</f>
        <v>0</v>
      </c>
      <c r="K44" s="31">
        <f>IF(ROWS($A$11:K44)&gt;COUNTIF(POA!$A:$A,$B$5),"",INDEX(POA!$A$2:$O$856,_xlfn.AGGREGATE(15,6,ROW(POA!$A$2:$A$855)-ROW(POA!$A$2)+1/--(POA!$A$2:$A$855=$B$5),ROWS($A$11:K44)),12))</f>
        <v>0</v>
      </c>
      <c r="L44" s="31">
        <f>IF(ROWS($A$11:L44)&gt;COUNTIF(POA!$A:$A,$B$5),"",INDEX(POA!$A$2:$O$856,_xlfn.AGGREGATE(15,6,ROW(POA!$A$2:$A$855)-ROW(POA!$A$2)+1/--(POA!$A$2:$A$855=$B$5),ROWS($A$11:L44)),13))</f>
        <v>0</v>
      </c>
      <c r="M44" s="31">
        <f>IF(ROWS($A$11:M44)&gt;COUNTIF(POA!$A:$A,$B$5),"",INDEX(POA!$A$2:$O$856,_xlfn.AGGREGATE(15,6,ROW(POA!$A$2:$A$855)-ROW(POA!$A$2)+1/--(POA!$A$2:$A$855=$B$5),ROWS($A$11:M44)),14))</f>
        <v>0</v>
      </c>
      <c r="N44" s="37">
        <f t="shared" si="1"/>
        <v>0</v>
      </c>
      <c r="O44" s="41">
        <f t="shared" si="2"/>
        <v>0</v>
      </c>
    </row>
    <row r="45" spans="1:15" ht="26.4" x14ac:dyDescent="0.3">
      <c r="A45" s="2" t="str">
        <f>IF(ROWS($A$11:A45)&gt;COUNTIF(POA!$A:$A,$B$5),"",INDEX(POA!$A$2:$O$856,_xlfn.AGGREGATE(15,6,ROW(POA!$A$2:$A$855)-ROW(POA!$A$2)+1/--(POA!$A$2:$A$855=$B$5),ROWS($A$11:A45)),3))</f>
        <v>1.8 Comunicación e identidad universitaria</v>
      </c>
      <c r="B45" s="2" t="str">
        <f>IF(ROWS($A$11:B45)&gt;COUNTIF(POA!$A:$A,$B$5),"",INDEX(POA!$A$2:$O$856,_xlfn.AGGREGATE(15,6,ROW(POA!$A$2:$A$855)-ROW(POA!$A$2)+1/--(POA!$A$2:$A$855=$B$5),ROWS($A$11:B45)),4))</f>
        <v>1.8.2 Fomentar el sentido de pertenencia e identidad en la comunidad universitaria.</v>
      </c>
      <c r="C45" s="2" t="str">
        <f>IF(ROWS($A$11:C45)&gt;COUNTIF(POA!$A:$A,$B$5),"",INDEX(POA!$A$2:$O$856,_xlfn.AGGREGATE(15,6,ROW(POA!$A$2:$A$855)-ROW(POA!$A$2)+1/--(POA!$A$2:$A$855=$B$5),ROWS($A$11:C45)),5))</f>
        <v>1.8.2.2 Reconocer la trayectoria académica y profesional de la comunidad universitaria.</v>
      </c>
      <c r="D45" s="2" t="str">
        <f>IF(ROWS($A$11:D45)&gt;COUNTIF(POA!$A:$A,$B$5),"",INDEX(POA!$A$2:$O$856,_xlfn.AGGREGATE(15,6,ROW(POA!$A$2:$A$855)-ROW(POA!$A$2)+1/--(POA!$A$2:$A$855=$B$5),ROWS($A$11:D45)),6))</f>
        <v>Incorporar el reconocimiento al desempeño ejemplar de docente, alumno, apoyo y colaborar de la Facultad</v>
      </c>
      <c r="E45" s="31">
        <f t="shared" si="0"/>
        <v>0</v>
      </c>
      <c r="F45" s="31">
        <f>IF(ROWS($A$11:F45)&gt;COUNTIF(POA!$A:$A,$B$5),"",INDEX(POA!$A$2:$O$856,_xlfn.AGGREGATE(15,6,ROW(POA!$A$2:$A$855)-ROW(POA!$A$2)+1/--(POA!$A$2:$A$855=$B$5),ROWS($A$11:F45)),7))</f>
        <v>0</v>
      </c>
      <c r="G45" s="31">
        <f>IF(ROWS($A$11:G45)&gt;COUNTIF(POA!$A:$A,$B$5),"",INDEX(POA!$A$2:$O$856,_xlfn.AGGREGATE(15,6,ROW(POA!$A$2:$A$855)-ROW(POA!$A$2)+1/--(POA!$A$2:$A$855=$B$5),ROWS($A$11:G45)),8))</f>
        <v>0</v>
      </c>
      <c r="H45" s="31">
        <f>IF(ROWS($A$11:H45)&gt;COUNTIF(POA!$A:$A,$B$5),"",INDEX(POA!$A$2:$O$856,_xlfn.AGGREGATE(15,6,ROW(POA!$A$2:$A$855)-ROW(POA!$A$2)+1/--(POA!$A$2:$A$855=$B$5),ROWS($A$11:H45)),9))</f>
        <v>0</v>
      </c>
      <c r="I45" s="31">
        <f>IF(ROWS($A$11:I45)&gt;COUNTIF(POA!$A:$A,$B$5),"",INDEX(POA!$A$2:$O$856,_xlfn.AGGREGATE(15,6,ROW(POA!$A$2:$A$855)-ROW(POA!$A$2)+1/--(POA!$A$2:$A$855=$B$5),ROWS($A$11:I45)),10))</f>
        <v>0</v>
      </c>
      <c r="J45" s="31">
        <f>IF(ROWS($A$11:J45)&gt;COUNTIF(POA!$A:$A,$B$5),"",INDEX(POA!$A$2:$O$856,_xlfn.AGGREGATE(15,6,ROW(POA!$A$2:$A$855)-ROW(POA!$A$2)+1/--(POA!$A$2:$A$855=$B$5),ROWS($A$11:J45)),11))</f>
        <v>0</v>
      </c>
      <c r="K45" s="31">
        <f>IF(ROWS($A$11:K45)&gt;COUNTIF(POA!$A:$A,$B$5),"",INDEX(POA!$A$2:$O$856,_xlfn.AGGREGATE(15,6,ROW(POA!$A$2:$A$855)-ROW(POA!$A$2)+1/--(POA!$A$2:$A$855=$B$5),ROWS($A$11:K45)),12))</f>
        <v>0</v>
      </c>
      <c r="L45" s="31">
        <f>IF(ROWS($A$11:L45)&gt;COUNTIF(POA!$A:$A,$B$5),"",INDEX(POA!$A$2:$O$856,_xlfn.AGGREGATE(15,6,ROW(POA!$A$2:$A$855)-ROW(POA!$A$2)+1/--(POA!$A$2:$A$855=$B$5),ROWS($A$11:L45)),13))</f>
        <v>0</v>
      </c>
      <c r="M45" s="31">
        <f>IF(ROWS($A$11:M45)&gt;COUNTIF(POA!$A:$A,$B$5),"",INDEX(POA!$A$2:$O$856,_xlfn.AGGREGATE(15,6,ROW(POA!$A$2:$A$855)-ROW(POA!$A$2)+1/--(POA!$A$2:$A$855=$B$5),ROWS($A$11:M45)),14))</f>
        <v>0</v>
      </c>
      <c r="N45" s="37">
        <f t="shared" si="1"/>
        <v>0</v>
      </c>
      <c r="O45" s="41">
        <f t="shared" si="2"/>
        <v>0</v>
      </c>
    </row>
    <row r="46" spans="1:15" ht="26.4" x14ac:dyDescent="0.3">
      <c r="A46" s="2" t="str">
        <f>IF(ROWS($A$11:A46)&gt;COUNTIF(POA!$A:$A,$B$5),"",INDEX(POA!$A$2:$O$856,_xlfn.AGGREGATE(15,6,ROW(POA!$A$2:$A$855)-ROW(POA!$A$2)+1/--(POA!$A$2:$A$855=$B$5),ROWS($A$11:A46)),3))</f>
        <v>1.11 Cuidado al medio ambiente</v>
      </c>
      <c r="B46" s="2" t="str">
        <f>IF(ROWS($A$11:B46)&gt;COUNTIF(POA!$A:$A,$B$5),"",INDEX(POA!$A$2:$O$856,_xlfn.AGGREGATE(15,6,ROW(POA!$A$2:$A$855)-ROW(POA!$A$2)+1/--(POA!$A$2:$A$855=$B$5),ROWS($A$11:B46)),4))</f>
        <v>1.11.1 Fortalecer las medidas institucionales que promuevan la protección del medio ambiente y de desarrollo sostenible.</v>
      </c>
      <c r="C46" s="2" t="str">
        <f>IF(ROWS($A$11:C46)&gt;COUNTIF(POA!$A:$A,$B$5),"",INDEX(POA!$A$2:$O$856,_xlfn.AGGREGATE(15,6,ROW(POA!$A$2:$A$855)-ROW(POA!$A$2)+1/--(POA!$A$2:$A$855=$B$5),ROWS($A$11:C46)),5))</f>
        <v>1.11.1.3 Fomentar una cultura de prevención de accidentes y eliminación de riesgos en las actividades cotidianas de la institución.</v>
      </c>
      <c r="D46" s="2" t="str">
        <f>IF(ROWS($A$11:D46)&gt;COUNTIF(POA!$A:$A,$B$5),"",INDEX(POA!$A$2:$O$856,_xlfn.AGGREGATE(15,6,ROW(POA!$A$2:$A$855)-ROW(POA!$A$2)+1/--(POA!$A$2:$A$855=$B$5),ROWS($A$11:D46)),6))</f>
        <v>Actualizar y reforzar la figura y actividades de la Comisión de Higiene y Seguridad de la Facultad</v>
      </c>
      <c r="E46" s="31">
        <f t="shared" si="0"/>
        <v>1</v>
      </c>
      <c r="F46" s="31">
        <f>IF(ROWS($A$11:F46)&gt;COUNTIF(POA!$A:$A,$B$5),"",INDEX(POA!$A$2:$O$856,_xlfn.AGGREGATE(15,6,ROW(POA!$A$2:$A$855)-ROW(POA!$A$2)+1/--(POA!$A$2:$A$855=$B$5),ROWS($A$11:F46)),7))</f>
        <v>0</v>
      </c>
      <c r="G46" s="31">
        <f>IF(ROWS($A$11:G46)&gt;COUNTIF(POA!$A:$A,$B$5),"",INDEX(POA!$A$2:$O$856,_xlfn.AGGREGATE(15,6,ROW(POA!$A$2:$A$855)-ROW(POA!$A$2)+1/--(POA!$A$2:$A$855=$B$5),ROWS($A$11:G46)),8))</f>
        <v>0</v>
      </c>
      <c r="H46" s="31">
        <f>IF(ROWS($A$11:H46)&gt;COUNTIF(POA!$A:$A,$B$5),"",INDEX(POA!$A$2:$O$856,_xlfn.AGGREGATE(15,6,ROW(POA!$A$2:$A$855)-ROW(POA!$A$2)+1/--(POA!$A$2:$A$855=$B$5),ROWS($A$11:H46)),9))</f>
        <v>0</v>
      </c>
      <c r="I46" s="31">
        <f>IF(ROWS($A$11:I46)&gt;COUNTIF(POA!$A:$A,$B$5),"",INDEX(POA!$A$2:$O$856,_xlfn.AGGREGATE(15,6,ROW(POA!$A$2:$A$855)-ROW(POA!$A$2)+1/--(POA!$A$2:$A$855=$B$5),ROWS($A$11:I46)),10))</f>
        <v>0</v>
      </c>
      <c r="J46" s="31">
        <f>IF(ROWS($A$11:J46)&gt;COUNTIF(POA!$A:$A,$B$5),"",INDEX(POA!$A$2:$O$856,_xlfn.AGGREGATE(15,6,ROW(POA!$A$2:$A$855)-ROW(POA!$A$2)+1/--(POA!$A$2:$A$855=$B$5),ROWS($A$11:J46)),11))</f>
        <v>0</v>
      </c>
      <c r="K46" s="31">
        <f>IF(ROWS($A$11:K46)&gt;COUNTIF(POA!$A:$A,$B$5),"",INDEX(POA!$A$2:$O$856,_xlfn.AGGREGATE(15,6,ROW(POA!$A$2:$A$855)-ROW(POA!$A$2)+1/--(POA!$A$2:$A$855=$B$5),ROWS($A$11:K46)),12))</f>
        <v>0</v>
      </c>
      <c r="L46" s="31">
        <f>IF(ROWS($A$11:L46)&gt;COUNTIF(POA!$A:$A,$B$5),"",INDEX(POA!$A$2:$O$856,_xlfn.AGGREGATE(15,6,ROW(POA!$A$2:$A$855)-ROW(POA!$A$2)+1/--(POA!$A$2:$A$855=$B$5),ROWS($A$11:L46)),13))</f>
        <v>1</v>
      </c>
      <c r="M46" s="31">
        <f>IF(ROWS($A$11:M46)&gt;COUNTIF(POA!$A:$A,$B$5),"",INDEX(POA!$A$2:$O$856,_xlfn.AGGREGATE(15,6,ROW(POA!$A$2:$A$855)-ROW(POA!$A$2)+1/--(POA!$A$2:$A$855=$B$5),ROWS($A$11:M46)),14))</f>
        <v>0</v>
      </c>
      <c r="N46" s="37">
        <f t="shared" si="1"/>
        <v>0</v>
      </c>
      <c r="O46" s="41">
        <f t="shared" si="2"/>
        <v>0</v>
      </c>
    </row>
    <row r="47" spans="1:15" ht="39.6" x14ac:dyDescent="0.3">
      <c r="A47" s="2" t="str">
        <f>IF(ROWS($A$11:A47)&gt;COUNTIF(POA!$A:$A,$B$5),"",INDEX(POA!$A$2:$O$856,_xlfn.AGGREGATE(15,6,ROW(POA!$A$2:$A$855)-ROW(POA!$A$2)+1/--(POA!$A$2:$A$855=$B$5),ROWS($A$11:A47)),3))</f>
        <v>1.9 Infraestructura, equipamiento y seguridad</v>
      </c>
      <c r="B47" s="2" t="str">
        <f>IF(ROWS($A$11:B47)&gt;COUNTIF(POA!$A:$A,$B$5),"",INDEX(POA!$A$2:$O$856,_xlfn.AGGREGATE(15,6,ROW(POA!$A$2:$A$855)-ROW(POA!$A$2)+1/--(POA!$A$2:$A$855=$B$5),ROWS($A$11:B47)),4))</f>
        <v>1.9.1 Propiciar que la institución cuente con la infraestructura y equipamiento requeridos para el cumplimiento de sus funciones sustantivas y de gestión.</v>
      </c>
      <c r="C47" s="2" t="str">
        <f>IF(ROWS($A$11:C47)&gt;COUNTIF(POA!$A:$A,$B$5),"",INDEX(POA!$A$2:$O$856,_xlfn.AGGREGATE(15,6,ROW(POA!$A$2:$A$855)-ROW(POA!$A$2)+1/--(POA!$A$2:$A$855=$B$5),ROWS($A$11:C47)),5))</f>
        <v>1.9.1.1 Impulsar actividades orientadas a la ampliación, conservación, mejoramiento y modernización de la infraestructura física y equipamiento de que dispone la institución.</v>
      </c>
      <c r="D47" s="2" t="str">
        <f>IF(ROWS($A$11:D47)&gt;COUNTIF(POA!$A:$A,$B$5),"",INDEX(POA!$A$2:$O$856,_xlfn.AGGREGATE(15,6,ROW(POA!$A$2:$A$855)-ROW(POA!$A$2)+1/--(POA!$A$2:$A$855=$B$5),ROWS($A$11:D47)),6))</f>
        <v>Ampliar la disponibilidad de las salas de cómputo que atenderán los nuevos PEs de Ingeniería</v>
      </c>
      <c r="E47" s="31">
        <f t="shared" si="0"/>
        <v>0</v>
      </c>
      <c r="F47" s="31">
        <f>IF(ROWS($A$11:F47)&gt;COUNTIF(POA!$A:$A,$B$5),"",INDEX(POA!$A$2:$O$856,_xlfn.AGGREGATE(15,6,ROW(POA!$A$2:$A$855)-ROW(POA!$A$2)+1/--(POA!$A$2:$A$855=$B$5),ROWS($A$11:F47)),7))</f>
        <v>0</v>
      </c>
      <c r="G47" s="31">
        <f>IF(ROWS($A$11:G47)&gt;COUNTIF(POA!$A:$A,$B$5),"",INDEX(POA!$A$2:$O$856,_xlfn.AGGREGATE(15,6,ROW(POA!$A$2:$A$855)-ROW(POA!$A$2)+1/--(POA!$A$2:$A$855=$B$5),ROWS($A$11:G47)),8))</f>
        <v>0</v>
      </c>
      <c r="H47" s="31">
        <f>IF(ROWS($A$11:H47)&gt;COUNTIF(POA!$A:$A,$B$5),"",INDEX(POA!$A$2:$O$856,_xlfn.AGGREGATE(15,6,ROW(POA!$A$2:$A$855)-ROW(POA!$A$2)+1/--(POA!$A$2:$A$855=$B$5),ROWS($A$11:H47)),9))</f>
        <v>0</v>
      </c>
      <c r="I47" s="31">
        <f>IF(ROWS($A$11:I47)&gt;COUNTIF(POA!$A:$A,$B$5),"",INDEX(POA!$A$2:$O$856,_xlfn.AGGREGATE(15,6,ROW(POA!$A$2:$A$855)-ROW(POA!$A$2)+1/--(POA!$A$2:$A$855=$B$5),ROWS($A$11:I47)),10))</f>
        <v>0</v>
      </c>
      <c r="J47" s="31">
        <f>IF(ROWS($A$11:J47)&gt;COUNTIF(POA!$A:$A,$B$5),"",INDEX(POA!$A$2:$O$856,_xlfn.AGGREGATE(15,6,ROW(POA!$A$2:$A$855)-ROW(POA!$A$2)+1/--(POA!$A$2:$A$855=$B$5),ROWS($A$11:J47)),11))</f>
        <v>0</v>
      </c>
      <c r="K47" s="31">
        <f>IF(ROWS($A$11:K47)&gt;COUNTIF(POA!$A:$A,$B$5),"",INDEX(POA!$A$2:$O$856,_xlfn.AGGREGATE(15,6,ROW(POA!$A$2:$A$855)-ROW(POA!$A$2)+1/--(POA!$A$2:$A$855=$B$5),ROWS($A$11:K47)),12))</f>
        <v>0</v>
      </c>
      <c r="L47" s="31">
        <f>IF(ROWS($A$11:L47)&gt;COUNTIF(POA!$A:$A,$B$5),"",INDEX(POA!$A$2:$O$856,_xlfn.AGGREGATE(15,6,ROW(POA!$A$2:$A$855)-ROW(POA!$A$2)+1/--(POA!$A$2:$A$855=$B$5),ROWS($A$11:L47)),13))</f>
        <v>0</v>
      </c>
      <c r="M47" s="31">
        <f>IF(ROWS($A$11:M47)&gt;COUNTIF(POA!$A:$A,$B$5),"",INDEX(POA!$A$2:$O$856,_xlfn.AGGREGATE(15,6,ROW(POA!$A$2:$A$855)-ROW(POA!$A$2)+1/--(POA!$A$2:$A$855=$B$5),ROWS($A$11:M47)),14))</f>
        <v>0</v>
      </c>
      <c r="N47" s="37">
        <f t="shared" si="1"/>
        <v>0</v>
      </c>
      <c r="O47" s="41">
        <f t="shared" si="2"/>
        <v>0</v>
      </c>
    </row>
    <row r="48" spans="1:15" ht="39.6" x14ac:dyDescent="0.3">
      <c r="A48" s="2" t="str">
        <f>IF(ROWS($A$11:A48)&gt;COUNTIF(POA!$A:$A,$B$5),"",INDEX(POA!$A$2:$O$856,_xlfn.AGGREGATE(15,6,ROW(POA!$A$2:$A$855)-ROW(POA!$A$2)+1/--(POA!$A$2:$A$855=$B$5),ROWS($A$11:A48)),3))</f>
        <v>1.9 Infraestructura, equipamiento y seguridad</v>
      </c>
      <c r="B48" s="2" t="str">
        <f>IF(ROWS($A$11:B48)&gt;COUNTIF(POA!$A:$A,$B$5),"",INDEX(POA!$A$2:$O$856,_xlfn.AGGREGATE(15,6,ROW(POA!$A$2:$A$855)-ROW(POA!$A$2)+1/--(POA!$A$2:$A$855=$B$5),ROWS($A$11:B48)),4))</f>
        <v>1.9.1 Propiciar que la institución cuente con la infraestructura y equipamiento requeridos para el cumplimiento de sus funciones sustantivas y de gestión.</v>
      </c>
      <c r="C48" s="2" t="str">
        <f>IF(ROWS($A$11:C48)&gt;COUNTIF(POA!$A:$A,$B$5),"",INDEX(POA!$A$2:$O$856,_xlfn.AGGREGATE(15,6,ROW(POA!$A$2:$A$855)-ROW(POA!$A$2)+1/--(POA!$A$2:$A$855=$B$5),ROWS($A$11:C48)),5))</f>
        <v>1.9.1.1 Impulsar actividades orientadas a la ampliación, conservación, mejoramiento y modernización de la infraestructura física y equipamiento de que dispone la institución.</v>
      </c>
      <c r="D48" s="2" t="str">
        <f>IF(ROWS($A$11:D48)&gt;COUNTIF(POA!$A:$A,$B$5),"",INDEX(POA!$A$2:$O$856,_xlfn.AGGREGATE(15,6,ROW(POA!$A$2:$A$855)-ROW(POA!$A$2)+1/--(POA!$A$2:$A$855=$B$5),ROWS($A$11:D48)),6))</f>
        <v>Actualización y fortalecimiento de salas de cómputo que sirven a los PEs de Lic.</v>
      </c>
      <c r="E48" s="31">
        <f t="shared" si="0"/>
        <v>0</v>
      </c>
      <c r="F48" s="31">
        <f>IF(ROWS($A$11:F48)&gt;COUNTIF(POA!$A:$A,$B$5),"",INDEX(POA!$A$2:$O$856,_xlfn.AGGREGATE(15,6,ROW(POA!$A$2:$A$855)-ROW(POA!$A$2)+1/--(POA!$A$2:$A$855=$B$5),ROWS($A$11:F48)),7))</f>
        <v>0</v>
      </c>
      <c r="G48" s="31">
        <f>IF(ROWS($A$11:G48)&gt;COUNTIF(POA!$A:$A,$B$5),"",INDEX(POA!$A$2:$O$856,_xlfn.AGGREGATE(15,6,ROW(POA!$A$2:$A$855)-ROW(POA!$A$2)+1/--(POA!$A$2:$A$855=$B$5),ROWS($A$11:G48)),8))</f>
        <v>0</v>
      </c>
      <c r="H48" s="31">
        <f>IF(ROWS($A$11:H48)&gt;COUNTIF(POA!$A:$A,$B$5),"",INDEX(POA!$A$2:$O$856,_xlfn.AGGREGATE(15,6,ROW(POA!$A$2:$A$855)-ROW(POA!$A$2)+1/--(POA!$A$2:$A$855=$B$5),ROWS($A$11:H48)),9))</f>
        <v>0</v>
      </c>
      <c r="I48" s="31">
        <f>IF(ROWS($A$11:I48)&gt;COUNTIF(POA!$A:$A,$B$5),"",INDEX(POA!$A$2:$O$856,_xlfn.AGGREGATE(15,6,ROW(POA!$A$2:$A$855)-ROW(POA!$A$2)+1/--(POA!$A$2:$A$855=$B$5),ROWS($A$11:I48)),10))</f>
        <v>0</v>
      </c>
      <c r="J48" s="31">
        <f>IF(ROWS($A$11:J48)&gt;COUNTIF(POA!$A:$A,$B$5),"",INDEX(POA!$A$2:$O$856,_xlfn.AGGREGATE(15,6,ROW(POA!$A$2:$A$855)-ROW(POA!$A$2)+1/--(POA!$A$2:$A$855=$B$5),ROWS($A$11:J48)),11))</f>
        <v>0</v>
      </c>
      <c r="K48" s="31">
        <f>IF(ROWS($A$11:K48)&gt;COUNTIF(POA!$A:$A,$B$5),"",INDEX(POA!$A$2:$O$856,_xlfn.AGGREGATE(15,6,ROW(POA!$A$2:$A$855)-ROW(POA!$A$2)+1/--(POA!$A$2:$A$855=$B$5),ROWS($A$11:K48)),12))</f>
        <v>0</v>
      </c>
      <c r="L48" s="31">
        <f>IF(ROWS($A$11:L48)&gt;COUNTIF(POA!$A:$A,$B$5),"",INDEX(POA!$A$2:$O$856,_xlfn.AGGREGATE(15,6,ROW(POA!$A$2:$A$855)-ROW(POA!$A$2)+1/--(POA!$A$2:$A$855=$B$5),ROWS($A$11:L48)),13))</f>
        <v>0</v>
      </c>
      <c r="M48" s="31">
        <f>IF(ROWS($A$11:M48)&gt;COUNTIF(POA!$A:$A,$B$5),"",INDEX(POA!$A$2:$O$856,_xlfn.AGGREGATE(15,6,ROW(POA!$A$2:$A$855)-ROW(POA!$A$2)+1/--(POA!$A$2:$A$855=$B$5),ROWS($A$11:M48)),14))</f>
        <v>0</v>
      </c>
      <c r="N48" s="37">
        <f t="shared" si="1"/>
        <v>0</v>
      </c>
      <c r="O48" s="41">
        <f t="shared" si="2"/>
        <v>0</v>
      </c>
    </row>
    <row r="49" spans="1:16" ht="39.6" x14ac:dyDescent="0.3">
      <c r="A49" s="2" t="str">
        <f>IF(ROWS($A$11:A49)&gt;COUNTIF(POA!$A:$A,$B$5),"",INDEX(POA!$A$2:$O$856,_xlfn.AGGREGATE(15,6,ROW(POA!$A$2:$A$855)-ROW(POA!$A$2)+1/--(POA!$A$2:$A$855=$B$5),ROWS($A$11:A49)),3))</f>
        <v>1.9 Infraestructura, equipamiento y seguridad</v>
      </c>
      <c r="B49" s="2" t="str">
        <f>IF(ROWS($A$11:B49)&gt;COUNTIF(POA!$A:$A,$B$5),"",INDEX(POA!$A$2:$O$856,_xlfn.AGGREGATE(15,6,ROW(POA!$A$2:$A$855)-ROW(POA!$A$2)+1/--(POA!$A$2:$A$855=$B$5),ROWS($A$11:B49)),4))</f>
        <v>1.9.1 Propiciar que la institución cuente con la infraestructura y equipamiento requeridos para el cumplimiento de sus funciones sustantivas y de gestión.</v>
      </c>
      <c r="C49" s="2" t="str">
        <f>IF(ROWS($A$11:C49)&gt;COUNTIF(POA!$A:$A,$B$5),"",INDEX(POA!$A$2:$O$856,_xlfn.AGGREGATE(15,6,ROW(POA!$A$2:$A$855)-ROW(POA!$A$2)+1/--(POA!$A$2:$A$855=$B$5),ROWS($A$11:C49)),5))</f>
        <v>1.9.1.1 Impulsar actividades orientadas a la ampliación, conservación, mejoramiento y modernización de la infraestructura física y equipamiento de que dispone la institución.</v>
      </c>
      <c r="D49" s="2" t="str">
        <f>IF(ROWS($A$11:D49)&gt;COUNTIF(POA!$A:$A,$B$5),"",INDEX(POA!$A$2:$O$856,_xlfn.AGGREGATE(15,6,ROW(POA!$A$2:$A$855)-ROW(POA!$A$2)+1/--(POA!$A$2:$A$855=$B$5),ROWS($A$11:D49)),6))</f>
        <v>Mantenimientos de instrumentos y equipos que prestan servicios a PEs de Lic.</v>
      </c>
      <c r="E49" s="31">
        <f t="shared" si="0"/>
        <v>6</v>
      </c>
      <c r="F49" s="31">
        <f>IF(ROWS($A$11:F49)&gt;COUNTIF(POA!$A:$A,$B$5),"",INDEX(POA!$A$2:$O$856,_xlfn.AGGREGATE(15,6,ROW(POA!$A$2:$A$855)-ROW(POA!$A$2)+1/--(POA!$A$2:$A$855=$B$5),ROWS($A$11:F49)),7))</f>
        <v>0</v>
      </c>
      <c r="G49" s="31">
        <f>IF(ROWS($A$11:G49)&gt;COUNTIF(POA!$A:$A,$B$5),"",INDEX(POA!$A$2:$O$856,_xlfn.AGGREGATE(15,6,ROW(POA!$A$2:$A$855)-ROW(POA!$A$2)+1/--(POA!$A$2:$A$855=$B$5),ROWS($A$11:G49)),8))</f>
        <v>0</v>
      </c>
      <c r="H49" s="31">
        <f>IF(ROWS($A$11:H49)&gt;COUNTIF(POA!$A:$A,$B$5),"",INDEX(POA!$A$2:$O$856,_xlfn.AGGREGATE(15,6,ROW(POA!$A$2:$A$855)-ROW(POA!$A$2)+1/--(POA!$A$2:$A$855=$B$5),ROWS($A$11:H49)),9))</f>
        <v>3</v>
      </c>
      <c r="I49" s="31">
        <f>IF(ROWS($A$11:I49)&gt;COUNTIF(POA!$A:$A,$B$5),"",INDEX(POA!$A$2:$O$856,_xlfn.AGGREGATE(15,6,ROW(POA!$A$2:$A$855)-ROW(POA!$A$2)+1/--(POA!$A$2:$A$855=$B$5),ROWS($A$11:I49)),10))</f>
        <v>0</v>
      </c>
      <c r="J49" s="31">
        <f>IF(ROWS($A$11:J49)&gt;COUNTIF(POA!$A:$A,$B$5),"",INDEX(POA!$A$2:$O$856,_xlfn.AGGREGATE(15,6,ROW(POA!$A$2:$A$855)-ROW(POA!$A$2)+1/--(POA!$A$2:$A$855=$B$5),ROWS($A$11:J49)),11))</f>
        <v>0</v>
      </c>
      <c r="K49" s="31">
        <f>IF(ROWS($A$11:K49)&gt;COUNTIF(POA!$A:$A,$B$5),"",INDEX(POA!$A$2:$O$856,_xlfn.AGGREGATE(15,6,ROW(POA!$A$2:$A$855)-ROW(POA!$A$2)+1/--(POA!$A$2:$A$855=$B$5),ROWS($A$11:K49)),12))</f>
        <v>0</v>
      </c>
      <c r="L49" s="31">
        <f>IF(ROWS($A$11:L49)&gt;COUNTIF(POA!$A:$A,$B$5),"",INDEX(POA!$A$2:$O$856,_xlfn.AGGREGATE(15,6,ROW(POA!$A$2:$A$855)-ROW(POA!$A$2)+1/--(POA!$A$2:$A$855=$B$5),ROWS($A$11:L49)),13))</f>
        <v>3</v>
      </c>
      <c r="M49" s="31">
        <f>IF(ROWS($A$11:M49)&gt;COUNTIF(POA!$A:$A,$B$5),"",INDEX(POA!$A$2:$O$856,_xlfn.AGGREGATE(15,6,ROW(POA!$A$2:$A$855)-ROW(POA!$A$2)+1/--(POA!$A$2:$A$855=$B$5),ROWS($A$11:M49)),14))</f>
        <v>0</v>
      </c>
      <c r="N49" s="37">
        <f t="shared" si="1"/>
        <v>0</v>
      </c>
      <c r="O49" s="41">
        <f t="shared" si="2"/>
        <v>0</v>
      </c>
    </row>
    <row r="50" spans="1:16" ht="26.4" x14ac:dyDescent="0.3">
      <c r="A50" s="2" t="str">
        <f>IF(ROWS($A$11:A50)&gt;COUNTIF(POA!$A:$A,$B$5),"",INDEX(POA!$A$2:$O$856,_xlfn.AGGREGATE(15,6,ROW(POA!$A$2:$A$855)-ROW(POA!$A$2)+1/--(POA!$A$2:$A$855=$B$5),ROWS($A$11:A50)),3))</f>
        <v>1.9 Infraestructura, equipamiento y seguridad</v>
      </c>
      <c r="B50" s="2" t="str">
        <f>IF(ROWS($A$11:B50)&gt;COUNTIF(POA!$A:$A,$B$5),"",INDEX(POA!$A$2:$O$856,_xlfn.AGGREGATE(15,6,ROW(POA!$A$2:$A$855)-ROW(POA!$A$2)+1/--(POA!$A$2:$A$855=$B$5),ROWS($A$11:B50)),4))</f>
        <v>1.9.2 Modernizar la infraestructura tecnológica de la universidad acorde con los requerimientos de las funciones sustantivas y de gestión.</v>
      </c>
      <c r="C50" s="2" t="str">
        <f>IF(ROWS($A$11:C50)&gt;COUNTIF(POA!$A:$A,$B$5),"",INDEX(POA!$A$2:$O$856,_xlfn.AGGREGATE(15,6,ROW(POA!$A$2:$A$855)-ROW(POA!$A$2)+1/--(POA!$A$2:$A$855=$B$5),ROWS($A$11:C50)),5))</f>
        <v>1.9.2.1 Gestionar la modernización, optimización y uso del equipamiento tecnológico de que dispone la universidad.</v>
      </c>
      <c r="D50" s="2" t="str">
        <f>IF(ROWS($A$11:D50)&gt;COUNTIF(POA!$A:$A,$B$5),"",INDEX(POA!$A$2:$O$856,_xlfn.AGGREGATE(15,6,ROW(POA!$A$2:$A$855)-ROW(POA!$A$2)+1/--(POA!$A$2:$A$855=$B$5),ROWS($A$11:D50)),6))</f>
        <v>Ampliar la capacidad operativa y de servicios de los laboratorios para cumplir con requerimientos de acreditación</v>
      </c>
      <c r="E50" s="31">
        <f t="shared" si="0"/>
        <v>0</v>
      </c>
      <c r="F50" s="31">
        <f>IF(ROWS($A$11:F50)&gt;COUNTIF(POA!$A:$A,$B$5),"",INDEX(POA!$A$2:$O$856,_xlfn.AGGREGATE(15,6,ROW(POA!$A$2:$A$855)-ROW(POA!$A$2)+1/--(POA!$A$2:$A$855=$B$5),ROWS($A$11:F50)),7))</f>
        <v>0</v>
      </c>
      <c r="G50" s="31">
        <f>IF(ROWS($A$11:G50)&gt;COUNTIF(POA!$A:$A,$B$5),"",INDEX(POA!$A$2:$O$856,_xlfn.AGGREGATE(15,6,ROW(POA!$A$2:$A$855)-ROW(POA!$A$2)+1/--(POA!$A$2:$A$855=$B$5),ROWS($A$11:G50)),8))</f>
        <v>0</v>
      </c>
      <c r="H50" s="31">
        <f>IF(ROWS($A$11:H50)&gt;COUNTIF(POA!$A:$A,$B$5),"",INDEX(POA!$A$2:$O$856,_xlfn.AGGREGATE(15,6,ROW(POA!$A$2:$A$855)-ROW(POA!$A$2)+1/--(POA!$A$2:$A$855=$B$5),ROWS($A$11:H50)),9))</f>
        <v>0</v>
      </c>
      <c r="I50" s="31">
        <f>IF(ROWS($A$11:I50)&gt;COUNTIF(POA!$A:$A,$B$5),"",INDEX(POA!$A$2:$O$856,_xlfn.AGGREGATE(15,6,ROW(POA!$A$2:$A$855)-ROW(POA!$A$2)+1/--(POA!$A$2:$A$855=$B$5),ROWS($A$11:I50)),10))</f>
        <v>0</v>
      </c>
      <c r="J50" s="31">
        <f>IF(ROWS($A$11:J50)&gt;COUNTIF(POA!$A:$A,$B$5),"",INDEX(POA!$A$2:$O$856,_xlfn.AGGREGATE(15,6,ROW(POA!$A$2:$A$855)-ROW(POA!$A$2)+1/--(POA!$A$2:$A$855=$B$5),ROWS($A$11:J50)),11))</f>
        <v>0</v>
      </c>
      <c r="K50" s="31">
        <f>IF(ROWS($A$11:K50)&gt;COUNTIF(POA!$A:$A,$B$5),"",INDEX(POA!$A$2:$O$856,_xlfn.AGGREGATE(15,6,ROW(POA!$A$2:$A$855)-ROW(POA!$A$2)+1/--(POA!$A$2:$A$855=$B$5),ROWS($A$11:K50)),12))</f>
        <v>0</v>
      </c>
      <c r="L50" s="31">
        <f>IF(ROWS($A$11:L50)&gt;COUNTIF(POA!$A:$A,$B$5),"",INDEX(POA!$A$2:$O$856,_xlfn.AGGREGATE(15,6,ROW(POA!$A$2:$A$855)-ROW(POA!$A$2)+1/--(POA!$A$2:$A$855=$B$5),ROWS($A$11:L50)),13))</f>
        <v>0</v>
      </c>
      <c r="M50" s="31">
        <f>IF(ROWS($A$11:M50)&gt;COUNTIF(POA!$A:$A,$B$5),"",INDEX(POA!$A$2:$O$856,_xlfn.AGGREGATE(15,6,ROW(POA!$A$2:$A$855)-ROW(POA!$A$2)+1/--(POA!$A$2:$A$855=$B$5),ROWS($A$11:M50)),14))</f>
        <v>0</v>
      </c>
      <c r="N50" s="37">
        <f t="shared" si="1"/>
        <v>0</v>
      </c>
      <c r="O50" s="41">
        <f t="shared" si="2"/>
        <v>0</v>
      </c>
    </row>
    <row r="51" spans="1:16" ht="26.4" x14ac:dyDescent="0.3">
      <c r="A51" s="2" t="str">
        <f>IF(ROWS($A$11:A51)&gt;COUNTIF(POA!$A:$A,$B$5),"",INDEX(POA!$A$2:$O$856,_xlfn.AGGREGATE(15,6,ROW(POA!$A$2:$A$855)-ROW(POA!$A$2)+1/--(POA!$A$2:$A$855=$B$5),ROWS($A$11:A51)),3))</f>
        <v>1.11 Cuidado al medio ambiente</v>
      </c>
      <c r="B51" s="2" t="str">
        <f>IF(ROWS($A$11:B51)&gt;COUNTIF(POA!$A:$A,$B$5),"",INDEX(POA!$A$2:$O$856,_xlfn.AGGREGATE(15,6,ROW(POA!$A$2:$A$855)-ROW(POA!$A$2)+1/--(POA!$A$2:$A$855=$B$5),ROWS($A$11:B51)),4))</f>
        <v>1.11.1 Fortalecer las medidas institucionales que promuevan la protección del medio ambiente y de desarrollo sostenible.</v>
      </c>
      <c r="C51" s="2" t="str">
        <f>IF(ROWS($A$11:C51)&gt;COUNTIF(POA!$A:$A,$B$5),"",INDEX(POA!$A$2:$O$856,_xlfn.AGGREGATE(15,6,ROW(POA!$A$2:$A$855)-ROW(POA!$A$2)+1/--(POA!$A$2:$A$855=$B$5),ROWS($A$11:C51)),5))</f>
        <v>1.11.1.3 Fomentar una cultura de prevención de accidentes y eliminación de riesgos en las actividades cotidianas de la institución.</v>
      </c>
      <c r="D51" s="2" t="str">
        <f>IF(ROWS($A$11:D51)&gt;COUNTIF(POA!$A:$A,$B$5),"",INDEX(POA!$A$2:$O$856,_xlfn.AGGREGATE(15,6,ROW(POA!$A$2:$A$855)-ROW(POA!$A$2)+1/--(POA!$A$2:$A$855=$B$5),ROWS($A$11:D51)),6))</f>
        <v>Formular plan de trabajo de manejo y reducción de riesgos de la Comisión de Higiene y Seguridad</v>
      </c>
      <c r="E51" s="31">
        <f t="shared" si="0"/>
        <v>1</v>
      </c>
      <c r="F51" s="31">
        <f>IF(ROWS($A$11:F51)&gt;COUNTIF(POA!$A:$A,$B$5),"",INDEX(POA!$A$2:$O$856,_xlfn.AGGREGATE(15,6,ROW(POA!$A$2:$A$855)-ROW(POA!$A$2)+1/--(POA!$A$2:$A$855=$B$5),ROWS($A$11:F51)),7))</f>
        <v>0</v>
      </c>
      <c r="G51" s="31">
        <f>IF(ROWS($A$11:G51)&gt;COUNTIF(POA!$A:$A,$B$5),"",INDEX(POA!$A$2:$O$856,_xlfn.AGGREGATE(15,6,ROW(POA!$A$2:$A$855)-ROW(POA!$A$2)+1/--(POA!$A$2:$A$855=$B$5),ROWS($A$11:G51)),8))</f>
        <v>0</v>
      </c>
      <c r="H51" s="31">
        <f>IF(ROWS($A$11:H51)&gt;COUNTIF(POA!$A:$A,$B$5),"",INDEX(POA!$A$2:$O$856,_xlfn.AGGREGATE(15,6,ROW(POA!$A$2:$A$855)-ROW(POA!$A$2)+1/--(POA!$A$2:$A$855=$B$5),ROWS($A$11:H51)),9))</f>
        <v>1</v>
      </c>
      <c r="I51" s="31">
        <f>IF(ROWS($A$11:I51)&gt;COUNTIF(POA!$A:$A,$B$5),"",INDEX(POA!$A$2:$O$856,_xlfn.AGGREGATE(15,6,ROW(POA!$A$2:$A$855)-ROW(POA!$A$2)+1/--(POA!$A$2:$A$855=$B$5),ROWS($A$11:I51)),10))</f>
        <v>0</v>
      </c>
      <c r="J51" s="31">
        <f>IF(ROWS($A$11:J51)&gt;COUNTIF(POA!$A:$A,$B$5),"",INDEX(POA!$A$2:$O$856,_xlfn.AGGREGATE(15,6,ROW(POA!$A$2:$A$855)-ROW(POA!$A$2)+1/--(POA!$A$2:$A$855=$B$5),ROWS($A$11:J51)),11))</f>
        <v>0</v>
      </c>
      <c r="K51" s="31">
        <f>IF(ROWS($A$11:K51)&gt;COUNTIF(POA!$A:$A,$B$5),"",INDEX(POA!$A$2:$O$856,_xlfn.AGGREGATE(15,6,ROW(POA!$A$2:$A$855)-ROW(POA!$A$2)+1/--(POA!$A$2:$A$855=$B$5),ROWS($A$11:K51)),12))</f>
        <v>0</v>
      </c>
      <c r="L51" s="31">
        <f>IF(ROWS($A$11:L51)&gt;COUNTIF(POA!$A:$A,$B$5),"",INDEX(POA!$A$2:$O$856,_xlfn.AGGREGATE(15,6,ROW(POA!$A$2:$A$855)-ROW(POA!$A$2)+1/--(POA!$A$2:$A$855=$B$5),ROWS($A$11:L51)),13))</f>
        <v>0</v>
      </c>
      <c r="M51" s="31">
        <f>IF(ROWS($A$11:M51)&gt;COUNTIF(POA!$A:$A,$B$5),"",INDEX(POA!$A$2:$O$856,_xlfn.AGGREGATE(15,6,ROW(POA!$A$2:$A$855)-ROW(POA!$A$2)+1/--(POA!$A$2:$A$855=$B$5),ROWS($A$11:M51)),14))</f>
        <v>0</v>
      </c>
      <c r="N51" s="37">
        <f t="shared" si="1"/>
        <v>0</v>
      </c>
      <c r="O51" s="41">
        <f t="shared" si="2"/>
        <v>0</v>
      </c>
    </row>
    <row r="52" spans="1:16" ht="26.4" x14ac:dyDescent="0.3">
      <c r="A52" s="2" t="str">
        <f>IF(ROWS($A$11:A52)&gt;COUNTIF(POA!$A:$A,$B$5),"",INDEX(POA!$A$2:$O$856,_xlfn.AGGREGATE(15,6,ROW(POA!$A$2:$A$855)-ROW(POA!$A$2)+1/--(POA!$A$2:$A$855=$B$5),ROWS($A$11:A52)),3))</f>
        <v>1.11 Cuidado al medio ambiente</v>
      </c>
      <c r="B52" s="2" t="str">
        <f>IF(ROWS($A$11:B52)&gt;COUNTIF(POA!$A:$A,$B$5),"",INDEX(POA!$A$2:$O$856,_xlfn.AGGREGATE(15,6,ROW(POA!$A$2:$A$855)-ROW(POA!$A$2)+1/--(POA!$A$2:$A$855=$B$5),ROWS($A$11:B52)),4))</f>
        <v>1.11.1 Fortalecer las medidas institucionales que promuevan la protección del medio ambiente y de desarrollo sostenible.</v>
      </c>
      <c r="C52" s="2" t="str">
        <f>IF(ROWS($A$11:C52)&gt;COUNTIF(POA!$A:$A,$B$5),"",INDEX(POA!$A$2:$O$856,_xlfn.AGGREGATE(15,6,ROW(POA!$A$2:$A$855)-ROW(POA!$A$2)+1/--(POA!$A$2:$A$855=$B$5),ROWS($A$11:C52)),5))</f>
        <v>1.11.1.3 Fomentar una cultura de prevención de accidentes y eliminación de riesgos en las actividades cotidianas de la institución.</v>
      </c>
      <c r="D52" s="2" t="str">
        <f>IF(ROWS($A$11:D52)&gt;COUNTIF(POA!$A:$A,$B$5),"",INDEX(POA!$A$2:$O$856,_xlfn.AGGREGATE(15,6,ROW(POA!$A$2:$A$855)-ROW(POA!$A$2)+1/--(POA!$A$2:$A$855=$B$5),ROWS($A$11:D52)),6))</f>
        <v>Actualizar y fortalecer las acciones y alcances de la Unidad Interna de Protección Civil</v>
      </c>
      <c r="E52" s="31">
        <f t="shared" si="0"/>
        <v>0</v>
      </c>
      <c r="F52" s="31">
        <f>IF(ROWS($A$11:F52)&gt;COUNTIF(POA!$A:$A,$B$5),"",INDEX(POA!$A$2:$O$856,_xlfn.AGGREGATE(15,6,ROW(POA!$A$2:$A$855)-ROW(POA!$A$2)+1/--(POA!$A$2:$A$855=$B$5),ROWS($A$11:F52)),7))</f>
        <v>0</v>
      </c>
      <c r="G52" s="31">
        <f>IF(ROWS($A$11:G52)&gt;COUNTIF(POA!$A:$A,$B$5),"",INDEX(POA!$A$2:$O$856,_xlfn.AGGREGATE(15,6,ROW(POA!$A$2:$A$855)-ROW(POA!$A$2)+1/--(POA!$A$2:$A$855=$B$5),ROWS($A$11:G52)),8))</f>
        <v>0</v>
      </c>
      <c r="H52" s="31">
        <f>IF(ROWS($A$11:H52)&gt;COUNTIF(POA!$A:$A,$B$5),"",INDEX(POA!$A$2:$O$856,_xlfn.AGGREGATE(15,6,ROW(POA!$A$2:$A$855)-ROW(POA!$A$2)+1/--(POA!$A$2:$A$855=$B$5),ROWS($A$11:H52)),9))</f>
        <v>0</v>
      </c>
      <c r="I52" s="31">
        <f>IF(ROWS($A$11:I52)&gt;COUNTIF(POA!$A:$A,$B$5),"",INDEX(POA!$A$2:$O$856,_xlfn.AGGREGATE(15,6,ROW(POA!$A$2:$A$855)-ROW(POA!$A$2)+1/--(POA!$A$2:$A$855=$B$5),ROWS($A$11:I52)),10))</f>
        <v>0</v>
      </c>
      <c r="J52" s="31">
        <f>IF(ROWS($A$11:J52)&gt;COUNTIF(POA!$A:$A,$B$5),"",INDEX(POA!$A$2:$O$856,_xlfn.AGGREGATE(15,6,ROW(POA!$A$2:$A$855)-ROW(POA!$A$2)+1/--(POA!$A$2:$A$855=$B$5),ROWS($A$11:J52)),11))</f>
        <v>0</v>
      </c>
      <c r="K52" s="31">
        <f>IF(ROWS($A$11:K52)&gt;COUNTIF(POA!$A:$A,$B$5),"",INDEX(POA!$A$2:$O$856,_xlfn.AGGREGATE(15,6,ROW(POA!$A$2:$A$855)-ROW(POA!$A$2)+1/--(POA!$A$2:$A$855=$B$5),ROWS($A$11:K52)),12))</f>
        <v>0</v>
      </c>
      <c r="L52" s="31">
        <f>IF(ROWS($A$11:L52)&gt;COUNTIF(POA!$A:$A,$B$5),"",INDEX(POA!$A$2:$O$856,_xlfn.AGGREGATE(15,6,ROW(POA!$A$2:$A$855)-ROW(POA!$A$2)+1/--(POA!$A$2:$A$855=$B$5),ROWS($A$11:L52)),13))</f>
        <v>0</v>
      </c>
      <c r="M52" s="31">
        <f>IF(ROWS($A$11:M52)&gt;COUNTIF(POA!$A:$A,$B$5),"",INDEX(POA!$A$2:$O$856,_xlfn.AGGREGATE(15,6,ROW(POA!$A$2:$A$855)-ROW(POA!$A$2)+1/--(POA!$A$2:$A$855=$B$5),ROWS($A$11:M52)),14))</f>
        <v>0</v>
      </c>
      <c r="N52" s="37">
        <f t="shared" si="1"/>
        <v>0</v>
      </c>
      <c r="O52" s="41">
        <f t="shared" si="2"/>
        <v>0</v>
      </c>
    </row>
    <row r="53" spans="1:16" ht="39.6" x14ac:dyDescent="0.3">
      <c r="A53" s="2" t="str">
        <f>IF(ROWS($A$11:A53)&gt;COUNTIF(POA!$A:$A,$B$5),"",INDEX(POA!$A$2:$O$856,_xlfn.AGGREGATE(15,6,ROW(POA!$A$2:$A$855)-ROW(POA!$A$2)+1/--(POA!$A$2:$A$855=$B$5),ROWS($A$11:A53)),3))</f>
        <v>1.11 Cuidado al medio ambiente</v>
      </c>
      <c r="B53" s="2" t="str">
        <f>IF(ROWS($A$11:B53)&gt;COUNTIF(POA!$A:$A,$B$5),"",INDEX(POA!$A$2:$O$856,_xlfn.AGGREGATE(15,6,ROW(POA!$A$2:$A$855)-ROW(POA!$A$2)+1/--(POA!$A$2:$A$855=$B$5),ROWS($A$11:B53)),4))</f>
        <v>1.11.2 Propiciar experiencias de formación, actualización y capacitación en la comunidad universitaria, orientadas al cuidado del medio ambiente y al desarrollo sostenible.</v>
      </c>
      <c r="C53" s="2" t="str">
        <f>IF(ROWS($A$11:C53)&gt;COUNTIF(POA!$A:$A,$B$5),"",INDEX(POA!$A$2:$O$856,_xlfn.AGGREGATE(15,6,ROW(POA!$A$2:$A$855)-ROW(POA!$A$2)+1/--(POA!$A$2:$A$855=$B$5),ROWS($A$11:C53)),5))</f>
        <v>1.11.2.1 Incidir en el proceso formativo de los estudiantes sensibilizándolos en torno a la problemática ambiental y la importancia de la conservación de los recursos naturales.</v>
      </c>
      <c r="D53" s="2" t="str">
        <f>IF(ROWS($A$11:D53)&gt;COUNTIF(POA!$A:$A,$B$5),"",INDEX(POA!$A$2:$O$856,_xlfn.AGGREGATE(15,6,ROW(POA!$A$2:$A$855)-ROW(POA!$A$2)+1/--(POA!$A$2:$A$855=$B$5),ROWS($A$11:D53)),6))</f>
        <v>Ampliar los alcances de las acciones del Programa de Composta</v>
      </c>
      <c r="E53" s="31">
        <f t="shared" si="0"/>
        <v>1</v>
      </c>
      <c r="F53" s="31">
        <f>IF(ROWS($A$11:F53)&gt;COUNTIF(POA!$A:$A,$B$5),"",INDEX(POA!$A$2:$O$856,_xlfn.AGGREGATE(15,6,ROW(POA!$A$2:$A$855)-ROW(POA!$A$2)+1/--(POA!$A$2:$A$855=$B$5),ROWS($A$11:F53)),7))</f>
        <v>0</v>
      </c>
      <c r="G53" s="31">
        <f>IF(ROWS($A$11:G53)&gt;COUNTIF(POA!$A:$A,$B$5),"",INDEX(POA!$A$2:$O$856,_xlfn.AGGREGATE(15,6,ROW(POA!$A$2:$A$855)-ROW(POA!$A$2)+1/--(POA!$A$2:$A$855=$B$5),ROWS($A$11:G53)),8))</f>
        <v>0</v>
      </c>
      <c r="H53" s="31">
        <f>IF(ROWS($A$11:H53)&gt;COUNTIF(POA!$A:$A,$B$5),"",INDEX(POA!$A$2:$O$856,_xlfn.AGGREGATE(15,6,ROW(POA!$A$2:$A$855)-ROW(POA!$A$2)+1/--(POA!$A$2:$A$855=$B$5),ROWS($A$11:H53)),9))</f>
        <v>0</v>
      </c>
      <c r="I53" s="31">
        <f>IF(ROWS($A$11:I53)&gt;COUNTIF(POA!$A:$A,$B$5),"",INDEX(POA!$A$2:$O$856,_xlfn.AGGREGATE(15,6,ROW(POA!$A$2:$A$855)-ROW(POA!$A$2)+1/--(POA!$A$2:$A$855=$B$5),ROWS($A$11:I53)),10))</f>
        <v>0</v>
      </c>
      <c r="J53" s="31">
        <f>IF(ROWS($A$11:J53)&gt;COUNTIF(POA!$A:$A,$B$5),"",INDEX(POA!$A$2:$O$856,_xlfn.AGGREGATE(15,6,ROW(POA!$A$2:$A$855)-ROW(POA!$A$2)+1/--(POA!$A$2:$A$855=$B$5),ROWS($A$11:J53)),11))</f>
        <v>1</v>
      </c>
      <c r="K53" s="31">
        <f>IF(ROWS($A$11:K53)&gt;COUNTIF(POA!$A:$A,$B$5),"",INDEX(POA!$A$2:$O$856,_xlfn.AGGREGATE(15,6,ROW(POA!$A$2:$A$855)-ROW(POA!$A$2)+1/--(POA!$A$2:$A$855=$B$5),ROWS($A$11:K53)),12))</f>
        <v>0</v>
      </c>
      <c r="L53" s="31">
        <f>IF(ROWS($A$11:L53)&gt;COUNTIF(POA!$A:$A,$B$5),"",INDEX(POA!$A$2:$O$856,_xlfn.AGGREGATE(15,6,ROW(POA!$A$2:$A$855)-ROW(POA!$A$2)+1/--(POA!$A$2:$A$855=$B$5),ROWS($A$11:L53)),13))</f>
        <v>0</v>
      </c>
      <c r="M53" s="31">
        <f>IF(ROWS($A$11:M53)&gt;COUNTIF(POA!$A:$A,$B$5),"",INDEX(POA!$A$2:$O$856,_xlfn.AGGREGATE(15,6,ROW(POA!$A$2:$A$855)-ROW(POA!$A$2)+1/--(POA!$A$2:$A$855=$B$5),ROWS($A$11:M53)),14))</f>
        <v>0</v>
      </c>
      <c r="N53" s="37">
        <f t="shared" si="1"/>
        <v>0</v>
      </c>
      <c r="O53" s="41">
        <f t="shared" si="2"/>
        <v>0</v>
      </c>
    </row>
    <row r="54" spans="1:16" ht="39.6" x14ac:dyDescent="0.3">
      <c r="A54" s="2" t="str">
        <f>IF(ROWS($A$11:A54)&gt;COUNTIF(POA!$A:$A,$B$5),"",INDEX(POA!$A$2:$O$856,_xlfn.AGGREGATE(15,6,ROW(POA!$A$2:$A$855)-ROW(POA!$A$2)+1/--(POA!$A$2:$A$855=$B$5),ROWS($A$11:A54)),3))</f>
        <v>1.11 Cuidado al medio ambiente</v>
      </c>
      <c r="B54" s="2" t="str">
        <f>IF(ROWS($A$11:B54)&gt;COUNTIF(POA!$A:$A,$B$5),"",INDEX(POA!$A$2:$O$856,_xlfn.AGGREGATE(15,6,ROW(POA!$A$2:$A$855)-ROW(POA!$A$2)+1/--(POA!$A$2:$A$855=$B$5),ROWS($A$11:B54)),4))</f>
        <v>1.11.2 Propiciar experiencias de formación, actualización y capacitación en la comunidad universitaria, orientadas al cuidado del medio ambiente y al desarrollo sostenible.</v>
      </c>
      <c r="C54" s="2" t="str">
        <f>IF(ROWS($A$11:C54)&gt;COUNTIF(POA!$A:$A,$B$5),"",INDEX(POA!$A$2:$O$856,_xlfn.AGGREGATE(15,6,ROW(POA!$A$2:$A$855)-ROW(POA!$A$2)+1/--(POA!$A$2:$A$855=$B$5),ROWS($A$11:C54)),5))</f>
        <v>1.11.2.1 Incidir en el proceso formativo de los estudiantes sensibilizándolos en torno a la problemática ambiental y la importancia de la conservación de los recursos naturales.</v>
      </c>
      <c r="D54" s="2" t="str">
        <f>IF(ROWS($A$11:D54)&gt;COUNTIF(POA!$A:$A,$B$5),"",INDEX(POA!$A$2:$O$856,_xlfn.AGGREGATE(15,6,ROW(POA!$A$2:$A$855)-ROW(POA!$A$2)+1/--(POA!$A$2:$A$855=$B$5),ROWS($A$11:D54)),6))</f>
        <v>Formular e incoporar a unidades de aprendizaje, instrumentos de aprendizaje que fomenten el programa de gestión ambiental</v>
      </c>
      <c r="E54" s="31">
        <f t="shared" si="0"/>
        <v>2</v>
      </c>
      <c r="F54" s="31">
        <f>IF(ROWS($A$11:F54)&gt;COUNTIF(POA!$A:$A,$B$5),"",INDEX(POA!$A$2:$O$856,_xlfn.AGGREGATE(15,6,ROW(POA!$A$2:$A$855)-ROW(POA!$A$2)+1/--(POA!$A$2:$A$855=$B$5),ROWS($A$11:F54)),7))</f>
        <v>0</v>
      </c>
      <c r="G54" s="31">
        <f>IF(ROWS($A$11:G54)&gt;COUNTIF(POA!$A:$A,$B$5),"",INDEX(POA!$A$2:$O$856,_xlfn.AGGREGATE(15,6,ROW(POA!$A$2:$A$855)-ROW(POA!$A$2)+1/--(POA!$A$2:$A$855=$B$5),ROWS($A$11:G54)),8))</f>
        <v>0</v>
      </c>
      <c r="H54" s="31">
        <f>IF(ROWS($A$11:H54)&gt;COUNTIF(POA!$A:$A,$B$5),"",INDEX(POA!$A$2:$O$856,_xlfn.AGGREGATE(15,6,ROW(POA!$A$2:$A$855)-ROW(POA!$A$2)+1/--(POA!$A$2:$A$855=$B$5),ROWS($A$11:H54)),9))</f>
        <v>0</v>
      </c>
      <c r="I54" s="31">
        <f>IF(ROWS($A$11:I54)&gt;COUNTIF(POA!$A:$A,$B$5),"",INDEX(POA!$A$2:$O$856,_xlfn.AGGREGATE(15,6,ROW(POA!$A$2:$A$855)-ROW(POA!$A$2)+1/--(POA!$A$2:$A$855=$B$5),ROWS($A$11:I54)),10))</f>
        <v>0</v>
      </c>
      <c r="J54" s="31">
        <f>IF(ROWS($A$11:J54)&gt;COUNTIF(POA!$A:$A,$B$5),"",INDEX(POA!$A$2:$O$856,_xlfn.AGGREGATE(15,6,ROW(POA!$A$2:$A$855)-ROW(POA!$A$2)+1/--(POA!$A$2:$A$855=$B$5),ROWS($A$11:J54)),11))</f>
        <v>2</v>
      </c>
      <c r="K54" s="31">
        <f>IF(ROWS($A$11:K54)&gt;COUNTIF(POA!$A:$A,$B$5),"",INDEX(POA!$A$2:$O$856,_xlfn.AGGREGATE(15,6,ROW(POA!$A$2:$A$855)-ROW(POA!$A$2)+1/--(POA!$A$2:$A$855=$B$5),ROWS($A$11:K54)),12))</f>
        <v>0</v>
      </c>
      <c r="L54" s="31">
        <f>IF(ROWS($A$11:L54)&gt;COUNTIF(POA!$A:$A,$B$5),"",INDEX(POA!$A$2:$O$856,_xlfn.AGGREGATE(15,6,ROW(POA!$A$2:$A$855)-ROW(POA!$A$2)+1/--(POA!$A$2:$A$855=$B$5),ROWS($A$11:L54)),13))</f>
        <v>0</v>
      </c>
      <c r="M54" s="31">
        <f>IF(ROWS($A$11:M54)&gt;COUNTIF(POA!$A:$A,$B$5),"",INDEX(POA!$A$2:$O$856,_xlfn.AGGREGATE(15,6,ROW(POA!$A$2:$A$855)-ROW(POA!$A$2)+1/--(POA!$A$2:$A$855=$B$5),ROWS($A$11:M54)),14))</f>
        <v>0</v>
      </c>
      <c r="N54" s="37">
        <f t="shared" si="1"/>
        <v>0</v>
      </c>
      <c r="O54" s="41">
        <f t="shared" si="2"/>
        <v>0</v>
      </c>
    </row>
    <row r="58" spans="1:16" ht="15.6" x14ac:dyDescent="0.3">
      <c r="A58" s="4"/>
      <c r="B58" s="82" t="s">
        <v>0</v>
      </c>
      <c r="C58" s="82"/>
      <c r="D58" s="82"/>
      <c r="E58" s="82"/>
      <c r="F58" s="82"/>
      <c r="G58" s="82"/>
      <c r="H58" s="82"/>
      <c r="I58" s="82"/>
      <c r="J58" s="82"/>
      <c r="K58" s="82"/>
      <c r="L58" s="82"/>
      <c r="M58" s="82"/>
      <c r="N58" s="82"/>
      <c r="O58" s="82"/>
    </row>
    <row r="59" spans="1:16" x14ac:dyDescent="0.3">
      <c r="A59" s="4"/>
      <c r="B59" s="83" t="s">
        <v>1564</v>
      </c>
      <c r="C59" s="83"/>
      <c r="D59" s="83"/>
      <c r="E59" s="83"/>
      <c r="F59" s="83"/>
      <c r="G59" s="83"/>
      <c r="H59" s="83"/>
      <c r="I59" s="83"/>
      <c r="J59" s="83"/>
      <c r="K59" s="83"/>
      <c r="L59" s="83"/>
      <c r="M59" s="83"/>
      <c r="N59" s="83"/>
      <c r="O59" s="83"/>
    </row>
    <row r="60" spans="1:16" x14ac:dyDescent="0.3">
      <c r="A60" s="4"/>
      <c r="B60" s="47"/>
      <c r="C60" s="47"/>
      <c r="D60" s="47"/>
      <c r="E60" s="47"/>
      <c r="F60" s="47"/>
      <c r="G60" s="47"/>
      <c r="H60" s="47"/>
      <c r="I60" s="47"/>
      <c r="J60" s="47"/>
      <c r="K60" s="47"/>
      <c r="L60" s="47"/>
      <c r="M60" s="47"/>
      <c r="N60" s="47"/>
      <c r="O60" s="47"/>
    </row>
    <row r="61" spans="1:16" ht="15.6" x14ac:dyDescent="0.3">
      <c r="A61" s="4"/>
      <c r="B61" s="12"/>
      <c r="C61" s="12"/>
      <c r="D61" s="12"/>
      <c r="E61" s="12"/>
      <c r="F61" s="12"/>
      <c r="G61" s="12"/>
      <c r="H61" s="12"/>
      <c r="I61" s="12"/>
      <c r="J61" s="12"/>
      <c r="K61" s="12"/>
      <c r="L61" s="12"/>
      <c r="M61" s="12"/>
      <c r="N61" s="12"/>
      <c r="O61" s="12"/>
    </row>
    <row r="62" spans="1:16" ht="15.6" x14ac:dyDescent="0.3">
      <c r="A62" s="6" t="s">
        <v>1</v>
      </c>
      <c r="B62" s="33">
        <v>403</v>
      </c>
      <c r="C62" s="84" t="s">
        <v>146</v>
      </c>
      <c r="D62" s="84"/>
      <c r="E62" s="84"/>
      <c r="F62" s="84"/>
      <c r="G62" s="84"/>
      <c r="H62" s="84"/>
      <c r="I62" s="84"/>
      <c r="J62" s="84"/>
      <c r="K62" s="84"/>
      <c r="L62" s="84"/>
      <c r="M62" s="84"/>
      <c r="N62" s="84"/>
      <c r="O62" s="46"/>
    </row>
    <row r="63" spans="1:16" x14ac:dyDescent="0.3">
      <c r="A63" s="6" t="s">
        <v>13</v>
      </c>
      <c r="B63" s="11" t="s">
        <v>2</v>
      </c>
      <c r="C63" s="84" t="s">
        <v>19</v>
      </c>
      <c r="D63" s="84"/>
      <c r="E63" s="84"/>
      <c r="F63" s="84"/>
      <c r="G63" s="84"/>
      <c r="H63" s="84"/>
      <c r="I63" s="84"/>
      <c r="J63" s="84"/>
      <c r="K63" s="84"/>
      <c r="L63" s="84"/>
      <c r="M63" s="84"/>
      <c r="N63" s="84"/>
      <c r="O63" s="8"/>
      <c r="P63" s="4"/>
    </row>
    <row r="64" spans="1:16" x14ac:dyDescent="0.3">
      <c r="B64" s="9"/>
      <c r="C64" s="9"/>
      <c r="D64" s="9"/>
      <c r="E64" s="9"/>
      <c r="F64" s="9"/>
      <c r="G64" s="9"/>
      <c r="H64" s="9"/>
      <c r="I64" s="9"/>
      <c r="J64" s="9"/>
      <c r="K64" s="9"/>
      <c r="L64" s="9"/>
      <c r="M64" s="9"/>
      <c r="N64" s="9"/>
    </row>
    <row r="65" spans="1:16" x14ac:dyDescent="0.3">
      <c r="A65" s="85" t="s">
        <v>21</v>
      </c>
      <c r="B65" s="85" t="s">
        <v>22</v>
      </c>
      <c r="C65" s="85" t="s">
        <v>23</v>
      </c>
      <c r="D65" s="85" t="s">
        <v>24</v>
      </c>
      <c r="E65" s="85" t="s">
        <v>5</v>
      </c>
      <c r="F65" s="86" t="s">
        <v>25</v>
      </c>
      <c r="G65" s="86"/>
      <c r="H65" s="86"/>
      <c r="I65" s="86"/>
      <c r="J65" s="86"/>
      <c r="K65" s="86"/>
      <c r="L65" s="86"/>
      <c r="M65" s="86"/>
      <c r="N65" s="87" t="s">
        <v>16</v>
      </c>
      <c r="O65" s="85" t="s">
        <v>17</v>
      </c>
    </row>
    <row r="66" spans="1:16" x14ac:dyDescent="0.3">
      <c r="A66" s="85"/>
      <c r="B66" s="85"/>
      <c r="C66" s="85"/>
      <c r="D66" s="85"/>
      <c r="E66" s="85"/>
      <c r="F66" s="86" t="s">
        <v>6</v>
      </c>
      <c r="G66" s="86"/>
      <c r="H66" s="86" t="s">
        <v>7</v>
      </c>
      <c r="I66" s="86"/>
      <c r="J66" s="86" t="s">
        <v>8</v>
      </c>
      <c r="K66" s="86"/>
      <c r="L66" s="86" t="s">
        <v>9</v>
      </c>
      <c r="M66" s="86"/>
      <c r="N66" s="87"/>
      <c r="O66" s="85"/>
    </row>
    <row r="67" spans="1:16" x14ac:dyDescent="0.3">
      <c r="A67" s="85"/>
      <c r="B67" s="85"/>
      <c r="C67" s="85"/>
      <c r="D67" s="85"/>
      <c r="E67" s="85"/>
      <c r="F67" s="48" t="s">
        <v>10</v>
      </c>
      <c r="G67" s="48" t="s">
        <v>11</v>
      </c>
      <c r="H67" s="48" t="s">
        <v>10</v>
      </c>
      <c r="I67" s="48" t="s">
        <v>11</v>
      </c>
      <c r="J67" s="48" t="s">
        <v>10</v>
      </c>
      <c r="K67" s="48" t="s">
        <v>12</v>
      </c>
      <c r="L67" s="48" t="s">
        <v>10</v>
      </c>
      <c r="M67" s="48" t="s">
        <v>12</v>
      </c>
      <c r="N67" s="87"/>
      <c r="O67" s="85"/>
    </row>
    <row r="68" spans="1:16" ht="39.6" x14ac:dyDescent="0.3">
      <c r="A68" s="2" t="str">
        <f>INDEX('POA2'!$A$2:$O$152,_xlfn.AGGREGATE(15,6,ROW('POA2'!$A$2:$A$152)-ROW('POA2'!$A$2)+1/--('POA2'!$A$2:$A$152=$B$62),ROWS($A68:A$68)),3)</f>
        <v>2.3 Investigación, desarrollo tecnológico e Innovación</v>
      </c>
      <c r="B68" s="2" t="str">
        <f>INDEX('POA2'!$A$2:$O$152,_xlfn.AGGREGATE(15,6,ROW('POA2'!$A$2:$A$152)-ROW('POA2'!$A$2)+1/--('POA2'!$A$2:$A$152=$B$62),ROWS($A68:B$68)),4)</f>
        <v>2.3.1 Fortalecer la investigación, el desarrollo tecnológico y la innovación para contribuir al desarrollo regional, nacional e internacional.</v>
      </c>
      <c r="C68" s="2" t="str">
        <f>INDEX('POA2'!$A$2:$O$152,_xlfn.AGGREGATE(15,6,ROW('POA2'!$A$2:$A$152)-ROW('POA2'!$A$2)+1/--('POA2'!$A$2:$A$152=$B$62),ROWS($A68:C$68)),5)</f>
        <v>2.3.1.5 Consolidar el vínculo entre la investigación y la docencia mediante estrategias diferenciadas que incidan en las distintas etapas del proceso formativo de los estudiantes.</v>
      </c>
      <c r="D68" s="2" t="str">
        <f>INDEX('POA2'!$A$2:$O$152,_xlfn.AGGREGATE(15,6,ROW('POA2'!$A$2:$A$152)-ROW('POA2'!$A$2)+1/--('POA2'!$A$2:$A$152=$B$62),ROWS($A68:D$68)),6)</f>
        <v>Promover la incorporación de estudiantes de licenciatura en actividades de investigación bajo las modalidades de becario de investigación, ayudantía de investigación o ejercicio investigativo</v>
      </c>
      <c r="E68" s="37">
        <f t="shared" ref="E68:E72" si="3">+F68+H68+J68+L68</f>
        <v>20</v>
      </c>
      <c r="F68" s="31">
        <f>INDEX('POA2'!$A$2:$O$152,_xlfn.AGGREGATE(15,6,ROW('POA2'!$A$2:$A$152)-ROW('POA2'!$A$2)+1/--('POA2'!$A$2:$A$152=$B$62),ROWS($A68:F$68)),7)</f>
        <v>0</v>
      </c>
      <c r="G68" s="31">
        <f>INDEX('POA2'!$A$2:$O$152,_xlfn.AGGREGATE(15,6,ROW('POA2'!$A$2:$A$152)-ROW('POA2'!$A$2)+1/--('POA2'!$A$2:$A$152=$B$62),ROWS($A68:G$68)),8)</f>
        <v>0</v>
      </c>
      <c r="H68" s="31">
        <f>INDEX('POA2'!$A$2:$O$152,_xlfn.AGGREGATE(15,6,ROW('POA2'!$A$2:$A$152)-ROW('POA2'!$A$2)+1/--('POA2'!$A$2:$A$152=$B$62),ROWS($A68:H$68)),9)</f>
        <v>10</v>
      </c>
      <c r="I68" s="31">
        <f>INDEX('POA2'!$A$2:$O$152,_xlfn.AGGREGATE(15,6,ROW('POA2'!$A$2:$A$152)-ROW('POA2'!$A$2)+1/--('POA2'!$A$2:$A$152=$B$62),ROWS($A68:I$68)),10)</f>
        <v>0</v>
      </c>
      <c r="J68" s="31">
        <f>INDEX('POA2'!$A$2:$O$152,_xlfn.AGGREGATE(15,6,ROW('POA2'!$A$2:$A$152)-ROW('POA2'!$A$2)+1/--('POA2'!$A$2:$A$152=$B$62),ROWS($A68:J$68)),11)</f>
        <v>0</v>
      </c>
      <c r="K68" s="31">
        <f>INDEX('POA2'!$A$2:$O$152,_xlfn.AGGREGATE(15,6,ROW('POA2'!$A$2:$A$152)-ROW('POA2'!$A$2)+1/--('POA2'!$A$2:$A$152=$B$62),ROWS($A68:K$68)),12)</f>
        <v>0</v>
      </c>
      <c r="L68" s="31">
        <f>INDEX('POA2'!$A$2:$O$152,_xlfn.AGGREGATE(15,6,ROW('POA2'!$A$2:$A$152)-ROW('POA2'!$A$2)+1/--('POA2'!$A$2:$A$152=$B$62),ROWS($A68:L$68)),13)</f>
        <v>10</v>
      </c>
      <c r="M68" s="31">
        <f>INDEX('POA2'!$A$2:$O$152,_xlfn.AGGREGATE(15,6,ROW('POA2'!$A$2:$A$152)-ROW('POA2'!$A$2)+1/--('POA2'!$A$2:$A$152=$B$62),ROWS($A68:M$68)),14)</f>
        <v>0</v>
      </c>
      <c r="N68" s="37">
        <f t="shared" ref="N68:N72" si="4">+G68+I68+K68+M68</f>
        <v>0</v>
      </c>
      <c r="O68" s="41">
        <f>IFERROR(N68/E68,0%)</f>
        <v>0</v>
      </c>
    </row>
    <row r="69" spans="1:16" ht="39.6" x14ac:dyDescent="0.3">
      <c r="A69" s="2" t="str">
        <f>INDEX('POA2'!$A$2:$O$152,_xlfn.AGGREGATE(15,6,ROW('POA2'!$A$2:$A$152)-ROW('POA2'!$A$2)+1/--('POA2'!$A$2:$A$152=$B$62),ROWS($A$68:A69)),3)</f>
        <v>2.3 Investigación, desarrollo tecnológico e Innovación</v>
      </c>
      <c r="B69" s="2" t="str">
        <f>INDEX('POA2'!$A$2:$O$152,_xlfn.AGGREGATE(15,6,ROW('POA2'!$A$2:$A$152)-ROW('POA2'!$A$2)+1/--('POA2'!$A$2:$A$152=$B$62),ROWS($A$68:B69)),4)</f>
        <v>2.3.2 Difundir y divulgar los resultados de la investigación a través de los diferentes formatos y canales que permitan consolidar la capacidad académica de la institución.</v>
      </c>
      <c r="C69" s="2" t="str">
        <f>INDEX('POA2'!$A$2:$O$152,_xlfn.AGGREGATE(15,6,ROW('POA2'!$A$2:$A$152)-ROW('POA2'!$A$2)+1/--('POA2'!$A$2:$A$152=$B$62),ROWS($A$68:C69)),5)</f>
        <v>2.3.2.2 Generar condiciones para que los académicos publiquen en revistas que se caractericen por su rigor científico.</v>
      </c>
      <c r="D69" s="2" t="str">
        <f>INDEX('POA2'!$A$2:$O$152,_xlfn.AGGREGATE(15,6,ROW('POA2'!$A$2:$A$152)-ROW('POA2'!$A$2)+1/--('POA2'!$A$2:$A$152=$B$62),ROWS($A$68:D69)),6)</f>
        <v>Gestión de recursos para gastos de publicación de artículos en revistas indizadas de alto impacto</v>
      </c>
      <c r="E69" s="37">
        <f t="shared" si="3"/>
        <v>0</v>
      </c>
      <c r="F69" s="31">
        <f>INDEX('POA2'!$A$2:$O$152,_xlfn.AGGREGATE(15,6,ROW('POA2'!$A$2:$A$152)-ROW('POA2'!$A$2)+1/--('POA2'!$A$2:$A$152=$B$62),ROWS($A$68:F69)),7)</f>
        <v>0</v>
      </c>
      <c r="G69" s="31">
        <f>INDEX('POA2'!$A$2:$O$152,_xlfn.AGGREGATE(15,6,ROW('POA2'!$A$2:$A$152)-ROW('POA2'!$A$2)+1/--('POA2'!$A$2:$A$152=$B$62),ROWS($A$68:G69)),8)</f>
        <v>0</v>
      </c>
      <c r="H69" s="31">
        <f>INDEX('POA2'!$A$2:$O$152,_xlfn.AGGREGATE(15,6,ROW('POA2'!$A$2:$A$152)-ROW('POA2'!$A$2)+1/--('POA2'!$A$2:$A$152=$B$62),ROWS($A$68:H69)),9)</f>
        <v>0</v>
      </c>
      <c r="I69" s="31">
        <f>INDEX('POA2'!$A$2:$O$152,_xlfn.AGGREGATE(15,6,ROW('POA2'!$A$2:$A$152)-ROW('POA2'!$A$2)+1/--('POA2'!$A$2:$A$152=$B$62),ROWS($A$68:I69)),10)</f>
        <v>0</v>
      </c>
      <c r="J69" s="31">
        <f>INDEX('POA2'!$A$2:$O$152,_xlfn.AGGREGATE(15,6,ROW('POA2'!$A$2:$A$152)-ROW('POA2'!$A$2)+1/--('POA2'!$A$2:$A$152=$B$62),ROWS($A$68:J69)),11)</f>
        <v>0</v>
      </c>
      <c r="K69" s="31">
        <f>INDEX('POA2'!$A$2:$O$152,_xlfn.AGGREGATE(15,6,ROW('POA2'!$A$2:$A$152)-ROW('POA2'!$A$2)+1/--('POA2'!$A$2:$A$152=$B$62),ROWS($A$68:K69)),12)</f>
        <v>0</v>
      </c>
      <c r="L69" s="31">
        <f>INDEX('POA2'!$A$2:$O$152,_xlfn.AGGREGATE(15,6,ROW('POA2'!$A$2:$A$152)-ROW('POA2'!$A$2)+1/--('POA2'!$A$2:$A$152=$B$62),ROWS($A$68:L69)),13)</f>
        <v>0</v>
      </c>
      <c r="M69" s="31">
        <f>INDEX('POA2'!$A$2:$O$152,_xlfn.AGGREGATE(15,6,ROW('POA2'!$A$2:$A$152)-ROW('POA2'!$A$2)+1/--('POA2'!$A$2:$A$152=$B$62),ROWS($A$68:M69)),14)</f>
        <v>0</v>
      </c>
      <c r="N69" s="37">
        <f t="shared" si="4"/>
        <v>0</v>
      </c>
      <c r="O69" s="41">
        <f t="shared" ref="O69:O72" si="5">IFERROR(N69/E69,0%)</f>
        <v>0</v>
      </c>
    </row>
    <row r="70" spans="1:16" ht="39.6" x14ac:dyDescent="0.3">
      <c r="A70" s="2" t="str">
        <f>INDEX('POA2'!$A$2:$O$152,_xlfn.AGGREGATE(15,6,ROW('POA2'!$A$2:$A$152)-ROW('POA2'!$A$2)+1/--('POA2'!$A$2:$A$152=$B$62),ROWS($A$68:A70)),3)</f>
        <v>2.3 Investigación, desarrollo tecnológico e Innovación</v>
      </c>
      <c r="B70" s="2" t="str">
        <f>INDEX('POA2'!$A$2:$O$152,_xlfn.AGGREGATE(15,6,ROW('POA2'!$A$2:$A$152)-ROW('POA2'!$A$2)+1/--('POA2'!$A$2:$A$152=$B$62),ROWS($A$68:B70)),4)</f>
        <v>2.3.1 Fortalecer la investigación, el desarrollo tecnológico y la innovación para contribuir al desarrollo regional, nacional e internacional.</v>
      </c>
      <c r="C70" s="2" t="str">
        <f>INDEX('POA2'!$A$2:$O$152,_xlfn.AGGREGATE(15,6,ROW('POA2'!$A$2:$A$152)-ROW('POA2'!$A$2)+1/--('POA2'!$A$2:$A$152=$B$62),ROWS($A$68:C70)),5)</f>
        <v>2.3.1.3 Fortalecer y consolidar las redes de colaboración en materia de investigación con académicos de otras instituciones de educación superior y centros de investigación de los ámbitos regional, nacional e internacional.</v>
      </c>
      <c r="D70" s="2" t="str">
        <f>INDEX('POA2'!$A$2:$O$152,_xlfn.AGGREGATE(15,6,ROW('POA2'!$A$2:$A$152)-ROW('POA2'!$A$2)+1/--('POA2'!$A$2:$A$152=$B$62),ROWS($A$68:D70)),6)</f>
        <v>Apoyos complementarios de movilidad académica para invitar investigadores de CAs consolidades con fines de formalizar redes de colaboración</v>
      </c>
      <c r="E70" s="37">
        <f t="shared" si="3"/>
        <v>0</v>
      </c>
      <c r="F70" s="31">
        <f>INDEX('POA2'!$A$2:$O$152,_xlfn.AGGREGATE(15,6,ROW('POA2'!$A$2:$A$152)-ROW('POA2'!$A$2)+1/--('POA2'!$A$2:$A$152=$B$62),ROWS($A$68:F70)),7)</f>
        <v>0</v>
      </c>
      <c r="G70" s="31">
        <f>INDEX('POA2'!$A$2:$O$152,_xlfn.AGGREGATE(15,6,ROW('POA2'!$A$2:$A$152)-ROW('POA2'!$A$2)+1/--('POA2'!$A$2:$A$152=$B$62),ROWS($A$68:G70)),8)</f>
        <v>0</v>
      </c>
      <c r="H70" s="31">
        <f>INDEX('POA2'!$A$2:$O$152,_xlfn.AGGREGATE(15,6,ROW('POA2'!$A$2:$A$152)-ROW('POA2'!$A$2)+1/--('POA2'!$A$2:$A$152=$B$62),ROWS($A$68:H70)),9)</f>
        <v>0</v>
      </c>
      <c r="I70" s="31">
        <f>INDEX('POA2'!$A$2:$O$152,_xlfn.AGGREGATE(15,6,ROW('POA2'!$A$2:$A$152)-ROW('POA2'!$A$2)+1/--('POA2'!$A$2:$A$152=$B$62),ROWS($A$68:I70)),10)</f>
        <v>0</v>
      </c>
      <c r="J70" s="31">
        <f>INDEX('POA2'!$A$2:$O$152,_xlfn.AGGREGATE(15,6,ROW('POA2'!$A$2:$A$152)-ROW('POA2'!$A$2)+1/--('POA2'!$A$2:$A$152=$B$62),ROWS($A$68:J70)),11)</f>
        <v>0</v>
      </c>
      <c r="K70" s="31">
        <f>INDEX('POA2'!$A$2:$O$152,_xlfn.AGGREGATE(15,6,ROW('POA2'!$A$2:$A$152)-ROW('POA2'!$A$2)+1/--('POA2'!$A$2:$A$152=$B$62),ROWS($A$68:K70)),12)</f>
        <v>0</v>
      </c>
      <c r="L70" s="31">
        <f>INDEX('POA2'!$A$2:$O$152,_xlfn.AGGREGATE(15,6,ROW('POA2'!$A$2:$A$152)-ROW('POA2'!$A$2)+1/--('POA2'!$A$2:$A$152=$B$62),ROWS($A$68:L70)),13)</f>
        <v>0</v>
      </c>
      <c r="M70" s="31">
        <f>INDEX('POA2'!$A$2:$O$152,_xlfn.AGGREGATE(15,6,ROW('POA2'!$A$2:$A$152)-ROW('POA2'!$A$2)+1/--('POA2'!$A$2:$A$152=$B$62),ROWS($A$68:M70)),14)</f>
        <v>0</v>
      </c>
      <c r="N70" s="37">
        <f t="shared" si="4"/>
        <v>0</v>
      </c>
      <c r="O70" s="41">
        <f t="shared" si="5"/>
        <v>0</v>
      </c>
    </row>
    <row r="71" spans="1:16" ht="26.4" x14ac:dyDescent="0.3">
      <c r="A71" s="2" t="str">
        <f>INDEX('POA2'!$A$2:$O$152,_xlfn.AGGREGATE(15,6,ROW('POA2'!$A$2:$A$152)-ROW('POA2'!$A$2)+1/--('POA2'!$A$2:$A$152=$B$62),ROWS($A$68:A71)),3)</f>
        <v>2.3 Investigación, desarrollo tecnológico e Innovación</v>
      </c>
      <c r="B71" s="2" t="str">
        <f>INDEX('POA2'!$A$2:$O$152,_xlfn.AGGREGATE(15,6,ROW('POA2'!$A$2:$A$152)-ROW('POA2'!$A$2)+1/--('POA2'!$A$2:$A$152=$B$62),ROWS($A$68:B71)),4)</f>
        <v>2.3.1 Fortalecer la investigación, el desarrollo tecnológico y la innovación para contribuir al desarrollo regional, nacional e internacional.</v>
      </c>
      <c r="C71" s="2" t="str">
        <f>INDEX('POA2'!$A$2:$O$152,_xlfn.AGGREGATE(15,6,ROW('POA2'!$A$2:$A$152)-ROW('POA2'!$A$2)+1/--('POA2'!$A$2:$A$152=$B$62),ROWS($A$68:C71)),5)</f>
        <v>2.3.1.4 Gestionar recursos externos para financiar proyectos de investigación, desarrollo tecnológico e innovación.</v>
      </c>
      <c r="D71" s="2" t="str">
        <f>INDEX('POA2'!$A$2:$O$152,_xlfn.AGGREGATE(15,6,ROW('POA2'!$A$2:$A$152)-ROW('POA2'!$A$2)+1/--('POA2'!$A$2:$A$152=$B$62),ROWS($A$68:D71)),6)</f>
        <v>Presentar propuestas de proyectos de investigación a convocatorias con financiamiento externo.</v>
      </c>
      <c r="E71" s="37">
        <f t="shared" si="3"/>
        <v>0</v>
      </c>
      <c r="F71" s="31">
        <f>INDEX('POA2'!$A$2:$O$152,_xlfn.AGGREGATE(15,6,ROW('POA2'!$A$2:$A$152)-ROW('POA2'!$A$2)+1/--('POA2'!$A$2:$A$152=$B$62),ROWS($A$68:F71)),7)</f>
        <v>0</v>
      </c>
      <c r="G71" s="31">
        <f>INDEX('POA2'!$A$2:$O$152,_xlfn.AGGREGATE(15,6,ROW('POA2'!$A$2:$A$152)-ROW('POA2'!$A$2)+1/--('POA2'!$A$2:$A$152=$B$62),ROWS($A$68:G71)),8)</f>
        <v>0</v>
      </c>
      <c r="H71" s="31">
        <f>INDEX('POA2'!$A$2:$O$152,_xlfn.AGGREGATE(15,6,ROW('POA2'!$A$2:$A$152)-ROW('POA2'!$A$2)+1/--('POA2'!$A$2:$A$152=$B$62),ROWS($A$68:H71)),9)</f>
        <v>0</v>
      </c>
      <c r="I71" s="31">
        <f>INDEX('POA2'!$A$2:$O$152,_xlfn.AGGREGATE(15,6,ROW('POA2'!$A$2:$A$152)-ROW('POA2'!$A$2)+1/--('POA2'!$A$2:$A$152=$B$62),ROWS($A$68:I71)),10)</f>
        <v>0</v>
      </c>
      <c r="J71" s="31">
        <f>INDEX('POA2'!$A$2:$O$152,_xlfn.AGGREGATE(15,6,ROW('POA2'!$A$2:$A$152)-ROW('POA2'!$A$2)+1/--('POA2'!$A$2:$A$152=$B$62),ROWS($A$68:J71)),11)</f>
        <v>0</v>
      </c>
      <c r="K71" s="31">
        <f>INDEX('POA2'!$A$2:$O$152,_xlfn.AGGREGATE(15,6,ROW('POA2'!$A$2:$A$152)-ROW('POA2'!$A$2)+1/--('POA2'!$A$2:$A$152=$B$62),ROWS($A$68:K71)),12)</f>
        <v>0</v>
      </c>
      <c r="L71" s="31">
        <f>INDEX('POA2'!$A$2:$O$152,_xlfn.AGGREGATE(15,6,ROW('POA2'!$A$2:$A$152)-ROW('POA2'!$A$2)+1/--('POA2'!$A$2:$A$152=$B$62),ROWS($A$68:L71)),13)</f>
        <v>0</v>
      </c>
      <c r="M71" s="31">
        <f>INDEX('POA2'!$A$2:$O$152,_xlfn.AGGREGATE(15,6,ROW('POA2'!$A$2:$A$152)-ROW('POA2'!$A$2)+1/--('POA2'!$A$2:$A$152=$B$62),ROWS($A$68:M71)),14)</f>
        <v>0</v>
      </c>
      <c r="N71" s="37">
        <f t="shared" si="4"/>
        <v>0</v>
      </c>
      <c r="O71" s="41">
        <f t="shared" si="5"/>
        <v>0</v>
      </c>
    </row>
    <row r="72" spans="1:16" ht="26.4" x14ac:dyDescent="0.3">
      <c r="A72" s="2" t="str">
        <f>INDEX('POA2'!$A$2:$O$152,_xlfn.AGGREGATE(15,6,ROW('POA2'!$A$2:$A$152)-ROW('POA2'!$A$2)+1/--('POA2'!$A$2:$A$152=$B$62),ROWS($A$68:A72)),3)</f>
        <v>2.3 Investigación, desarrollo tecnológico e Innovación</v>
      </c>
      <c r="B72" s="2" t="str">
        <f>INDEX('POA2'!$A$2:$O$152,_xlfn.AGGREGATE(15,6,ROW('POA2'!$A$2:$A$152)-ROW('POA2'!$A$2)+1/--('POA2'!$A$2:$A$152=$B$62),ROWS($A$68:B72)),4)</f>
        <v>2.3.1 Fortalecer la investigación, el desarrollo tecnológico y la innovación para contribuir al desarrollo regional, nacional e internacional.</v>
      </c>
      <c r="C72" s="2" t="str">
        <f>INDEX('POA2'!$A$2:$O$152,_xlfn.AGGREGATE(15,6,ROW('POA2'!$A$2:$A$152)-ROW('POA2'!$A$2)+1/--('POA2'!$A$2:$A$152=$B$62),ROWS($A$68:C72)),5)</f>
        <v>2.3.1.2 Estimular la creación y consolidación de los grupos de investigación en las diversas áreas del conocimiento que cultiva la universidad.</v>
      </c>
      <c r="D72" s="2" t="str">
        <f>INDEX('POA2'!$A$2:$O$152,_xlfn.AGGREGATE(15,6,ROW('POA2'!$A$2:$A$152)-ROW('POA2'!$A$2)+1/--('POA2'!$A$2:$A$152=$B$62),ROWS($A$68:D72)),6)</f>
        <v>Programa de equipamientos de espacio de investigación que promueva el trabajo colaborativo y la conformación de CA</v>
      </c>
      <c r="E72" s="37">
        <f t="shared" si="3"/>
        <v>0</v>
      </c>
      <c r="F72" s="31">
        <f>INDEX('POA2'!$A$2:$O$152,_xlfn.AGGREGATE(15,6,ROW('POA2'!$A$2:$A$152)-ROW('POA2'!$A$2)+1/--('POA2'!$A$2:$A$152=$B$62),ROWS($A$68:F72)),7)</f>
        <v>0</v>
      </c>
      <c r="G72" s="31">
        <f>INDEX('POA2'!$A$2:$O$152,_xlfn.AGGREGATE(15,6,ROW('POA2'!$A$2:$A$152)-ROW('POA2'!$A$2)+1/--('POA2'!$A$2:$A$152=$B$62),ROWS($A$68:G72)),8)</f>
        <v>0</v>
      </c>
      <c r="H72" s="31">
        <f>INDEX('POA2'!$A$2:$O$152,_xlfn.AGGREGATE(15,6,ROW('POA2'!$A$2:$A$152)-ROW('POA2'!$A$2)+1/--('POA2'!$A$2:$A$152=$B$62),ROWS($A$68:H72)),9)</f>
        <v>0</v>
      </c>
      <c r="I72" s="31">
        <f>INDEX('POA2'!$A$2:$O$152,_xlfn.AGGREGATE(15,6,ROW('POA2'!$A$2:$A$152)-ROW('POA2'!$A$2)+1/--('POA2'!$A$2:$A$152=$B$62),ROWS($A$68:I72)),10)</f>
        <v>0</v>
      </c>
      <c r="J72" s="31">
        <f>INDEX('POA2'!$A$2:$O$152,_xlfn.AGGREGATE(15,6,ROW('POA2'!$A$2:$A$152)-ROW('POA2'!$A$2)+1/--('POA2'!$A$2:$A$152=$B$62),ROWS($A$68:J72)),11)</f>
        <v>0</v>
      </c>
      <c r="K72" s="31">
        <f>INDEX('POA2'!$A$2:$O$152,_xlfn.AGGREGATE(15,6,ROW('POA2'!$A$2:$A$152)-ROW('POA2'!$A$2)+1/--('POA2'!$A$2:$A$152=$B$62),ROWS($A$68:K72)),12)</f>
        <v>0</v>
      </c>
      <c r="L72" s="31">
        <f>INDEX('POA2'!$A$2:$O$152,_xlfn.AGGREGATE(15,6,ROW('POA2'!$A$2:$A$152)-ROW('POA2'!$A$2)+1/--('POA2'!$A$2:$A$152=$B$62),ROWS($A$68:L72)),13)</f>
        <v>0</v>
      </c>
      <c r="M72" s="31">
        <f>INDEX('POA2'!$A$2:$O$152,_xlfn.AGGREGATE(15,6,ROW('POA2'!$A$2:$A$152)-ROW('POA2'!$A$2)+1/--('POA2'!$A$2:$A$152=$B$62),ROWS($A$68:M72)),14)</f>
        <v>0</v>
      </c>
      <c r="N72" s="37">
        <f t="shared" si="4"/>
        <v>0</v>
      </c>
      <c r="O72" s="41">
        <f t="shared" si="5"/>
        <v>0</v>
      </c>
    </row>
    <row r="73" spans="1:16" x14ac:dyDescent="0.3">
      <c r="A73" s="13"/>
      <c r="B73" s="13"/>
      <c r="C73" s="13"/>
      <c r="D73" s="13"/>
      <c r="E73" s="55"/>
      <c r="F73" s="56"/>
      <c r="G73" s="56"/>
      <c r="H73" s="56"/>
      <c r="I73" s="56"/>
      <c r="J73" s="56"/>
      <c r="K73" s="56"/>
      <c r="L73" s="56"/>
      <c r="M73" s="56"/>
      <c r="N73" s="55"/>
      <c r="O73" s="57"/>
    </row>
    <row r="75" spans="1:16" ht="15.6" x14ac:dyDescent="0.3">
      <c r="A75" s="4"/>
      <c r="B75" s="82" t="s">
        <v>0</v>
      </c>
      <c r="C75" s="82"/>
      <c r="D75" s="82"/>
      <c r="E75" s="82"/>
      <c r="F75" s="82"/>
      <c r="G75" s="82"/>
      <c r="H75" s="82"/>
      <c r="I75" s="82"/>
      <c r="J75" s="82"/>
      <c r="K75" s="82"/>
      <c r="L75" s="82"/>
      <c r="M75" s="82"/>
      <c r="N75" s="82"/>
      <c r="O75" s="82"/>
    </row>
    <row r="76" spans="1:16" x14ac:dyDescent="0.3">
      <c r="A76" s="4"/>
      <c r="B76" s="83" t="s">
        <v>1564</v>
      </c>
      <c r="C76" s="83"/>
      <c r="D76" s="83"/>
      <c r="E76" s="83"/>
      <c r="F76" s="83"/>
      <c r="G76" s="83"/>
      <c r="H76" s="83"/>
      <c r="I76" s="83"/>
      <c r="J76" s="83"/>
      <c r="K76" s="83"/>
      <c r="L76" s="83"/>
      <c r="M76" s="83"/>
      <c r="N76" s="83"/>
      <c r="O76" s="83"/>
    </row>
    <row r="77" spans="1:16" x14ac:dyDescent="0.3">
      <c r="A77" s="4"/>
      <c r="B77" s="47"/>
      <c r="C77" s="47"/>
      <c r="D77" s="47"/>
      <c r="E77" s="47"/>
      <c r="F77" s="47"/>
      <c r="G77" s="47"/>
      <c r="H77" s="47"/>
      <c r="I77" s="47"/>
      <c r="J77" s="47"/>
      <c r="K77" s="47"/>
      <c r="L77" s="47"/>
      <c r="M77" s="47"/>
      <c r="N77" s="47"/>
      <c r="O77" s="47"/>
    </row>
    <row r="78" spans="1:16" ht="15.6" x14ac:dyDescent="0.3">
      <c r="A78" s="4"/>
      <c r="B78" s="12"/>
      <c r="C78" s="12"/>
      <c r="D78" s="12"/>
      <c r="E78" s="12"/>
      <c r="F78" s="12"/>
      <c r="G78" s="12"/>
      <c r="H78" s="12"/>
      <c r="I78" s="12"/>
      <c r="J78" s="12"/>
      <c r="K78" s="12"/>
      <c r="L78" s="12"/>
      <c r="M78" s="12"/>
      <c r="N78" s="12"/>
      <c r="O78" s="12"/>
    </row>
    <row r="79" spans="1:16" ht="15.6" x14ac:dyDescent="0.3">
      <c r="A79" s="6" t="s">
        <v>1</v>
      </c>
      <c r="B79" s="33">
        <v>403</v>
      </c>
      <c r="C79" s="84" t="s">
        <v>146</v>
      </c>
      <c r="D79" s="84"/>
      <c r="E79" s="84"/>
      <c r="F79" s="84"/>
      <c r="G79" s="84"/>
      <c r="H79" s="84"/>
      <c r="I79" s="84"/>
      <c r="J79" s="84"/>
      <c r="K79" s="84"/>
      <c r="L79" s="84"/>
      <c r="M79" s="84"/>
      <c r="N79" s="84"/>
      <c r="O79" s="46"/>
    </row>
    <row r="80" spans="1:16" x14ac:dyDescent="0.3">
      <c r="A80" s="6" t="s">
        <v>13</v>
      </c>
      <c r="B80" s="11" t="s">
        <v>3</v>
      </c>
      <c r="C80" s="84" t="s">
        <v>26</v>
      </c>
      <c r="D80" s="84"/>
      <c r="E80" s="84"/>
      <c r="F80" s="84"/>
      <c r="G80" s="84"/>
      <c r="H80" s="84"/>
      <c r="I80" s="84"/>
      <c r="J80" s="84"/>
      <c r="K80" s="84"/>
      <c r="L80" s="84"/>
      <c r="M80" s="84"/>
      <c r="N80" s="84"/>
      <c r="O80" s="8"/>
      <c r="P80" s="4"/>
    </row>
    <row r="81" spans="1:15" x14ac:dyDescent="0.3">
      <c r="B81" s="9"/>
      <c r="C81" s="9"/>
      <c r="D81" s="9"/>
      <c r="E81" s="9"/>
      <c r="F81" s="9"/>
      <c r="G81" s="9"/>
      <c r="H81" s="9"/>
      <c r="I81" s="9"/>
      <c r="J81" s="9"/>
      <c r="K81" s="9"/>
      <c r="L81" s="9"/>
      <c r="M81" s="9"/>
      <c r="N81" s="9"/>
    </row>
    <row r="82" spans="1:15" x14ac:dyDescent="0.3">
      <c r="A82" s="85" t="s">
        <v>21</v>
      </c>
      <c r="B82" s="85" t="s">
        <v>22</v>
      </c>
      <c r="C82" s="85" t="s">
        <v>23</v>
      </c>
      <c r="D82" s="85" t="s">
        <v>24</v>
      </c>
      <c r="E82" s="85" t="s">
        <v>5</v>
      </c>
      <c r="F82" s="86" t="s">
        <v>25</v>
      </c>
      <c r="G82" s="86"/>
      <c r="H82" s="86"/>
      <c r="I82" s="86"/>
      <c r="J82" s="86"/>
      <c r="K82" s="86"/>
      <c r="L82" s="86"/>
      <c r="M82" s="86"/>
      <c r="N82" s="87" t="s">
        <v>16</v>
      </c>
      <c r="O82" s="85" t="s">
        <v>17</v>
      </c>
    </row>
    <row r="83" spans="1:15" x14ac:dyDescent="0.3">
      <c r="A83" s="85"/>
      <c r="B83" s="85"/>
      <c r="C83" s="85"/>
      <c r="D83" s="85"/>
      <c r="E83" s="85"/>
      <c r="F83" s="86" t="s">
        <v>6</v>
      </c>
      <c r="G83" s="86"/>
      <c r="H83" s="86" t="s">
        <v>7</v>
      </c>
      <c r="I83" s="86"/>
      <c r="J83" s="86" t="s">
        <v>8</v>
      </c>
      <c r="K83" s="86"/>
      <c r="L83" s="86" t="s">
        <v>9</v>
      </c>
      <c r="M83" s="86"/>
      <c r="N83" s="87"/>
      <c r="O83" s="85"/>
    </row>
    <row r="84" spans="1:15" x14ac:dyDescent="0.3">
      <c r="A84" s="85"/>
      <c r="B84" s="85"/>
      <c r="C84" s="85"/>
      <c r="D84" s="85"/>
      <c r="E84" s="85"/>
      <c r="F84" s="48" t="s">
        <v>10</v>
      </c>
      <c r="G84" s="48" t="s">
        <v>11</v>
      </c>
      <c r="H84" s="48" t="s">
        <v>10</v>
      </c>
      <c r="I84" s="48" t="s">
        <v>11</v>
      </c>
      <c r="J84" s="48" t="s">
        <v>10</v>
      </c>
      <c r="K84" s="48" t="s">
        <v>12</v>
      </c>
      <c r="L84" s="48" t="s">
        <v>10</v>
      </c>
      <c r="M84" s="48" t="s">
        <v>12</v>
      </c>
      <c r="N84" s="87"/>
      <c r="O84" s="85"/>
    </row>
    <row r="85" spans="1:15" ht="54.75" customHeight="1" x14ac:dyDescent="0.3">
      <c r="A85" s="2" t="str">
        <f>INDEX('POA3'!$A$2:$O$152,_xlfn.AGGREGATE(15,6,ROW('POA3'!$A$2:$A$152)-ROW('POA3'!$A$2)+1/--('POA3'!$A$2:$A$152=$B$79),ROWS($A$85:A85)),3)</f>
        <v>3.4 Extensión y vinculación</v>
      </c>
      <c r="B85" s="2" t="str">
        <f>INDEX('POA3'!$A$2:$O$152,_xlfn.AGGREGATE(15,6,ROW('POA3'!$A$2:$A$152)-ROW('POA3'!$A$2)+1/--('POA3'!$A$2:$A$152=$B$79),ROWS($A$85:B85)),4)</f>
        <v>3.4.2 Consolidar los esquemas de vinculación institucional con los sectores público, privado y social.</v>
      </c>
      <c r="C85" s="2" t="str">
        <f>INDEX('POA3'!$A$2:$O$152,_xlfn.AGGREGATE(15,6,ROW('POA3'!$A$2:$A$152)-ROW('POA3'!$A$2)+1/--('POA3'!$A$2:$A$152=$B$79),ROWS($A$85:C85)),5)</f>
        <v>3.4.2.4 Promover el desarrollo de esquemas eficaces para el diálogo y la vinculación con agentes y representantes de los diversos sectores de la sociedad.</v>
      </c>
      <c r="D85" s="2" t="str">
        <f>INDEX('POA3'!$A$2:$O$152,_xlfn.AGGREGATE(15,6,ROW('POA3'!$A$2:$A$152)-ROW('POA3'!$A$2)+1/--('POA3'!$A$2:$A$152=$B$79),ROWS($A$85:D85)),6)</f>
        <v>Reunion y sesión de trabajo con Consejo de Vinculación y Grupos de Interes de los PEs</v>
      </c>
      <c r="E85" s="37">
        <f t="shared" ref="E85" si="6">+F85+H85+J85+L85</f>
        <v>0</v>
      </c>
      <c r="F85" s="31">
        <f>INDEX('POA3'!$A$2:$O$152,_xlfn.AGGREGATE(15,6,ROW('POA3'!$A$2:$A$152)-ROW('POA3'!$A$2)+1/--('POA3'!$A$2:$A$152=$B$79),ROWS($A$85:E85)),7)</f>
        <v>0</v>
      </c>
      <c r="G85" s="31">
        <f>INDEX('POA3'!$A$2:$O$152,_xlfn.AGGREGATE(15,6,ROW('POA3'!$A$2:$A$152)-ROW('POA3'!$A$2)+1/--('POA3'!$A$2:$A$152=$B$79),ROWS($A$85:F85)),8)</f>
        <v>0</v>
      </c>
      <c r="H85" s="31">
        <f>INDEX('POA3'!$A$2:$O$152,_xlfn.AGGREGATE(15,6,ROW('POA3'!$A$2:$A$152)-ROW('POA3'!$A$2)+1/--('POA3'!$A$2:$A$152=$B$79),ROWS($A$85:G85)),9)</f>
        <v>0</v>
      </c>
      <c r="I85" s="31">
        <f>INDEX('POA3'!$A$2:$O$152,_xlfn.AGGREGATE(15,6,ROW('POA3'!$A$2:$A$152)-ROW('POA3'!$A$2)+1/--('POA3'!$A$2:$A$152=$B$79),ROWS($A$85:H85)),10)</f>
        <v>0</v>
      </c>
      <c r="J85" s="31">
        <f>INDEX('POA3'!$A$2:$O$152,_xlfn.AGGREGATE(15,6,ROW('POA3'!$A$2:$A$152)-ROW('POA3'!$A$2)+1/--('POA3'!$A$2:$A$152=$B$79),ROWS($A$85:I85)),11)</f>
        <v>0</v>
      </c>
      <c r="K85" s="31">
        <f>INDEX('POA3'!$A$2:$O$152,_xlfn.AGGREGATE(15,6,ROW('POA3'!$A$2:$A$152)-ROW('POA3'!$A$2)+1/--('POA3'!$A$2:$A$152=$B$79),ROWS($A$85:J85)),12)</f>
        <v>0</v>
      </c>
      <c r="L85" s="31">
        <f>INDEX('POA3'!$A$2:$O$152,_xlfn.AGGREGATE(15,6,ROW('POA3'!$A$2:$A$152)-ROW('POA3'!$A$2)+1/--('POA3'!$A$2:$A$152=$B$79),ROWS($A$85:K85)),13)</f>
        <v>0</v>
      </c>
      <c r="M85" s="31">
        <f>INDEX('POA3'!$A$2:$O$152,_xlfn.AGGREGATE(15,6,ROW('POA3'!$A$2:$A$152)-ROW('POA3'!$A$2)+1/--('POA3'!$A$2:$A$152=$B$79),ROWS($A$85:L85)),14)</f>
        <v>0</v>
      </c>
      <c r="N85" s="37">
        <f t="shared" ref="N85" si="7">+G85+I85+K85+M85</f>
        <v>0</v>
      </c>
      <c r="O85" s="41">
        <f t="shared" ref="O85" si="8">IFERROR(N85/E85,0%)</f>
        <v>0</v>
      </c>
    </row>
    <row r="86" spans="1:15" ht="54.75" customHeight="1" x14ac:dyDescent="0.3">
      <c r="A86" s="2" t="str">
        <f>INDEX('POA3'!$A$2:$O$152,_xlfn.AGGREGATE(15,6,ROW('POA3'!$A$2:$A$152)-ROW('POA3'!$A$2)+1/--('POA3'!$A$2:$A$152=$B$79),ROWS($A$85:A86)),3)</f>
        <v>3.4 Extensión y vinculación</v>
      </c>
      <c r="B86" s="2" t="str">
        <f>INDEX('POA3'!$A$2:$O$152,_xlfn.AGGREGATE(15,6,ROW('POA3'!$A$2:$A$152)-ROW('POA3'!$A$2)+1/--('POA3'!$A$2:$A$152=$B$79),ROWS($A$85:B86)),4)</f>
        <v>3.4.1 Fortalecer la presencia de la universidad en la sociedad a través de la divulgación del conocimiento y la promoción de la cultura y el deporte.</v>
      </c>
      <c r="C86" s="2" t="str">
        <f>INDEX('POA3'!$A$2:$O$152,_xlfn.AGGREGATE(15,6,ROW('POA3'!$A$2:$A$152)-ROW('POA3'!$A$2)+1/--('POA3'!$A$2:$A$152=$B$79),ROWS($A$85:C86)),5)</f>
        <v>3.4.1.4 Promover el deporte y la adopción de estilos de vida saludable en la comunidad universitaria y la sociedad bajacaliforniana.</v>
      </c>
      <c r="D86" s="2" t="str">
        <f>INDEX('POA3'!$A$2:$O$152,_xlfn.AGGREGATE(15,6,ROW('POA3'!$A$2:$A$152)-ROW('POA3'!$A$2)+1/--('POA3'!$A$2:$A$152=$B$79),ROWS($A$85:D86)),6)</f>
        <v>Implementar y promover Programa de Actividades deportivas</v>
      </c>
      <c r="E86" s="37">
        <f t="shared" ref="E86:E93" si="9">+F86+H86+J86+L86</f>
        <v>0</v>
      </c>
      <c r="F86" s="31">
        <f>INDEX('POA3'!$A$2:$O$152,_xlfn.AGGREGATE(15,6,ROW('POA3'!$A$2:$A$152)-ROW('POA3'!$A$2)+1/--('POA3'!$A$2:$A$152=$B$79),ROWS($A$85:E86)),7)</f>
        <v>0</v>
      </c>
      <c r="G86" s="31">
        <f>INDEX('POA3'!$A$2:$O$152,_xlfn.AGGREGATE(15,6,ROW('POA3'!$A$2:$A$152)-ROW('POA3'!$A$2)+1/--('POA3'!$A$2:$A$152=$B$79),ROWS($A$85:F86)),8)</f>
        <v>0</v>
      </c>
      <c r="H86" s="31">
        <f>INDEX('POA3'!$A$2:$O$152,_xlfn.AGGREGATE(15,6,ROW('POA3'!$A$2:$A$152)-ROW('POA3'!$A$2)+1/--('POA3'!$A$2:$A$152=$B$79),ROWS($A$85:G86)),9)</f>
        <v>0</v>
      </c>
      <c r="I86" s="31">
        <f>INDEX('POA3'!$A$2:$O$152,_xlfn.AGGREGATE(15,6,ROW('POA3'!$A$2:$A$152)-ROW('POA3'!$A$2)+1/--('POA3'!$A$2:$A$152=$B$79),ROWS($A$85:H86)),10)</f>
        <v>0</v>
      </c>
      <c r="J86" s="31">
        <f>INDEX('POA3'!$A$2:$O$152,_xlfn.AGGREGATE(15,6,ROW('POA3'!$A$2:$A$152)-ROW('POA3'!$A$2)+1/--('POA3'!$A$2:$A$152=$B$79),ROWS($A$85:I86)),11)</f>
        <v>0</v>
      </c>
      <c r="K86" s="31">
        <f>INDEX('POA3'!$A$2:$O$152,_xlfn.AGGREGATE(15,6,ROW('POA3'!$A$2:$A$152)-ROW('POA3'!$A$2)+1/--('POA3'!$A$2:$A$152=$B$79),ROWS($A$85:J86)),12)</f>
        <v>0</v>
      </c>
      <c r="L86" s="31">
        <f>INDEX('POA3'!$A$2:$O$152,_xlfn.AGGREGATE(15,6,ROW('POA3'!$A$2:$A$152)-ROW('POA3'!$A$2)+1/--('POA3'!$A$2:$A$152=$B$79),ROWS($A$85:K86)),13)</f>
        <v>0</v>
      </c>
      <c r="M86" s="31">
        <f>INDEX('POA3'!$A$2:$O$152,_xlfn.AGGREGATE(15,6,ROW('POA3'!$A$2:$A$152)-ROW('POA3'!$A$2)+1/--('POA3'!$A$2:$A$152=$B$79),ROWS($A$85:L86)),14)</f>
        <v>0</v>
      </c>
      <c r="N86" s="37">
        <f t="shared" ref="N86:N93" si="10">+G86+I86+K86+M86</f>
        <v>0</v>
      </c>
      <c r="O86" s="41">
        <f t="shared" ref="O86:O93" si="11">IFERROR(N86/E86,0%)</f>
        <v>0</v>
      </c>
    </row>
    <row r="87" spans="1:15" ht="54.75" customHeight="1" x14ac:dyDescent="0.3">
      <c r="A87" s="2" t="str">
        <f>INDEX('POA3'!$A$2:$O$152,_xlfn.AGGREGATE(15,6,ROW('POA3'!$A$2:$A$152)-ROW('POA3'!$A$2)+1/--('POA3'!$A$2:$A$152=$B$79),ROWS($A$85:A87)),3)</f>
        <v>3.4 Extensión y vinculación</v>
      </c>
      <c r="B87" s="2" t="str">
        <f>INDEX('POA3'!$A$2:$O$152,_xlfn.AGGREGATE(15,6,ROW('POA3'!$A$2:$A$152)-ROW('POA3'!$A$2)+1/--('POA3'!$A$2:$A$152=$B$79),ROWS($A$85:B87)),4)</f>
        <v>3.4.3 Impulsar mecanismos para la generación de ingresos propios a través de la vinculación con el entorno social y productivo.</v>
      </c>
      <c r="C87" s="2" t="str">
        <f>INDEX('POA3'!$A$2:$O$152,_xlfn.AGGREGATE(15,6,ROW('POA3'!$A$2:$A$152)-ROW('POA3'!$A$2)+1/--('POA3'!$A$2:$A$152=$B$79),ROWS($A$85:C87)),5)</f>
        <v>3.4.3.3 Reformular los esquemas institucionales de educación continua a fin de que representen una fuente significativa de ingresos propios para la universidad.</v>
      </c>
      <c r="D87" s="2" t="str">
        <f>INDEX('POA3'!$A$2:$O$152,_xlfn.AGGREGATE(15,6,ROW('POA3'!$A$2:$A$152)-ROW('POA3'!$A$2)+1/--('POA3'!$A$2:$A$152=$B$79),ROWS($A$85:D87)),6)</f>
        <v>Registro y promoción de cursos de Educación Continua</v>
      </c>
      <c r="E87" s="37">
        <f t="shared" si="9"/>
        <v>0</v>
      </c>
      <c r="F87" s="31">
        <f>INDEX('POA3'!$A$2:$O$152,_xlfn.AGGREGATE(15,6,ROW('POA3'!$A$2:$A$152)-ROW('POA3'!$A$2)+1/--('POA3'!$A$2:$A$152=$B$79),ROWS($A$85:E87)),7)</f>
        <v>0</v>
      </c>
      <c r="G87" s="31">
        <f>INDEX('POA3'!$A$2:$O$152,_xlfn.AGGREGATE(15,6,ROW('POA3'!$A$2:$A$152)-ROW('POA3'!$A$2)+1/--('POA3'!$A$2:$A$152=$B$79),ROWS($A$85:F87)),8)</f>
        <v>0</v>
      </c>
      <c r="H87" s="31">
        <f>INDEX('POA3'!$A$2:$O$152,_xlfn.AGGREGATE(15,6,ROW('POA3'!$A$2:$A$152)-ROW('POA3'!$A$2)+1/--('POA3'!$A$2:$A$152=$B$79),ROWS($A$85:G87)),9)</f>
        <v>0</v>
      </c>
      <c r="I87" s="31">
        <f>INDEX('POA3'!$A$2:$O$152,_xlfn.AGGREGATE(15,6,ROW('POA3'!$A$2:$A$152)-ROW('POA3'!$A$2)+1/--('POA3'!$A$2:$A$152=$B$79),ROWS($A$85:H87)),10)</f>
        <v>0</v>
      </c>
      <c r="J87" s="31">
        <f>INDEX('POA3'!$A$2:$O$152,_xlfn.AGGREGATE(15,6,ROW('POA3'!$A$2:$A$152)-ROW('POA3'!$A$2)+1/--('POA3'!$A$2:$A$152=$B$79),ROWS($A$85:I87)),11)</f>
        <v>0</v>
      </c>
      <c r="K87" s="31">
        <f>INDEX('POA3'!$A$2:$O$152,_xlfn.AGGREGATE(15,6,ROW('POA3'!$A$2:$A$152)-ROW('POA3'!$A$2)+1/--('POA3'!$A$2:$A$152=$B$79),ROWS($A$85:J87)),12)</f>
        <v>0</v>
      </c>
      <c r="L87" s="31">
        <f>INDEX('POA3'!$A$2:$O$152,_xlfn.AGGREGATE(15,6,ROW('POA3'!$A$2:$A$152)-ROW('POA3'!$A$2)+1/--('POA3'!$A$2:$A$152=$B$79),ROWS($A$85:K87)),13)</f>
        <v>0</v>
      </c>
      <c r="M87" s="31">
        <f>INDEX('POA3'!$A$2:$O$152,_xlfn.AGGREGATE(15,6,ROW('POA3'!$A$2:$A$152)-ROW('POA3'!$A$2)+1/--('POA3'!$A$2:$A$152=$B$79),ROWS($A$85:L87)),14)</f>
        <v>0</v>
      </c>
      <c r="N87" s="37">
        <f t="shared" si="10"/>
        <v>0</v>
      </c>
      <c r="O87" s="41">
        <f t="shared" si="11"/>
        <v>0</v>
      </c>
    </row>
    <row r="88" spans="1:15" ht="54.75" customHeight="1" x14ac:dyDescent="0.3">
      <c r="A88" s="2" t="str">
        <f>INDEX('POA3'!$A$2:$O$152,_xlfn.AGGREGATE(15,6,ROW('POA3'!$A$2:$A$152)-ROW('POA3'!$A$2)+1/--('POA3'!$A$2:$A$152=$B$79),ROWS($A$85:A88)),3)</f>
        <v>3.4 Extensión y vinculación</v>
      </c>
      <c r="B88" s="2" t="str">
        <f>INDEX('POA3'!$A$2:$O$152,_xlfn.AGGREGATE(15,6,ROW('POA3'!$A$2:$A$152)-ROW('POA3'!$A$2)+1/--('POA3'!$A$2:$A$152=$B$79),ROWS($A$85:B88)),4)</f>
        <v>3.4.2 Consolidar los esquemas de vinculación institucional con los sectores público, privado y social.</v>
      </c>
      <c r="C88" s="2" t="str">
        <f>INDEX('POA3'!$A$2:$O$152,_xlfn.AGGREGATE(15,6,ROW('POA3'!$A$2:$A$152)-ROW('POA3'!$A$2)+1/--('POA3'!$A$2:$A$152=$B$79),ROWS($A$85:C88)),5)</f>
        <v>3.4.2.3 Fortalecer las modalidades de aprendizaje que promueven la vinculación de los alumnos con los sectores público, privado y social.</v>
      </c>
      <c r="D88" s="2" t="str">
        <f>INDEX('POA3'!$A$2:$O$152,_xlfn.AGGREGATE(15,6,ROW('POA3'!$A$2:$A$152)-ROW('POA3'!$A$2)+1/--('POA3'!$A$2:$A$152=$B$79),ROWS($A$85:D88)),6)</f>
        <v>Organizar Coloquio de Experiencias en Proyectos de Vinculación con Valor en Créditos</v>
      </c>
      <c r="E88" s="37">
        <f t="shared" si="9"/>
        <v>0</v>
      </c>
      <c r="F88" s="31">
        <f>INDEX('POA3'!$A$2:$O$152,_xlfn.AGGREGATE(15,6,ROW('POA3'!$A$2:$A$152)-ROW('POA3'!$A$2)+1/--('POA3'!$A$2:$A$152=$B$79),ROWS($A$85:E88)),7)</f>
        <v>0</v>
      </c>
      <c r="G88" s="31">
        <f>INDEX('POA3'!$A$2:$O$152,_xlfn.AGGREGATE(15,6,ROW('POA3'!$A$2:$A$152)-ROW('POA3'!$A$2)+1/--('POA3'!$A$2:$A$152=$B$79),ROWS($A$85:F88)),8)</f>
        <v>0</v>
      </c>
      <c r="H88" s="31">
        <f>INDEX('POA3'!$A$2:$O$152,_xlfn.AGGREGATE(15,6,ROW('POA3'!$A$2:$A$152)-ROW('POA3'!$A$2)+1/--('POA3'!$A$2:$A$152=$B$79),ROWS($A$85:G88)),9)</f>
        <v>0</v>
      </c>
      <c r="I88" s="31">
        <f>INDEX('POA3'!$A$2:$O$152,_xlfn.AGGREGATE(15,6,ROW('POA3'!$A$2:$A$152)-ROW('POA3'!$A$2)+1/--('POA3'!$A$2:$A$152=$B$79),ROWS($A$85:H88)),10)</f>
        <v>0</v>
      </c>
      <c r="J88" s="31">
        <f>INDEX('POA3'!$A$2:$O$152,_xlfn.AGGREGATE(15,6,ROW('POA3'!$A$2:$A$152)-ROW('POA3'!$A$2)+1/--('POA3'!$A$2:$A$152=$B$79),ROWS($A$85:I88)),11)</f>
        <v>0</v>
      </c>
      <c r="K88" s="31">
        <f>INDEX('POA3'!$A$2:$O$152,_xlfn.AGGREGATE(15,6,ROW('POA3'!$A$2:$A$152)-ROW('POA3'!$A$2)+1/--('POA3'!$A$2:$A$152=$B$79),ROWS($A$85:J88)),12)</f>
        <v>0</v>
      </c>
      <c r="L88" s="31">
        <f>INDEX('POA3'!$A$2:$O$152,_xlfn.AGGREGATE(15,6,ROW('POA3'!$A$2:$A$152)-ROW('POA3'!$A$2)+1/--('POA3'!$A$2:$A$152=$B$79),ROWS($A$85:K88)),13)</f>
        <v>0</v>
      </c>
      <c r="M88" s="31">
        <f>INDEX('POA3'!$A$2:$O$152,_xlfn.AGGREGATE(15,6,ROW('POA3'!$A$2:$A$152)-ROW('POA3'!$A$2)+1/--('POA3'!$A$2:$A$152=$B$79),ROWS($A$85:L88)),14)</f>
        <v>0</v>
      </c>
      <c r="N88" s="37">
        <f t="shared" si="10"/>
        <v>0</v>
      </c>
      <c r="O88" s="41">
        <f t="shared" si="11"/>
        <v>0</v>
      </c>
    </row>
    <row r="89" spans="1:15" ht="26.4" x14ac:dyDescent="0.3">
      <c r="A89" s="2" t="str">
        <f>INDEX('POA3'!$A$2:$O$152,_xlfn.AGGREGATE(15,6,ROW('POA3'!$A$2:$A$152)-ROW('POA3'!$A$2)+1/--('POA3'!$A$2:$A$152=$B$79),ROWS($A$85:A89)),3)</f>
        <v>3.4 Extensión y vinculación</v>
      </c>
      <c r="B89" s="2" t="str">
        <f>INDEX('POA3'!$A$2:$O$152,_xlfn.AGGREGATE(15,6,ROW('POA3'!$A$2:$A$152)-ROW('POA3'!$A$2)+1/--('POA3'!$A$2:$A$152=$B$79),ROWS($A$85:B89)),4)</f>
        <v>3.4.2 Consolidar los esquemas de vinculación institucional con los sectores público, privado y social.</v>
      </c>
      <c r="C89" s="2" t="str">
        <f>INDEX('POA3'!$A$2:$O$152,_xlfn.AGGREGATE(15,6,ROW('POA3'!$A$2:$A$152)-ROW('POA3'!$A$2)+1/--('POA3'!$A$2:$A$152=$B$79),ROWS($A$85:C89)),5)</f>
        <v>3.4.2.1 Establecer convenios que promuevan la relación con los sectores público, priva- do y social, y supervisar su adecuado funcionamiento.</v>
      </c>
      <c r="D89" s="2" t="str">
        <f>INDEX('POA3'!$A$2:$O$152,_xlfn.AGGREGATE(15,6,ROW('POA3'!$A$2:$A$152)-ROW('POA3'!$A$2)+1/--('POA3'!$A$2:$A$152=$B$79),ROWS($A$85:D89)),6)</f>
        <v>Promover convenios con unidades receptoras para la incorporación de alumnos en experiencias de aprendizaje extramuros</v>
      </c>
      <c r="E89" s="37">
        <f t="shared" si="9"/>
        <v>0</v>
      </c>
      <c r="F89" s="31">
        <f>INDEX('POA3'!$A$2:$O$152,_xlfn.AGGREGATE(15,6,ROW('POA3'!$A$2:$A$152)-ROW('POA3'!$A$2)+1/--('POA3'!$A$2:$A$152=$B$79),ROWS($A$85:E89)),7)</f>
        <v>0</v>
      </c>
      <c r="G89" s="31">
        <f>INDEX('POA3'!$A$2:$O$152,_xlfn.AGGREGATE(15,6,ROW('POA3'!$A$2:$A$152)-ROW('POA3'!$A$2)+1/--('POA3'!$A$2:$A$152=$B$79),ROWS($A$85:F89)),8)</f>
        <v>0</v>
      </c>
      <c r="H89" s="31">
        <f>INDEX('POA3'!$A$2:$O$152,_xlfn.AGGREGATE(15,6,ROW('POA3'!$A$2:$A$152)-ROW('POA3'!$A$2)+1/--('POA3'!$A$2:$A$152=$B$79),ROWS($A$85:G89)),9)</f>
        <v>0</v>
      </c>
      <c r="I89" s="31">
        <f>INDEX('POA3'!$A$2:$O$152,_xlfn.AGGREGATE(15,6,ROW('POA3'!$A$2:$A$152)-ROW('POA3'!$A$2)+1/--('POA3'!$A$2:$A$152=$B$79),ROWS($A$85:H89)),10)</f>
        <v>0</v>
      </c>
      <c r="J89" s="31">
        <f>INDEX('POA3'!$A$2:$O$152,_xlfn.AGGREGATE(15,6,ROW('POA3'!$A$2:$A$152)-ROW('POA3'!$A$2)+1/--('POA3'!$A$2:$A$152=$B$79),ROWS($A$85:I89)),11)</f>
        <v>0</v>
      </c>
      <c r="K89" s="31">
        <f>INDEX('POA3'!$A$2:$O$152,_xlfn.AGGREGATE(15,6,ROW('POA3'!$A$2:$A$152)-ROW('POA3'!$A$2)+1/--('POA3'!$A$2:$A$152=$B$79),ROWS($A$85:J89)),12)</f>
        <v>0</v>
      </c>
      <c r="L89" s="31">
        <f>INDEX('POA3'!$A$2:$O$152,_xlfn.AGGREGATE(15,6,ROW('POA3'!$A$2:$A$152)-ROW('POA3'!$A$2)+1/--('POA3'!$A$2:$A$152=$B$79),ROWS($A$85:K89)),13)</f>
        <v>0</v>
      </c>
      <c r="M89" s="31">
        <f>INDEX('POA3'!$A$2:$O$152,_xlfn.AGGREGATE(15,6,ROW('POA3'!$A$2:$A$152)-ROW('POA3'!$A$2)+1/--('POA3'!$A$2:$A$152=$B$79),ROWS($A$85:L89)),14)</f>
        <v>0</v>
      </c>
      <c r="N89" s="37">
        <f t="shared" si="10"/>
        <v>0</v>
      </c>
      <c r="O89" s="41">
        <f t="shared" si="11"/>
        <v>0</v>
      </c>
    </row>
    <row r="90" spans="1:15" ht="26.4" x14ac:dyDescent="0.3">
      <c r="A90" s="2" t="str">
        <f>INDEX('POA3'!$A$2:$O$152,_xlfn.AGGREGATE(15,6,ROW('POA3'!$A$2:$A$152)-ROW('POA3'!$A$2)+1/--('POA3'!$A$2:$A$152=$B$79),ROWS($A$85:A90)),3)</f>
        <v>3.4 Extensión y vinculación</v>
      </c>
      <c r="B90" s="2" t="str">
        <f>INDEX('POA3'!$A$2:$O$152,_xlfn.AGGREGATE(15,6,ROW('POA3'!$A$2:$A$152)-ROW('POA3'!$A$2)+1/--('POA3'!$A$2:$A$152=$B$79),ROWS($A$85:B90)),4)</f>
        <v>3.4.2 Consolidar los esquemas de vinculación institucional con los sectores público, privado y social.</v>
      </c>
      <c r="C90" s="2" t="str">
        <f>INDEX('POA3'!$A$2:$O$152,_xlfn.AGGREGATE(15,6,ROW('POA3'!$A$2:$A$152)-ROW('POA3'!$A$2)+1/--('POA3'!$A$2:$A$152=$B$79),ROWS($A$85:C90)),5)</f>
        <v>3.4.2.3 Fortalecer las modalidades de aprendizaje que promueven la vinculación de los alumnos con los sectores público, privado y social.</v>
      </c>
      <c r="D90" s="2" t="str">
        <f>INDEX('POA3'!$A$2:$O$152,_xlfn.AGGREGATE(15,6,ROW('POA3'!$A$2:$A$152)-ROW('POA3'!$A$2)+1/--('POA3'!$A$2:$A$152=$B$79),ROWS($A$85:D90)),6)</f>
        <v>Promover la incorporación de alumnos en Proyectos de Vinculación con Valor en Créditos</v>
      </c>
      <c r="E90" s="37">
        <f t="shared" si="9"/>
        <v>0</v>
      </c>
      <c r="F90" s="31">
        <f>INDEX('POA3'!$A$2:$O$152,_xlfn.AGGREGATE(15,6,ROW('POA3'!$A$2:$A$152)-ROW('POA3'!$A$2)+1/--('POA3'!$A$2:$A$152=$B$79),ROWS($A$85:E90)),7)</f>
        <v>0</v>
      </c>
      <c r="G90" s="31">
        <f>INDEX('POA3'!$A$2:$O$152,_xlfn.AGGREGATE(15,6,ROW('POA3'!$A$2:$A$152)-ROW('POA3'!$A$2)+1/--('POA3'!$A$2:$A$152=$B$79),ROWS($A$85:F90)),8)</f>
        <v>0</v>
      </c>
      <c r="H90" s="31">
        <f>INDEX('POA3'!$A$2:$O$152,_xlfn.AGGREGATE(15,6,ROW('POA3'!$A$2:$A$152)-ROW('POA3'!$A$2)+1/--('POA3'!$A$2:$A$152=$B$79),ROWS($A$85:G90)),9)</f>
        <v>0</v>
      </c>
      <c r="I90" s="31">
        <f>INDEX('POA3'!$A$2:$O$152,_xlfn.AGGREGATE(15,6,ROW('POA3'!$A$2:$A$152)-ROW('POA3'!$A$2)+1/--('POA3'!$A$2:$A$152=$B$79),ROWS($A$85:H90)),10)</f>
        <v>0</v>
      </c>
      <c r="J90" s="31">
        <f>INDEX('POA3'!$A$2:$O$152,_xlfn.AGGREGATE(15,6,ROW('POA3'!$A$2:$A$152)-ROW('POA3'!$A$2)+1/--('POA3'!$A$2:$A$152=$B$79),ROWS($A$85:I90)),11)</f>
        <v>0</v>
      </c>
      <c r="K90" s="31">
        <f>INDEX('POA3'!$A$2:$O$152,_xlfn.AGGREGATE(15,6,ROW('POA3'!$A$2:$A$152)-ROW('POA3'!$A$2)+1/--('POA3'!$A$2:$A$152=$B$79),ROWS($A$85:J90)),12)</f>
        <v>0</v>
      </c>
      <c r="L90" s="31">
        <f>INDEX('POA3'!$A$2:$O$152,_xlfn.AGGREGATE(15,6,ROW('POA3'!$A$2:$A$152)-ROW('POA3'!$A$2)+1/--('POA3'!$A$2:$A$152=$B$79),ROWS($A$85:K90)),13)</f>
        <v>0</v>
      </c>
      <c r="M90" s="31">
        <f>INDEX('POA3'!$A$2:$O$152,_xlfn.AGGREGATE(15,6,ROW('POA3'!$A$2:$A$152)-ROW('POA3'!$A$2)+1/--('POA3'!$A$2:$A$152=$B$79),ROWS($A$85:L90)),14)</f>
        <v>0</v>
      </c>
      <c r="N90" s="37">
        <f t="shared" si="10"/>
        <v>0</v>
      </c>
      <c r="O90" s="41">
        <f t="shared" si="11"/>
        <v>0</v>
      </c>
    </row>
    <row r="91" spans="1:15" ht="26.4" x14ac:dyDescent="0.3">
      <c r="A91" s="2" t="str">
        <f>INDEX('POA3'!$A$2:$O$152,_xlfn.AGGREGATE(15,6,ROW('POA3'!$A$2:$A$152)-ROW('POA3'!$A$2)+1/--('POA3'!$A$2:$A$152=$B$79),ROWS($A$85:A91)),3)</f>
        <v>3.4 Extensión y vinculación</v>
      </c>
      <c r="B91" s="2" t="str">
        <f>INDEX('POA3'!$A$2:$O$152,_xlfn.AGGREGATE(15,6,ROW('POA3'!$A$2:$A$152)-ROW('POA3'!$A$2)+1/--('POA3'!$A$2:$A$152=$B$79),ROWS($A$85:B91)),4)</f>
        <v>3.4.1 Fortalecer la presencia de la universidad en la sociedad a través de la divulgación del conocimiento y la promoción de la cultura y el deporte.</v>
      </c>
      <c r="C91" s="2" t="str">
        <f>INDEX('POA3'!$A$2:$O$152,_xlfn.AGGREGATE(15,6,ROW('POA3'!$A$2:$A$152)-ROW('POA3'!$A$2)+1/--('POA3'!$A$2:$A$152=$B$79),ROWS($A$85:C91)),5)</f>
        <v>3.4.1.2 Fomentar el desarrollo de vocaciones científicas y tecnológicas en estudiantes de educación básica y media superior de la entidad.</v>
      </c>
      <c r="D91" s="2" t="str">
        <f>INDEX('POA3'!$A$2:$O$152,_xlfn.AGGREGATE(15,6,ROW('POA3'!$A$2:$A$152)-ROW('POA3'!$A$2)+1/--('POA3'!$A$2:$A$152=$B$79),ROWS($A$85:D91)),6)</f>
        <v>Promover la vocación científica, tecnológica entre estudiantes de bachillerato y secundaria mediante campañas de difusión de la ciencia</v>
      </c>
      <c r="E91" s="37">
        <f t="shared" si="9"/>
        <v>0</v>
      </c>
      <c r="F91" s="31">
        <f>INDEX('POA3'!$A$2:$O$152,_xlfn.AGGREGATE(15,6,ROW('POA3'!$A$2:$A$152)-ROW('POA3'!$A$2)+1/--('POA3'!$A$2:$A$152=$B$79),ROWS($A$85:E91)),7)</f>
        <v>0</v>
      </c>
      <c r="G91" s="31">
        <f>INDEX('POA3'!$A$2:$O$152,_xlfn.AGGREGATE(15,6,ROW('POA3'!$A$2:$A$152)-ROW('POA3'!$A$2)+1/--('POA3'!$A$2:$A$152=$B$79),ROWS($A$85:F91)),8)</f>
        <v>0</v>
      </c>
      <c r="H91" s="31">
        <f>INDEX('POA3'!$A$2:$O$152,_xlfn.AGGREGATE(15,6,ROW('POA3'!$A$2:$A$152)-ROW('POA3'!$A$2)+1/--('POA3'!$A$2:$A$152=$B$79),ROWS($A$85:G91)),9)</f>
        <v>0</v>
      </c>
      <c r="I91" s="31">
        <f>INDEX('POA3'!$A$2:$O$152,_xlfn.AGGREGATE(15,6,ROW('POA3'!$A$2:$A$152)-ROW('POA3'!$A$2)+1/--('POA3'!$A$2:$A$152=$B$79),ROWS($A$85:H91)),10)</f>
        <v>0</v>
      </c>
      <c r="J91" s="31">
        <f>INDEX('POA3'!$A$2:$O$152,_xlfn.AGGREGATE(15,6,ROW('POA3'!$A$2:$A$152)-ROW('POA3'!$A$2)+1/--('POA3'!$A$2:$A$152=$B$79),ROWS($A$85:I91)),11)</f>
        <v>0</v>
      </c>
      <c r="K91" s="31">
        <f>INDEX('POA3'!$A$2:$O$152,_xlfn.AGGREGATE(15,6,ROW('POA3'!$A$2:$A$152)-ROW('POA3'!$A$2)+1/--('POA3'!$A$2:$A$152=$B$79),ROWS($A$85:J91)),12)</f>
        <v>0</v>
      </c>
      <c r="L91" s="31">
        <f>INDEX('POA3'!$A$2:$O$152,_xlfn.AGGREGATE(15,6,ROW('POA3'!$A$2:$A$152)-ROW('POA3'!$A$2)+1/--('POA3'!$A$2:$A$152=$B$79),ROWS($A$85:K91)),13)</f>
        <v>0</v>
      </c>
      <c r="M91" s="31">
        <f>INDEX('POA3'!$A$2:$O$152,_xlfn.AGGREGATE(15,6,ROW('POA3'!$A$2:$A$152)-ROW('POA3'!$A$2)+1/--('POA3'!$A$2:$A$152=$B$79),ROWS($A$85:L91)),14)</f>
        <v>0</v>
      </c>
      <c r="N91" s="37">
        <f t="shared" si="10"/>
        <v>0</v>
      </c>
      <c r="O91" s="41">
        <f t="shared" si="11"/>
        <v>0</v>
      </c>
    </row>
    <row r="92" spans="1:15" ht="39.6" x14ac:dyDescent="0.3">
      <c r="A92" s="2" t="str">
        <f>INDEX('POA3'!$A$2:$O$152,_xlfn.AGGREGATE(15,6,ROW('POA3'!$A$2:$A$152)-ROW('POA3'!$A$2)+1/--('POA3'!$A$2:$A$152=$B$79),ROWS($A$85:A92)),3)</f>
        <v>3.4 Extensión y vinculación</v>
      </c>
      <c r="B92" s="2" t="str">
        <f>INDEX('POA3'!$A$2:$O$152,_xlfn.AGGREGATE(15,6,ROW('POA3'!$A$2:$A$152)-ROW('POA3'!$A$2)+1/--('POA3'!$A$2:$A$152=$B$79),ROWS($A$85:B92)),4)</f>
        <v>3.4.1 Fortalecer la presencia de la universidad en la sociedad a través de la divulgación del conocimiento y la promoción de la cultura y el deporte.</v>
      </c>
      <c r="C92" s="2" t="str">
        <f>INDEX('POA3'!$A$2:$O$152,_xlfn.AGGREGATE(15,6,ROW('POA3'!$A$2:$A$152)-ROW('POA3'!$A$2)+1/--('POA3'!$A$2:$A$152=$B$79),ROWS($A$85:C92)),5)</f>
        <v>3.4.1.7 Promover la participación de los universitarios en actividades de extensión de los servicios que brinda la uabc, y de intervención comunitaria orientadas a sectores sociales en condiciones de vulnerabilidad.</v>
      </c>
      <c r="D92" s="2" t="str">
        <f>INDEX('POA3'!$A$2:$O$152,_xlfn.AGGREGATE(15,6,ROW('POA3'!$A$2:$A$152)-ROW('POA3'!$A$2)+1/--('POA3'!$A$2:$A$152=$B$79),ROWS($A$85:D92)),6)</f>
        <v>Promover la participación de estudiantes en campañas de extensión de servicios que fomenten los valores universitarios</v>
      </c>
      <c r="E92" s="37">
        <f t="shared" si="9"/>
        <v>0</v>
      </c>
      <c r="F92" s="31">
        <f>INDEX('POA3'!$A$2:$O$152,_xlfn.AGGREGATE(15,6,ROW('POA3'!$A$2:$A$152)-ROW('POA3'!$A$2)+1/--('POA3'!$A$2:$A$152=$B$79),ROWS($A$85:E92)),7)</f>
        <v>0</v>
      </c>
      <c r="G92" s="31">
        <f>INDEX('POA3'!$A$2:$O$152,_xlfn.AGGREGATE(15,6,ROW('POA3'!$A$2:$A$152)-ROW('POA3'!$A$2)+1/--('POA3'!$A$2:$A$152=$B$79),ROWS($A$85:F92)),8)</f>
        <v>0</v>
      </c>
      <c r="H92" s="31">
        <f>INDEX('POA3'!$A$2:$O$152,_xlfn.AGGREGATE(15,6,ROW('POA3'!$A$2:$A$152)-ROW('POA3'!$A$2)+1/--('POA3'!$A$2:$A$152=$B$79),ROWS($A$85:G92)),9)</f>
        <v>0</v>
      </c>
      <c r="I92" s="31">
        <f>INDEX('POA3'!$A$2:$O$152,_xlfn.AGGREGATE(15,6,ROW('POA3'!$A$2:$A$152)-ROW('POA3'!$A$2)+1/--('POA3'!$A$2:$A$152=$B$79),ROWS($A$85:H92)),10)</f>
        <v>0</v>
      </c>
      <c r="J92" s="31">
        <f>INDEX('POA3'!$A$2:$O$152,_xlfn.AGGREGATE(15,6,ROW('POA3'!$A$2:$A$152)-ROW('POA3'!$A$2)+1/--('POA3'!$A$2:$A$152=$B$79),ROWS($A$85:I92)),11)</f>
        <v>0</v>
      </c>
      <c r="K92" s="31">
        <f>INDEX('POA3'!$A$2:$O$152,_xlfn.AGGREGATE(15,6,ROW('POA3'!$A$2:$A$152)-ROW('POA3'!$A$2)+1/--('POA3'!$A$2:$A$152=$B$79),ROWS($A$85:J92)),12)</f>
        <v>0</v>
      </c>
      <c r="L92" s="31">
        <f>INDEX('POA3'!$A$2:$O$152,_xlfn.AGGREGATE(15,6,ROW('POA3'!$A$2:$A$152)-ROW('POA3'!$A$2)+1/--('POA3'!$A$2:$A$152=$B$79),ROWS($A$85:K92)),13)</f>
        <v>0</v>
      </c>
      <c r="M92" s="31">
        <f>INDEX('POA3'!$A$2:$O$152,_xlfn.AGGREGATE(15,6,ROW('POA3'!$A$2:$A$152)-ROW('POA3'!$A$2)+1/--('POA3'!$A$2:$A$152=$B$79),ROWS($A$85:L92)),14)</f>
        <v>0</v>
      </c>
      <c r="N92" s="37">
        <f t="shared" si="10"/>
        <v>0</v>
      </c>
      <c r="O92" s="41">
        <f t="shared" si="11"/>
        <v>0</v>
      </c>
    </row>
    <row r="93" spans="1:15" ht="26.4" x14ac:dyDescent="0.3">
      <c r="A93" s="2" t="str">
        <f>INDEX('POA3'!$A$2:$O$152,_xlfn.AGGREGATE(15,6,ROW('POA3'!$A$2:$A$152)-ROW('POA3'!$A$2)+1/--('POA3'!$A$2:$A$152=$B$79),ROWS($A$85:A93)),3)</f>
        <v>3.4 Extensión y vinculación</v>
      </c>
      <c r="B93" s="2" t="str">
        <f>INDEX('POA3'!$A$2:$O$152,_xlfn.AGGREGATE(15,6,ROW('POA3'!$A$2:$A$152)-ROW('POA3'!$A$2)+1/--('POA3'!$A$2:$A$152=$B$79),ROWS($A$85:B93)),4)</f>
        <v>3.4.3 Impulsar mecanismos para la generación de ingresos propios a través de la vinculación con el entorno social y productivo.</v>
      </c>
      <c r="C93" s="2" t="str">
        <f>INDEX('POA3'!$A$2:$O$152,_xlfn.AGGREGATE(15,6,ROW('POA3'!$A$2:$A$152)-ROW('POA3'!$A$2)+1/--('POA3'!$A$2:$A$152=$B$79),ROWS($A$85:C93)),5)</f>
        <v>3.4.3.1 Ampliar y diversificar la oferta de productos y servicios que ofrece la institución hacia los sectores público, social y privado.</v>
      </c>
      <c r="D93" s="2" t="str">
        <f>INDEX('POA3'!$A$2:$O$152,_xlfn.AGGREGATE(15,6,ROW('POA3'!$A$2:$A$152)-ROW('POA3'!$A$2)+1/--('POA3'!$A$2:$A$152=$B$79),ROWS($A$85:D93)),6)</f>
        <v>Fortalecer equipamiento y espacios de laboratorio para ampliar la oferta de servicios profesionales en acciones de vinculación</v>
      </c>
      <c r="E93" s="37">
        <f t="shared" si="9"/>
        <v>1</v>
      </c>
      <c r="F93" s="31">
        <f>INDEX('POA3'!$A$2:$O$152,_xlfn.AGGREGATE(15,6,ROW('POA3'!$A$2:$A$152)-ROW('POA3'!$A$2)+1/--('POA3'!$A$2:$A$152=$B$79),ROWS($A$85:E93)),7)</f>
        <v>0</v>
      </c>
      <c r="G93" s="31">
        <f>INDEX('POA3'!$A$2:$O$152,_xlfn.AGGREGATE(15,6,ROW('POA3'!$A$2:$A$152)-ROW('POA3'!$A$2)+1/--('POA3'!$A$2:$A$152=$B$79),ROWS($A$85:F93)),8)</f>
        <v>0</v>
      </c>
      <c r="H93" s="31">
        <f>INDEX('POA3'!$A$2:$O$152,_xlfn.AGGREGATE(15,6,ROW('POA3'!$A$2:$A$152)-ROW('POA3'!$A$2)+1/--('POA3'!$A$2:$A$152=$B$79),ROWS($A$85:G93)),9)</f>
        <v>0</v>
      </c>
      <c r="I93" s="31">
        <f>INDEX('POA3'!$A$2:$O$152,_xlfn.AGGREGATE(15,6,ROW('POA3'!$A$2:$A$152)-ROW('POA3'!$A$2)+1/--('POA3'!$A$2:$A$152=$B$79),ROWS($A$85:H93)),10)</f>
        <v>0</v>
      </c>
      <c r="J93" s="31">
        <f>INDEX('POA3'!$A$2:$O$152,_xlfn.AGGREGATE(15,6,ROW('POA3'!$A$2:$A$152)-ROW('POA3'!$A$2)+1/--('POA3'!$A$2:$A$152=$B$79),ROWS($A$85:I93)),11)</f>
        <v>1</v>
      </c>
      <c r="K93" s="31">
        <f>INDEX('POA3'!$A$2:$O$152,_xlfn.AGGREGATE(15,6,ROW('POA3'!$A$2:$A$152)-ROW('POA3'!$A$2)+1/--('POA3'!$A$2:$A$152=$B$79),ROWS($A$85:J93)),12)</f>
        <v>0</v>
      </c>
      <c r="L93" s="31">
        <f>INDEX('POA3'!$A$2:$O$152,_xlfn.AGGREGATE(15,6,ROW('POA3'!$A$2:$A$152)-ROW('POA3'!$A$2)+1/--('POA3'!$A$2:$A$152=$B$79),ROWS($A$85:K93)),13)</f>
        <v>0</v>
      </c>
      <c r="M93" s="31">
        <f>INDEX('POA3'!$A$2:$O$152,_xlfn.AGGREGATE(15,6,ROW('POA3'!$A$2:$A$152)-ROW('POA3'!$A$2)+1/--('POA3'!$A$2:$A$152=$B$79),ROWS($A$85:L93)),14)</f>
        <v>0</v>
      </c>
      <c r="N93" s="37">
        <f t="shared" si="10"/>
        <v>0</v>
      </c>
      <c r="O93" s="41">
        <f t="shared" si="11"/>
        <v>0</v>
      </c>
    </row>
  </sheetData>
  <mergeCells count="48">
    <mergeCell ref="B75:O75"/>
    <mergeCell ref="B76:O76"/>
    <mergeCell ref="C79:N79"/>
    <mergeCell ref="C80:N80"/>
    <mergeCell ref="A82:A84"/>
    <mergeCell ref="B82:B84"/>
    <mergeCell ref="C82:C84"/>
    <mergeCell ref="D82:D84"/>
    <mergeCell ref="E82:E84"/>
    <mergeCell ref="F82:M82"/>
    <mergeCell ref="N82:N84"/>
    <mergeCell ref="O82:O84"/>
    <mergeCell ref="F83:G83"/>
    <mergeCell ref="H83:I83"/>
    <mergeCell ref="J83:K83"/>
    <mergeCell ref="L83:M83"/>
    <mergeCell ref="B58:O58"/>
    <mergeCell ref="B59:O59"/>
    <mergeCell ref="C62:N62"/>
    <mergeCell ref="C63:N63"/>
    <mergeCell ref="A65:A67"/>
    <mergeCell ref="B65:B67"/>
    <mergeCell ref="C65:C67"/>
    <mergeCell ref="D65:D67"/>
    <mergeCell ref="E65:E67"/>
    <mergeCell ref="F65:M65"/>
    <mergeCell ref="N65:N67"/>
    <mergeCell ref="O65:O67"/>
    <mergeCell ref="F66:G66"/>
    <mergeCell ref="H66:I66"/>
    <mergeCell ref="J66:K66"/>
    <mergeCell ref="L66:M6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rowBreaks count="1" manualBreakCount="1">
    <brk id="73"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topLeftCell="A19"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404</v>
      </c>
      <c r="C5" s="84" t="s">
        <v>147</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87.75" customHeight="1" x14ac:dyDescent="0.25">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1.2.1.6 Promover la participación de los estudiantes en experiencias de movilidad nacional e internacional.</v>
      </c>
      <c r="D11" s="2" t="str">
        <f>IF(ROWS($A$11:D11)&gt;COUNTIF(POA!$A:$A,$B$5),"",INDEX(POA!$A$2:$O$856,_xlfn.AGGREGATE(15,6,ROW(POA!$A$2:$A$855)-ROW(POA!$A$2)+1/--(POA!$A$2:$A$855=$B$5),ROWS($A$11:D11)),6))</f>
        <v>Intercambio académico dde estudiantes de licenciatura y posgrado</v>
      </c>
      <c r="E11" s="31">
        <f>+F11+H11+J11+L11</f>
        <v>36</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18</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18</v>
      </c>
      <c r="M11" s="31">
        <f>IF(ROWS($A$11:M11)&gt;COUNTIF(POA!$A:$A,$B$5),"",INDEX(POA!$A$2:$O$856,_xlfn.AGGREGATE(15,6,ROW(POA!$A$2:$A$855)-ROW(POA!$A$2)+1/--(POA!$A$2:$A$855=$B$5),ROWS($A$11:M11)),14))</f>
        <v>0</v>
      </c>
      <c r="N11" s="37">
        <f>+G11+I11+K11+M11</f>
        <v>0</v>
      </c>
      <c r="O11" s="41">
        <f>IFERROR(N11/E11,0%)</f>
        <v>0</v>
      </c>
    </row>
    <row r="12" spans="1:16" ht="87.75" customHeight="1" x14ac:dyDescent="0.25">
      <c r="A12" s="2" t="str">
        <f>IF(ROWS($A$11:A12)&gt;COUNTIF(POA!$A:$A,$B$5),"",INDEX(POA!$A$2:$O$856,_xlfn.AGGREGATE(15,6,ROW(POA!$A$2:$A$855)-ROW(POA!$A$2)+1/--(POA!$A$2:$A$855=$B$5),ROWS($A$11:A12)),3))</f>
        <v>1.7 Cultura digital</v>
      </c>
      <c r="B12" s="2" t="str">
        <f>IF(ROWS($A$11:B12)&gt;COUNTIF(POA!$A:$A,$B$5),"",INDEX(POA!$A$2:$O$856,_xlfn.AGGREGATE(15,6,ROW(POA!$A$2:$A$855)-ROW(POA!$A$2)+1/--(POA!$A$2:$A$855=$B$5),ROWS($A$11:B12)),4))</f>
        <v>1.7.1 Favorecer el uso de tecnologías digitales en el desarrollo de las funciones sustantivas y de gestión de la universidad.</v>
      </c>
      <c r="C12" s="2" t="str">
        <f>IF(ROWS($A$11:C12)&gt;COUNTIF(POA!$A:$A,$B$5),"",INDEX(POA!$A$2:$O$856,_xlfn.AGGREGATE(15,6,ROW(POA!$A$2:$A$855)-ROW(POA!$A$2)+1/--(POA!$A$2:$A$855=$B$5),ROWS($A$11:C12)),5))</f>
        <v>1.7.1.1 Consolidar las capacidades humanas, técnicas, organizacionales y de infraestructura asociadas al desarrollo de la cultura digital, mediante una agenda institucional orientada por criterios de selectividad, orden, relevancia y optimización.</v>
      </c>
      <c r="D12" s="2" t="str">
        <f>IF(ROWS($A$11:D12)&gt;COUNTIF(POA!$A:$A,$B$5),"",INDEX(POA!$A$2:$O$856,_xlfn.AGGREGATE(15,6,ROW(POA!$A$2:$A$855)-ROW(POA!$A$2)+1/--(POA!$A$2:$A$855=$B$5),ROWS($A$11:D12)),6))</f>
        <v>Creación del Centro de Estudios de la Complejidad</v>
      </c>
      <c r="E12" s="31">
        <f t="shared" ref="E12:E16"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6" si="1">+G12+I12+K12+M12</f>
        <v>0</v>
      </c>
      <c r="O12" s="41">
        <f t="shared" ref="O12:O16" si="2">IFERROR(N12/E12,0%)</f>
        <v>0</v>
      </c>
    </row>
    <row r="13" spans="1:16" ht="87.75" customHeight="1" x14ac:dyDescent="0.25">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1.1.3 Asegurar la pertinencia de la oferta educativa.</v>
      </c>
      <c r="C13" s="2" t="str">
        <f>IF(ROWS($A$11:C13)&gt;COUNTIF(POA!$A:$A,$B$5),"",INDEX(POA!$A$2:$O$856,_xlfn.AGGREGATE(15,6,ROW(POA!$A$2:$A$855)-ROW(POA!$A$2)+1/--(POA!$A$2:$A$855=$B$5),ROWS($A$11:C13)),5))</f>
        <v>1.1.3.1 Modificar y actualizar los planes y programas de estudio de licenciatura y posgrado que respondan a los requerimientos del entorno regional, nacional e internacional.</v>
      </c>
      <c r="D13" s="2" t="str">
        <f>IF(ROWS($A$11:D13)&gt;COUNTIF(POA!$A:$A,$B$5),"",INDEX(POA!$A$2:$O$856,_xlfn.AGGREGATE(15,6,ROW(POA!$A$2:$A$855)-ROW(POA!$A$2)+1/--(POA!$A$2:$A$855=$B$5),ROWS($A$11:D13)),6))</f>
        <v>Actualización de Planes de Estudio de las licenciaturas de licenciaturas de Administración, Contaduría, Informática y Negocios Internacionales</v>
      </c>
      <c r="E13" s="31">
        <f t="shared" si="0"/>
        <v>4</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4</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87.75" customHeight="1" x14ac:dyDescent="0.25">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1.9.1 Propiciar que la institución cuente con la infraestructura y equipamiento requeridos para el cumplimiento de sus funciones sustantivas y de gestión.</v>
      </c>
      <c r="C14" s="2" t="str">
        <f>IF(ROWS($A$11:C14)&gt;COUNTIF(POA!$A:$A,$B$5),"",INDEX(POA!$A$2:$O$856,_xlfn.AGGREGATE(15,6,ROW(POA!$A$2:$A$855)-ROW(POA!$A$2)+1/--(POA!$A$2:$A$855=$B$5),ROWS($A$11:C14)),5))</f>
        <v>1.9.1.1 Impulsar actividades orientadas a la ampliación, conservación, mejoramiento y modernización de la infraestructura física y equipamiento de que dispone la institución.</v>
      </c>
      <c r="D14" s="2" t="str">
        <f>IF(ROWS($A$11:D14)&gt;COUNTIF(POA!$A:$A,$B$5),"",INDEX(POA!$A$2:$O$856,_xlfn.AGGREGATE(15,6,ROW(POA!$A$2:$A$855)-ROW(POA!$A$2)+1/--(POA!$A$2:$A$855=$B$5),ROWS($A$11:D14)),6))</f>
        <v>Ampliación y mejoramiento de la infraestructura de la UA para dar alojamiento al Centro de Estudios China-Baja California</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87.75" customHeight="1" x14ac:dyDescent="0.25">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1.1.2.2 Participar en los procesos de evaluación y acreditación nacional e internacional que contribuyan al mejoramiento de la calidad de oferta educativa.</v>
      </c>
      <c r="D15" s="2" t="str">
        <f>IF(ROWS($A$11:D15)&gt;COUNTIF(POA!$A:$A,$B$5),"",INDEX(POA!$A$2:$O$856,_xlfn.AGGREGATE(15,6,ROW(POA!$A$2:$A$855)-ROW(POA!$A$2)+1/--(POA!$A$2:$A$855=$B$5),ROWS($A$11:D15)),6))</f>
        <v>Proceso de Acreditación Nacional e Internacional de las licenciaturas de Administración, Contaduría, Informática y Negocios Internacionales</v>
      </c>
      <c r="E15" s="31">
        <f t="shared" si="0"/>
        <v>4</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4</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87.75" customHeight="1" x14ac:dyDescent="0.25">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1.1.2 Garantizar que la oferta educativa sea de calidad en congruencia y coherencia con el proyecto universitario</v>
      </c>
      <c r="C16" s="2" t="str">
        <f>IF(ROWS($A$11:C16)&gt;COUNTIF(POA!$A:$A,$B$5),"",INDEX(POA!$A$2:$O$856,_xlfn.AGGREGATE(15,6,ROW(POA!$A$2:$A$855)-ROW(POA!$A$2)+1/--(POA!$A$2:$A$855=$B$5),ROWS($A$11:C16)),5))</f>
        <v>1.1.2.1 Propiciar las condiciones institucionales para la adecuada operación de los programas educativos y el mejoramiento de su calidad.</v>
      </c>
      <c r="D16" s="2" t="str">
        <f>IF(ROWS($A$11:D16)&gt;COUNTIF(POA!$A:$A,$B$5),"",INDEX(POA!$A$2:$O$856,_xlfn.AGGREGATE(15,6,ROW(POA!$A$2:$A$855)-ROW(POA!$A$2)+1/--(POA!$A$2:$A$855=$B$5),ROWS($A$11:D16)),6))</f>
        <v>actualizacion,acreditacion y evaluacion de la operacion de los P.E de la FCA.</v>
      </c>
      <c r="E16" s="31">
        <f t="shared" si="0"/>
        <v>2</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20" spans="1:16" ht="15.6" x14ac:dyDescent="0.3">
      <c r="A20" s="4"/>
      <c r="B20" s="82" t="s">
        <v>0</v>
      </c>
      <c r="C20" s="82"/>
      <c r="D20" s="82"/>
      <c r="E20" s="82"/>
      <c r="F20" s="82"/>
      <c r="G20" s="82"/>
      <c r="H20" s="82"/>
      <c r="I20" s="82"/>
      <c r="J20" s="82"/>
      <c r="K20" s="82"/>
      <c r="L20" s="82"/>
      <c r="M20" s="82"/>
      <c r="N20" s="82"/>
      <c r="O20" s="82"/>
    </row>
    <row r="21" spans="1:16" ht="15" x14ac:dyDescent="0.25">
      <c r="A21" s="4"/>
      <c r="B21" s="83" t="s">
        <v>1564</v>
      </c>
      <c r="C21" s="83"/>
      <c r="D21" s="83"/>
      <c r="E21" s="83"/>
      <c r="F21" s="83"/>
      <c r="G21" s="83"/>
      <c r="H21" s="83"/>
      <c r="I21" s="83"/>
      <c r="J21" s="83"/>
      <c r="K21" s="83"/>
      <c r="L21" s="83"/>
      <c r="M21" s="83"/>
      <c r="N21" s="83"/>
      <c r="O21" s="83"/>
    </row>
    <row r="22" spans="1:16" ht="15" x14ac:dyDescent="0.25">
      <c r="A22" s="4"/>
      <c r="B22" s="47"/>
      <c r="C22" s="47"/>
      <c r="D22" s="47"/>
      <c r="E22" s="47"/>
      <c r="F22" s="47"/>
      <c r="G22" s="47"/>
      <c r="H22" s="47"/>
      <c r="I22" s="47"/>
      <c r="J22" s="47"/>
      <c r="K22" s="47"/>
      <c r="L22" s="47"/>
      <c r="M22" s="47"/>
      <c r="N22" s="47"/>
      <c r="O22" s="47"/>
    </row>
    <row r="23" spans="1:16" ht="15.75" x14ac:dyDescent="0.25">
      <c r="A23" s="4"/>
      <c r="B23" s="12"/>
      <c r="C23" s="12"/>
      <c r="D23" s="12"/>
      <c r="E23" s="12"/>
      <c r="F23" s="12"/>
      <c r="G23" s="12"/>
      <c r="H23" s="12"/>
      <c r="I23" s="12"/>
      <c r="J23" s="12"/>
      <c r="K23" s="12"/>
      <c r="L23" s="12"/>
      <c r="M23" s="12"/>
      <c r="N23" s="12"/>
      <c r="O23" s="12"/>
    </row>
    <row r="24" spans="1:16" ht="15.6" x14ac:dyDescent="0.3">
      <c r="A24" s="6" t="s">
        <v>1</v>
      </c>
      <c r="B24" s="33">
        <v>404</v>
      </c>
      <c r="C24" s="84" t="s">
        <v>147</v>
      </c>
      <c r="D24" s="84"/>
      <c r="E24" s="84"/>
      <c r="F24" s="84"/>
      <c r="G24" s="84"/>
      <c r="H24" s="84"/>
      <c r="I24" s="84"/>
      <c r="J24" s="84"/>
      <c r="K24" s="84"/>
      <c r="L24" s="84"/>
      <c r="M24" s="84"/>
      <c r="N24" s="84"/>
      <c r="O24" s="46"/>
    </row>
    <row r="25" spans="1:16" x14ac:dyDescent="0.3">
      <c r="A25" s="6" t="s">
        <v>13</v>
      </c>
      <c r="B25" s="11" t="s">
        <v>2</v>
      </c>
      <c r="C25" s="84" t="s">
        <v>19</v>
      </c>
      <c r="D25" s="84"/>
      <c r="E25" s="84"/>
      <c r="F25" s="84"/>
      <c r="G25" s="84"/>
      <c r="H25" s="84"/>
      <c r="I25" s="84"/>
      <c r="J25" s="84"/>
      <c r="K25" s="84"/>
      <c r="L25" s="84"/>
      <c r="M25" s="84"/>
      <c r="N25" s="84"/>
      <c r="O25" s="8"/>
      <c r="P25" s="4"/>
    </row>
    <row r="26" spans="1:16" ht="15" x14ac:dyDescent="0.25">
      <c r="B26" s="9"/>
      <c r="C26" s="9"/>
      <c r="D26" s="9"/>
      <c r="E26" s="9"/>
      <c r="F26" s="9"/>
      <c r="G26" s="9"/>
      <c r="H26" s="9"/>
      <c r="I26" s="9"/>
      <c r="J26" s="9"/>
      <c r="K26" s="9"/>
      <c r="L26" s="9"/>
      <c r="M26" s="9"/>
      <c r="N26" s="9"/>
    </row>
    <row r="27" spans="1:16" x14ac:dyDescent="0.3">
      <c r="A27" s="85" t="s">
        <v>21</v>
      </c>
      <c r="B27" s="85" t="s">
        <v>22</v>
      </c>
      <c r="C27" s="85" t="s">
        <v>23</v>
      </c>
      <c r="D27" s="85" t="s">
        <v>24</v>
      </c>
      <c r="E27" s="85" t="s">
        <v>5</v>
      </c>
      <c r="F27" s="86" t="s">
        <v>25</v>
      </c>
      <c r="G27" s="86"/>
      <c r="H27" s="86"/>
      <c r="I27" s="86"/>
      <c r="J27" s="86"/>
      <c r="K27" s="86"/>
      <c r="L27" s="86"/>
      <c r="M27" s="86"/>
      <c r="N27" s="87" t="s">
        <v>16</v>
      </c>
      <c r="O27" s="85" t="s">
        <v>17</v>
      </c>
    </row>
    <row r="28" spans="1:16" x14ac:dyDescent="0.3">
      <c r="A28" s="85"/>
      <c r="B28" s="85"/>
      <c r="C28" s="85"/>
      <c r="D28" s="85"/>
      <c r="E28" s="85"/>
      <c r="F28" s="86" t="s">
        <v>6</v>
      </c>
      <c r="G28" s="86"/>
      <c r="H28" s="86" t="s">
        <v>7</v>
      </c>
      <c r="I28" s="86"/>
      <c r="J28" s="86" t="s">
        <v>8</v>
      </c>
      <c r="K28" s="86"/>
      <c r="L28" s="86" t="s">
        <v>9</v>
      </c>
      <c r="M28" s="86"/>
      <c r="N28" s="87"/>
      <c r="O28" s="85"/>
    </row>
    <row r="29" spans="1:16" x14ac:dyDescent="0.3">
      <c r="A29" s="85"/>
      <c r="B29" s="85"/>
      <c r="C29" s="85"/>
      <c r="D29" s="85"/>
      <c r="E29" s="85"/>
      <c r="F29" s="48" t="s">
        <v>10</v>
      </c>
      <c r="G29" s="48" t="s">
        <v>11</v>
      </c>
      <c r="H29" s="48" t="s">
        <v>10</v>
      </c>
      <c r="I29" s="48" t="s">
        <v>11</v>
      </c>
      <c r="J29" s="48" t="s">
        <v>10</v>
      </c>
      <c r="K29" s="48" t="s">
        <v>12</v>
      </c>
      <c r="L29" s="48" t="s">
        <v>10</v>
      </c>
      <c r="M29" s="48" t="s">
        <v>12</v>
      </c>
      <c r="N29" s="87"/>
      <c r="O29" s="85"/>
    </row>
    <row r="30" spans="1:16" ht="51.75" customHeight="1" x14ac:dyDescent="0.25">
      <c r="A30" s="2" t="str">
        <f>INDEX('POA2'!$A$2:$O$152,_xlfn.AGGREGATE(15,6,ROW('POA2'!$A$2:$A$152)-ROW('POA2'!$A$2)+1/--('POA2'!$A$2:$A$152=$B$24),ROWS($A30:A$30)),3)</f>
        <v>2.3 Investigación, desarrollo tecnológico e Innovación</v>
      </c>
      <c r="B30" s="2" t="str">
        <f>INDEX('POA2'!$A$2:$O$152,_xlfn.AGGREGATE(15,6,ROW('POA2'!$A$2:$A$152)-ROW('POA2'!$A$2)+1/--('POA2'!$A$2:$A$152=$B$24),ROWS($A30:B$30)),4)</f>
        <v>2.3.1 Fortalecer la investigación, el desarrollo tecnológico y la innovación para contribuir al desarrollo regional, nacional e internacional.</v>
      </c>
      <c r="C30" s="2" t="str">
        <f>INDEX('POA2'!$A$2:$O$152,_xlfn.AGGREGATE(15,6,ROW('POA2'!$A$2:$A$152)-ROW('POA2'!$A$2)+1/--('POA2'!$A$2:$A$152=$B$24),ROWS($A30:C$30)),5)</f>
        <v>2.3.1.4 Gestionar recursos externos para financiar proyectos de investigación, desarrollo tecnológico e innovación.</v>
      </c>
      <c r="D30" s="2" t="str">
        <f>INDEX('POA2'!$A$2:$O$152,_xlfn.AGGREGATE(15,6,ROW('POA2'!$A$2:$A$152)-ROW('POA2'!$A$2)+1/--('POA2'!$A$2:$A$152=$B$24),ROWS($A30:D$30)),6)</f>
        <v>Gestionar recursos a consejo de Desarrollo Económico de Tijuana para infraestructura de Investigación y Posgrado</v>
      </c>
      <c r="E30" s="37">
        <f t="shared" ref="E30:E31" si="3">+F30+H30+J30+L30</f>
        <v>1</v>
      </c>
      <c r="F30" s="31">
        <f>INDEX('POA2'!$A$2:$O$152,_xlfn.AGGREGATE(15,6,ROW('POA2'!$A$2:$A$152)-ROW('POA2'!$A$2)+1/--('POA2'!$A$2:$A$152=$B$24),ROWS($A30:F$30)),7)</f>
        <v>0</v>
      </c>
      <c r="G30" s="31">
        <f>INDEX('POA2'!$A$2:$O$152,_xlfn.AGGREGATE(15,6,ROW('POA2'!$A$2:$A$152)-ROW('POA2'!$A$2)+1/--('POA2'!$A$2:$A$152=$B$24),ROWS($A30:G$30)),8)</f>
        <v>0</v>
      </c>
      <c r="H30" s="31">
        <f>INDEX('POA2'!$A$2:$O$152,_xlfn.AGGREGATE(15,6,ROW('POA2'!$A$2:$A$152)-ROW('POA2'!$A$2)+1/--('POA2'!$A$2:$A$152=$B$24),ROWS($A30:H$30)),9)</f>
        <v>1</v>
      </c>
      <c r="I30" s="31">
        <f>INDEX('POA2'!$A$2:$O$152,_xlfn.AGGREGATE(15,6,ROW('POA2'!$A$2:$A$152)-ROW('POA2'!$A$2)+1/--('POA2'!$A$2:$A$152=$B$24),ROWS($A30:I$30)),10)</f>
        <v>0</v>
      </c>
      <c r="J30" s="31">
        <f>INDEX('POA2'!$A$2:$O$152,_xlfn.AGGREGATE(15,6,ROW('POA2'!$A$2:$A$152)-ROW('POA2'!$A$2)+1/--('POA2'!$A$2:$A$152=$B$24),ROWS($A30:J$30)),11)</f>
        <v>0</v>
      </c>
      <c r="K30" s="31">
        <f>INDEX('POA2'!$A$2:$O$152,_xlfn.AGGREGATE(15,6,ROW('POA2'!$A$2:$A$152)-ROW('POA2'!$A$2)+1/--('POA2'!$A$2:$A$152=$B$24),ROWS($A30:K$30)),12)</f>
        <v>0</v>
      </c>
      <c r="L30" s="31">
        <f>INDEX('POA2'!$A$2:$O$152,_xlfn.AGGREGATE(15,6,ROW('POA2'!$A$2:$A$152)-ROW('POA2'!$A$2)+1/--('POA2'!$A$2:$A$152=$B$24),ROWS($A30:L$30)),13)</f>
        <v>0</v>
      </c>
      <c r="M30" s="31">
        <f>INDEX('POA2'!$A$2:$O$152,_xlfn.AGGREGATE(15,6,ROW('POA2'!$A$2:$A$152)-ROW('POA2'!$A$2)+1/--('POA2'!$A$2:$A$152=$B$24),ROWS($A30:M$30)),14)</f>
        <v>0</v>
      </c>
      <c r="N30" s="37">
        <f t="shared" ref="N30:N31" si="4">+G30+I30+K30+M30</f>
        <v>0</v>
      </c>
      <c r="O30" s="41">
        <f>IFERROR(N30/E30,0%)</f>
        <v>0</v>
      </c>
    </row>
    <row r="31" spans="1:16" ht="79.2" x14ac:dyDescent="0.3">
      <c r="A31" s="2" t="str">
        <f>INDEX('POA2'!$A$2:$O$152,_xlfn.AGGREGATE(15,6,ROW('POA2'!$A$2:$A$152)-ROW('POA2'!$A$2)+1/--('POA2'!$A$2:$A$152=$B$24),ROWS($A$30:A31)),3)</f>
        <v>2.3 Investigación, desarrollo tecnológico e Innovación</v>
      </c>
      <c r="B31" s="2" t="str">
        <f>INDEX('POA2'!$A$2:$O$152,_xlfn.AGGREGATE(15,6,ROW('POA2'!$A$2:$A$152)-ROW('POA2'!$A$2)+1/--('POA2'!$A$2:$A$152=$B$24),ROWS($A$30:B31)),4)</f>
        <v>2.3.1 Fortalecer la investigación, el desarrollo tecnológico y la innovación para contribuir al desarrollo regional, nacional e internacional.</v>
      </c>
      <c r="C31" s="2" t="str">
        <f>INDEX('POA2'!$A$2:$O$152,_xlfn.AGGREGATE(15,6,ROW('POA2'!$A$2:$A$152)-ROW('POA2'!$A$2)+1/--('POA2'!$A$2:$A$152=$B$24),ROWS($A$30:C31)),5)</f>
        <v>2.3.1.1 Asegurar la pertinencia de la investigación, el desarrollo tecnológico y la innovación que se realiza en la institución, a fin de contribuir a la resolución de problemas y al mejoramiento de la calidad de vida de la población.</v>
      </c>
      <c r="D31" s="2" t="str">
        <f>INDEX('POA2'!$A$2:$O$152,_xlfn.AGGREGATE(15,6,ROW('POA2'!$A$2:$A$152)-ROW('POA2'!$A$2)+1/--('POA2'!$A$2:$A$152=$B$24),ROWS($A$30:D31)),6)</f>
        <v>Fortalecer el proyecto de invernadero y huertos urbanos</v>
      </c>
      <c r="E31" s="37">
        <f t="shared" si="3"/>
        <v>1</v>
      </c>
      <c r="F31" s="31">
        <f>INDEX('POA2'!$A$2:$O$152,_xlfn.AGGREGATE(15,6,ROW('POA2'!$A$2:$A$152)-ROW('POA2'!$A$2)+1/--('POA2'!$A$2:$A$152=$B$24),ROWS($A$30:F31)),7)</f>
        <v>1</v>
      </c>
      <c r="G31" s="31">
        <f>INDEX('POA2'!$A$2:$O$152,_xlfn.AGGREGATE(15,6,ROW('POA2'!$A$2:$A$152)-ROW('POA2'!$A$2)+1/--('POA2'!$A$2:$A$152=$B$24),ROWS($A$30:G31)),8)</f>
        <v>1</v>
      </c>
      <c r="H31" s="31">
        <f>INDEX('POA2'!$A$2:$O$152,_xlfn.AGGREGATE(15,6,ROW('POA2'!$A$2:$A$152)-ROW('POA2'!$A$2)+1/--('POA2'!$A$2:$A$152=$B$24),ROWS($A$30:H31)),9)</f>
        <v>0</v>
      </c>
      <c r="I31" s="31">
        <f>INDEX('POA2'!$A$2:$O$152,_xlfn.AGGREGATE(15,6,ROW('POA2'!$A$2:$A$152)-ROW('POA2'!$A$2)+1/--('POA2'!$A$2:$A$152=$B$24),ROWS($A$30:I31)),10)</f>
        <v>0</v>
      </c>
      <c r="J31" s="31">
        <f>INDEX('POA2'!$A$2:$O$152,_xlfn.AGGREGATE(15,6,ROW('POA2'!$A$2:$A$152)-ROW('POA2'!$A$2)+1/--('POA2'!$A$2:$A$152=$B$24),ROWS($A$30:J31)),11)</f>
        <v>0</v>
      </c>
      <c r="K31" s="31">
        <f>INDEX('POA2'!$A$2:$O$152,_xlfn.AGGREGATE(15,6,ROW('POA2'!$A$2:$A$152)-ROW('POA2'!$A$2)+1/--('POA2'!$A$2:$A$152=$B$24),ROWS($A$30:K31)),12)</f>
        <v>0</v>
      </c>
      <c r="L31" s="31">
        <f>INDEX('POA2'!$A$2:$O$152,_xlfn.AGGREGATE(15,6,ROW('POA2'!$A$2:$A$152)-ROW('POA2'!$A$2)+1/--('POA2'!$A$2:$A$152=$B$24),ROWS($A$30:L31)),13)</f>
        <v>0</v>
      </c>
      <c r="M31" s="31">
        <f>INDEX('POA2'!$A$2:$O$152,_xlfn.AGGREGATE(15,6,ROW('POA2'!$A$2:$A$152)-ROW('POA2'!$A$2)+1/--('POA2'!$A$2:$A$152=$B$24),ROWS($A$30:M31)),14)</f>
        <v>0</v>
      </c>
      <c r="N31" s="37">
        <f t="shared" si="4"/>
        <v>1</v>
      </c>
      <c r="O31" s="41">
        <f t="shared" ref="O31" si="5">IFERROR(N31/E31,0%)</f>
        <v>1</v>
      </c>
    </row>
    <row r="32" spans="1:16" ht="15" x14ac:dyDescent="0.25">
      <c r="A32" s="13"/>
      <c r="B32" s="13"/>
      <c r="C32" s="13"/>
      <c r="D32" s="13"/>
      <c r="E32" s="55"/>
      <c r="F32" s="56"/>
      <c r="G32" s="56"/>
      <c r="H32" s="56"/>
      <c r="I32" s="56"/>
      <c r="J32" s="56"/>
      <c r="K32" s="56"/>
      <c r="L32" s="56"/>
      <c r="M32" s="56"/>
      <c r="N32" s="55"/>
      <c r="O32" s="57"/>
    </row>
  </sheetData>
  <mergeCells count="32">
    <mergeCell ref="B20:O20"/>
    <mergeCell ref="B21:O21"/>
    <mergeCell ref="C24:N24"/>
    <mergeCell ref="C25:N25"/>
    <mergeCell ref="A27:A29"/>
    <mergeCell ref="B27:B29"/>
    <mergeCell ref="C27:C29"/>
    <mergeCell ref="D27:D29"/>
    <mergeCell ref="E27:E29"/>
    <mergeCell ref="F27:M27"/>
    <mergeCell ref="N27:N29"/>
    <mergeCell ref="O27:O29"/>
    <mergeCell ref="F28:G28"/>
    <mergeCell ref="H28:I28"/>
    <mergeCell ref="J28:K28"/>
    <mergeCell ref="L28:M2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view="pageBreakPreview" topLeftCell="A34"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33">
        <v>405</v>
      </c>
      <c r="C5" s="84" t="s">
        <v>148</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87.75" customHeight="1" x14ac:dyDescent="0.25">
      <c r="A11" s="2" t="str">
        <f>IF(ROWS($A$11:A11)&gt;COUNTIF(POA!$A:$A,$B$5),"",INDEX(POA!$A$2:$O$856,_xlfn.AGGREGATE(15,6,ROW(POA!$A$2:$A$855)-ROW(POA!$A$2)+1/--(POA!$A$2:$A$855=$B$5),ROWS($A$11:A11)),3))</f>
        <v>1.5 Internacionalización</v>
      </c>
      <c r="B11" s="2" t="str">
        <f>IF(ROWS($A$11:B11)&gt;COUNTIF(POA!$A:$A,$B$5),"",INDEX(POA!$A$2:$O$856,_xlfn.AGGREGATE(15,6,ROW(POA!$A$2:$A$855)-ROW(POA!$A$2)+1/--(POA!$A$2:$A$855=$B$5),ROWS($A$11:B11)),4))</f>
        <v>1.5.1 Fortalecer la internacionalización de la universidad mediante una mayor vinculación y cooperación académica con instituciones de educación superior de reconocido prestigio.</v>
      </c>
      <c r="C11" s="2" t="str">
        <f>IF(ROWS($A$11:C11)&gt;COUNTIF(POA!$A:$A,$B$5),"",INDEX(POA!$A$2:$O$856,_xlfn.AGGREGATE(15,6,ROW(POA!$A$2:$A$855)-ROW(POA!$A$2)+1/--(POA!$A$2:$A$855=$B$5),ROWS($A$11:C11)),5))</f>
        <v>1.5.1.1 Promover actividades en materia de intercambio y cooperación académica propiciando la colaboración con pares y redes académicas de otras instituciones educativas del país y del extranjero.</v>
      </c>
      <c r="D11" s="2" t="str">
        <f>IF(ROWS($A$11:D11)&gt;COUNTIF(POA!$A:$A,$B$5),"",INDEX(POA!$A$2:$O$856,_xlfn.AGGREGATE(15,6,ROW(POA!$A$2:$A$855)-ROW(POA!$A$2)+1/--(POA!$A$2:$A$855=$B$5),ROWS($A$11:D11)),6))</f>
        <v>Apoyar a profesores para la realización de actividades de intercambio y movilidad  académica nacional e internacional</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87.75" customHeight="1" x14ac:dyDescent="0.25">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1.1.2.1 Propiciar las condiciones institucionales para la adecuada operación de los programas educativos y el mejoramiento de su calidad.</v>
      </c>
      <c r="D12" s="2" t="str">
        <f>IF(ROWS($A$11:D12)&gt;COUNTIF(POA!$A:$A,$B$5),"",INDEX(POA!$A$2:$O$856,_xlfn.AGGREGATE(15,6,ROW(POA!$A$2:$A$855)-ROW(POA!$A$2)+1/--(POA!$A$2:$A$855=$B$5),ROWS($A$11:D12)),6))</f>
        <v>Proveer del material necesario para la correcta operación del programa educativo</v>
      </c>
      <c r="E12" s="31">
        <f t="shared" ref="E12:E23"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3" si="1">+G12+I12+K12+M12</f>
        <v>0</v>
      </c>
      <c r="O12" s="41">
        <f t="shared" ref="O12:O23" si="2">IFERROR(N12/E12,0%)</f>
        <v>0</v>
      </c>
    </row>
    <row r="13" spans="1:16" ht="87.75" customHeight="1" x14ac:dyDescent="0.25">
      <c r="A13" s="2" t="str">
        <f>IF(ROWS($A$11:A13)&gt;COUNTIF(POA!$A:$A,$B$5),"",INDEX(POA!$A$2:$O$856,_xlfn.AGGREGATE(15,6,ROW(POA!$A$2:$A$855)-ROW(POA!$A$2)+1/--(POA!$A$2:$A$855=$B$5),ROWS($A$11:A13)),3))</f>
        <v>1.5 Internacionalización</v>
      </c>
      <c r="B13" s="2" t="str">
        <f>IF(ROWS($A$11:B13)&gt;COUNTIF(POA!$A:$A,$B$5),"",INDEX(POA!$A$2:$O$856,_xlfn.AGGREGATE(15,6,ROW(POA!$A$2:$A$855)-ROW(POA!$A$2)+1/--(POA!$A$2:$A$855=$B$5),ROWS($A$11:B13)),4))</f>
        <v>1.5.1 Fortalecer la internacionalización de la universidad mediante una mayor vinculación y cooperación académica con instituciones de educación superior de reconocido prestigio.</v>
      </c>
      <c r="C13" s="2" t="str">
        <f>IF(ROWS($A$11:C13)&gt;COUNTIF(POA!$A:$A,$B$5),"",INDEX(POA!$A$2:$O$856,_xlfn.AGGREGATE(15,6,ROW(POA!$A$2:$A$855)-ROW(POA!$A$2)+1/--(POA!$A$2:$A$855=$B$5),ROWS($A$11:C13)),5))</f>
        <v>1.5.1.1 Promover actividades en materia de intercambio y cooperación académica propiciando la colaboración con pares y redes académicas de otras instituciones educativas del país y del extranjero.</v>
      </c>
      <c r="D13" s="2" t="str">
        <f>IF(ROWS($A$11:D13)&gt;COUNTIF(POA!$A:$A,$B$5),"",INDEX(POA!$A$2:$O$856,_xlfn.AGGREGATE(15,6,ROW(POA!$A$2:$A$855)-ROW(POA!$A$2)+1/--(POA!$A$2:$A$855=$B$5),ROWS($A$11:D13)),6))</f>
        <v>Promover la participación de profesores visitantes en apoyo áreas disciplinarias del derecho</v>
      </c>
      <c r="E13" s="31">
        <f t="shared" si="0"/>
        <v>0</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87.75" customHeight="1" x14ac:dyDescent="0.25">
      <c r="A14" s="2" t="str">
        <f>IF(ROWS($A$11:A14)&gt;COUNTIF(POA!$A:$A,$B$5),"",INDEX(POA!$A$2:$O$856,_xlfn.AGGREGATE(15,6,ROW(POA!$A$2:$A$855)-ROW(POA!$A$2)+1/--(POA!$A$2:$A$855=$B$5),ROWS($A$11:A14)),3))</f>
        <v>1.6 Desarrollo académico</v>
      </c>
      <c r="B14" s="2" t="str">
        <f>IF(ROWS($A$11:B14)&gt;COUNTIF(POA!$A:$A,$B$5),"",INDEX(POA!$A$2:$O$856,_xlfn.AGGREGATE(15,6,ROW(POA!$A$2:$A$855)-ROW(POA!$A$2)+1/--(POA!$A$2:$A$855=$B$5),ROWS($A$11:B14)),4))</f>
        <v>1.6.2 Promover esquemas de formación y actualización del personal académico, con base en rutas diferenciadas en función de su experiencia, antigüedad y tipo de contratación.</v>
      </c>
      <c r="C14" s="2" t="str">
        <f>IF(ROWS($A$11:C14)&gt;COUNTIF(POA!$A:$A,$B$5),"",INDEX(POA!$A$2:$O$856,_xlfn.AGGREGATE(15,6,ROW(POA!$A$2:$A$855)-ROW(POA!$A$2)+1/--(POA!$A$2:$A$855=$B$5),ROWS($A$11:C14)),5))</f>
        <v>1.6.2.1 Fortalecer los esquemas de formación y actualización docente para el mejorar las capacidades disciplinarias y didácticas  del personal académico de tiempo completo y  de asignatura.</v>
      </c>
      <c r="D14" s="2" t="str">
        <f>IF(ROWS($A$11:D14)&gt;COUNTIF(POA!$A:$A,$B$5),"",INDEX(POA!$A$2:$O$856,_xlfn.AGGREGATE(15,6,ROW(POA!$A$2:$A$855)-ROW(POA!$A$2)+1/--(POA!$A$2:$A$855=$B$5),ROWS($A$11:D14)),6))</f>
        <v>Fomentar que los docentes participen en actividades de formación, actualización  y superación académica</v>
      </c>
      <c r="E14" s="31">
        <f t="shared" si="0"/>
        <v>1</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41">
        <f t="shared" si="2"/>
        <v>1</v>
      </c>
    </row>
    <row r="15" spans="1:16" ht="87.75" customHeight="1" x14ac:dyDescent="0.25">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1.2.1.2 Promover experiencias de aprendizaje para los estudiantes en entornos reales.</v>
      </c>
      <c r="D15" s="2" t="str">
        <f>IF(ROWS($A$11:D15)&gt;COUNTIF(POA!$A:$A,$B$5),"",INDEX(POA!$A$2:$O$856,_xlfn.AGGREGATE(15,6,ROW(POA!$A$2:$A$855)-ROW(POA!$A$2)+1/--(POA!$A$2:$A$855=$B$5),ROWS($A$11:D15)),6))</f>
        <v>Promover la realización de prácticas profesionales, servicio social y prácticas escolares para fomnentar experiencias de aprendizaje en entornos reales</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87.75" customHeight="1" x14ac:dyDescent="0.25">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1.2.1.6 Promover la participación de los estudiantes en experiencias de movilidad nacional e internacional.</v>
      </c>
      <c r="D16" s="2" t="str">
        <f>IF(ROWS($A$11:D16)&gt;COUNTIF(POA!$A:$A,$B$5),"",INDEX(POA!$A$2:$O$856,_xlfn.AGGREGATE(15,6,ROW(POA!$A$2:$A$855)-ROW(POA!$A$2)+1/--(POA!$A$2:$A$855=$B$5),ROWS($A$11:D16)),6))</f>
        <v>Fortalecer los programas de movilidad estudiantil</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6" ht="87.75" customHeight="1" x14ac:dyDescent="0.25">
      <c r="A17" s="2" t="str">
        <f>IF(ROWS($A$11:A17)&gt;COUNTIF(POA!$A:$A,$B$5),"",INDEX(POA!$A$2:$O$856,_xlfn.AGGREGATE(15,6,ROW(POA!$A$2:$A$855)-ROW(POA!$A$2)+1/--(POA!$A$2:$A$855=$B$5),ROWS($A$11:A17)),3))</f>
        <v>1.6 Desarrollo académico</v>
      </c>
      <c r="B17" s="2" t="str">
        <f>IF(ROWS($A$11:B17)&gt;COUNTIF(POA!$A:$A,$B$5),"",INDEX(POA!$A$2:$O$856,_xlfn.AGGREGATE(15,6,ROW(POA!$A$2:$A$855)-ROW(POA!$A$2)+1/--(POA!$A$2:$A$855=$B$5),ROWS($A$11:B17)),4))</f>
        <v>1.6.1 Fortalecer las trayectorias académicas y docentes para el ingreso, promoción, permanencia, retiro y relevo generacional.</v>
      </c>
      <c r="C17" s="2" t="str">
        <f>IF(ROWS($A$11:C17)&gt;COUNTIF(POA!$A:$A,$B$5),"",INDEX(POA!$A$2:$O$856,_xlfn.AGGREGATE(15,6,ROW(POA!$A$2:$A$855)-ROW(POA!$A$2)+1/--(POA!$A$2:$A$855=$B$5),ROWS($A$11:C17)),5))</f>
        <v>1.6.1.3 Propiciar condiciones para la participación de los académicos en los programas externos de desarrollo y reconocimiento profesional.</v>
      </c>
      <c r="D17" s="2" t="str">
        <f>IF(ROWS($A$11:D17)&gt;COUNTIF(POA!$A:$A,$B$5),"",INDEX(POA!$A$2:$O$856,_xlfn.AGGREGATE(15,6,ROW(POA!$A$2:$A$855)-ROW(POA!$A$2)+1/--(POA!$A$2:$A$855=$B$5),ROWS($A$11:D17)),6))</f>
        <v>Apoyo al personal académico para la obtención del grado</v>
      </c>
      <c r="E17" s="31">
        <f t="shared" si="0"/>
        <v>0</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6" ht="87.75" customHeight="1" x14ac:dyDescent="0.25">
      <c r="A18" s="2" t="str">
        <f>IF(ROWS($A$11:A18)&gt;COUNTIF(POA!$A:$A,$B$5),"",INDEX(POA!$A$2:$O$856,_xlfn.AGGREGATE(15,6,ROW(POA!$A$2:$A$855)-ROW(POA!$A$2)+1/--(POA!$A$2:$A$855=$B$5),ROWS($A$11:A18)),3))</f>
        <v>1.5 Internacionalización</v>
      </c>
      <c r="B18" s="2" t="str">
        <f>IF(ROWS($A$11:B18)&gt;COUNTIF(POA!$A:$A,$B$5),"",INDEX(POA!$A$2:$O$856,_xlfn.AGGREGATE(15,6,ROW(POA!$A$2:$A$855)-ROW(POA!$A$2)+1/--(POA!$A$2:$A$855=$B$5),ROWS($A$11:B18)),4))</f>
        <v>1.5.1 Fortalecer la internacionalización de la universidad mediante una mayor vinculación y cooperación académica con instituciones de educación superior de reconocido prestigio.</v>
      </c>
      <c r="C18" s="2" t="str">
        <f>IF(ROWS($A$11:C18)&gt;COUNTIF(POA!$A:$A,$B$5),"",INDEX(POA!$A$2:$O$856,_xlfn.AGGREGATE(15,6,ROW(POA!$A$2:$A$855)-ROW(POA!$A$2)+1/--(POA!$A$2:$A$855=$B$5),ROWS($A$11:C18)),5))</f>
        <v>1.5.1.1 Promover actividades en materia de intercambio y cooperación académica propiciando la colaboración con pares y redes académicas de otras instituciones educativas del país y del extranjero.</v>
      </c>
      <c r="D18" s="2" t="str">
        <f>IF(ROWS($A$11:D18)&gt;COUNTIF(POA!$A:$A,$B$5),"",INDEX(POA!$A$2:$O$856,_xlfn.AGGREGATE(15,6,ROW(POA!$A$2:$A$855)-ROW(POA!$A$2)+1/--(POA!$A$2:$A$855=$B$5),ROWS($A$11:D18)),6))</f>
        <v>Promover la realización de estancias de académicos de otras IES</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87.75" customHeight="1" x14ac:dyDescent="0.25">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1.9.1.3 Atender los requerimientos institucionales específicos asociados con el mantenimiento de edificios, aulas, espacios comunes, laboratorios, instalaciones deportivas y recintos culturales.</v>
      </c>
      <c r="D19" s="2" t="str">
        <f>IF(ROWS($A$11:D19)&gt;COUNTIF(POA!$A:$A,$B$5),"",INDEX(POA!$A$2:$O$856,_xlfn.AGGREGATE(15,6,ROW(POA!$A$2:$A$855)-ROW(POA!$A$2)+1/--(POA!$A$2:$A$855=$B$5),ROWS($A$11:D19)),6))</f>
        <v>Llevar acciones de mantenimiento de edificios de la Unidad Académica</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6" ht="87.75" customHeight="1" x14ac:dyDescent="0.25">
      <c r="A20" s="2" t="str">
        <f>IF(ROWS($A$11:A20)&gt;COUNTIF(POA!$A:$A,$B$5),"",INDEX(POA!$A$2:$O$856,_xlfn.AGGREGATE(15,6,ROW(POA!$A$2:$A$855)-ROW(POA!$A$2)+1/--(POA!$A$2:$A$855=$B$5),ROWS($A$11:A20)),3))</f>
        <v>1.11 Cuidado al medio ambiente</v>
      </c>
      <c r="B20" s="2" t="str">
        <f>IF(ROWS($A$11:B20)&gt;COUNTIF(POA!$A:$A,$B$5),"",INDEX(POA!$A$2:$O$856,_xlfn.AGGREGATE(15,6,ROW(POA!$A$2:$A$855)-ROW(POA!$A$2)+1/--(POA!$A$2:$A$855=$B$5),ROWS($A$11:B20)),4))</f>
        <v>1.11.1 Fortalecer las medidas institucionales que promuevan la protección del medio ambiente y de desarrollo sostenible.</v>
      </c>
      <c r="C20" s="2" t="str">
        <f>IF(ROWS($A$11:C20)&gt;COUNTIF(POA!$A:$A,$B$5),"",INDEX(POA!$A$2:$O$856,_xlfn.AGGREGATE(15,6,ROW(POA!$A$2:$A$855)-ROW(POA!$A$2)+1/--(POA!$A$2:$A$855=$B$5),ROWS($A$11:C20)),5))</f>
        <v>1.11.1.2 Asegurar la reducción del impacto ambiental en el desarrollo, proyección, diseño y construcción de obras y edificios e instalaciones universitarias, considerando un enfoque de sustentabilidad.</v>
      </c>
      <c r="D20" s="2" t="str">
        <f>IF(ROWS($A$11:D20)&gt;COUNTIF(POA!$A:$A,$B$5),"",INDEX(POA!$A$2:$O$856,_xlfn.AGGREGATE(15,6,ROW(POA!$A$2:$A$855)-ROW(POA!$A$2)+1/--(POA!$A$2:$A$855=$B$5),ROWS($A$11:D20)),6))</f>
        <v>Realización de campañas de cero residuos</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1" spans="1:16" ht="87.75" customHeight="1" x14ac:dyDescent="0.25">
      <c r="A21" s="2" t="str">
        <f>IF(ROWS($A$11:A21)&gt;COUNTIF(POA!$A:$A,$B$5),"",INDEX(POA!$A$2:$O$856,_xlfn.AGGREGATE(15,6,ROW(POA!$A$2:$A$855)-ROW(POA!$A$2)+1/--(POA!$A$2:$A$855=$B$5),ROWS($A$11:A21)),3))</f>
        <v>1.11 Cuidado al medio ambiente</v>
      </c>
      <c r="B21" s="2" t="str">
        <f>IF(ROWS($A$11:B21)&gt;COUNTIF(POA!$A:$A,$B$5),"",INDEX(POA!$A$2:$O$856,_xlfn.AGGREGATE(15,6,ROW(POA!$A$2:$A$855)-ROW(POA!$A$2)+1/--(POA!$A$2:$A$855=$B$5),ROWS($A$11:B21)),4))</f>
        <v>1.11.2 Propiciar experiencias de formación, actualización y capacitación en la comunidad universitaria, orientadas al cuidado del medio ambiente y al desarrollo sostenible.</v>
      </c>
      <c r="C21" s="2" t="str">
        <f>IF(ROWS($A$11:C21)&gt;COUNTIF(POA!$A:$A,$B$5),"",INDEX(POA!$A$2:$O$856,_xlfn.AGGREGATE(15,6,ROW(POA!$A$2:$A$855)-ROW(POA!$A$2)+1/--(POA!$A$2:$A$855=$B$5),ROWS($A$11:C21)),5))</f>
        <v>1.11.2.2 Impulsar iniciativas para la promoción de estilos de vida saludable en la comunidad universitaria.</v>
      </c>
      <c r="D21" s="2" t="str">
        <f>IF(ROWS($A$11:D21)&gt;COUNTIF(POA!$A:$A,$B$5),"",INDEX(POA!$A$2:$O$856,_xlfn.AGGREGATE(15,6,ROW(POA!$A$2:$A$855)-ROW(POA!$A$2)+1/--(POA!$A$2:$A$855=$B$5),ROWS($A$11:D21)),6))</f>
        <v>Realización de campañas de concientización sobre el tabaquismo</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6" ht="87.75" customHeight="1" x14ac:dyDescent="0.25">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1.2.1.1 Estimular la participación de los estudiantes en las diversas modalidades de aprendizaje consideradas en el modelo educativo.</v>
      </c>
      <c r="D22" s="2" t="str">
        <f>IF(ROWS($A$11:D22)&gt;COUNTIF(POA!$A:$A,$B$5),"",INDEX(POA!$A$2:$O$856,_xlfn.AGGREGATE(15,6,ROW(POA!$A$2:$A$855)-ROW(POA!$A$2)+1/--(POA!$A$2:$A$855=$B$5),ROWS($A$11:D22)),6))</f>
        <v>Elaboración de programas que promueva la participación  de estudiantes en las diversas modalidades de aprendizaje</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6" ht="87.75" customHeight="1" x14ac:dyDescent="0.25">
      <c r="A23" s="2" t="str">
        <f>IF(ROWS($A$11:A23)&gt;COUNTIF(POA!$A:$A,$B$5),"",INDEX(POA!$A$2:$O$856,_xlfn.AGGREGATE(15,6,ROW(POA!$A$2:$A$855)-ROW(POA!$A$2)+1/--(POA!$A$2:$A$855=$B$5),ROWS($A$11:A23)),3))</f>
        <v>1.2 Proceso formativo</v>
      </c>
      <c r="B23" s="2" t="str">
        <f>IF(ROWS($A$11:B23)&gt;COUNTIF(POA!$A:$A,$B$5),"",INDEX(POA!$A$2:$O$856,_xlfn.AGGREGATE(15,6,ROW(POA!$A$2:$A$855)-ROW(POA!$A$2)+1/--(POA!$A$2:$A$855=$B$5),ROWS($A$11:B23)),4))</f>
        <v>1.2.2 Fortalecer las trayectorias escolares de los alumnos para asegurar la conclusión exitosa de sus estudios.</v>
      </c>
      <c r="C23" s="2" t="str">
        <f>IF(ROWS($A$11:C23)&gt;COUNTIF(POA!$A:$A,$B$5),"",INDEX(POA!$A$2:$O$856,_xlfn.AGGREGATE(15,6,ROW(POA!$A$2:$A$855)-ROW(POA!$A$2)+1/--(POA!$A$2:$A$855=$B$5),ROWS($A$11:C23)),5))</f>
        <v>1.2.2.2 Canalizar becas y apoyos específicos a estudiantes en condiciones de vulnerabilidad que estimule su ingreso, tránsito y egreso de la institución.</v>
      </c>
      <c r="D23" s="2" t="str">
        <f>IF(ROWS($A$11:D23)&gt;COUNTIF(POA!$A:$A,$B$5),"",INDEX(POA!$A$2:$O$856,_xlfn.AGGREGATE(15,6,ROW(POA!$A$2:$A$855)-ROW(POA!$A$2)+1/--(POA!$A$2:$A$855=$B$5),ROWS($A$11:D23)),6))</f>
        <v>Apoyar a estudiantes en la obtención de becas y apoyos específicos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41">
        <f t="shared" si="2"/>
        <v>0</v>
      </c>
    </row>
    <row r="27" spans="1:16" ht="15.6" x14ac:dyDescent="0.3">
      <c r="A27" s="4"/>
      <c r="B27" s="82" t="s">
        <v>0</v>
      </c>
      <c r="C27" s="82"/>
      <c r="D27" s="82"/>
      <c r="E27" s="82"/>
      <c r="F27" s="82"/>
      <c r="G27" s="82"/>
      <c r="H27" s="82"/>
      <c r="I27" s="82"/>
      <c r="J27" s="82"/>
      <c r="K27" s="82"/>
      <c r="L27" s="82"/>
      <c r="M27" s="82"/>
      <c r="N27" s="82"/>
      <c r="O27" s="82"/>
    </row>
    <row r="28" spans="1:16" ht="15" x14ac:dyDescent="0.25">
      <c r="A28" s="4"/>
      <c r="B28" s="83" t="s">
        <v>1564</v>
      </c>
      <c r="C28" s="83"/>
      <c r="D28" s="83"/>
      <c r="E28" s="83"/>
      <c r="F28" s="83"/>
      <c r="G28" s="83"/>
      <c r="H28" s="83"/>
      <c r="I28" s="83"/>
      <c r="J28" s="83"/>
      <c r="K28" s="83"/>
      <c r="L28" s="83"/>
      <c r="M28" s="83"/>
      <c r="N28" s="83"/>
      <c r="O28" s="83"/>
    </row>
    <row r="29" spans="1:16" ht="15" x14ac:dyDescent="0.25">
      <c r="A29" s="4"/>
      <c r="B29" s="47"/>
      <c r="C29" s="47"/>
      <c r="D29" s="47"/>
      <c r="E29" s="47"/>
      <c r="F29" s="47"/>
      <c r="G29" s="47"/>
      <c r="H29" s="47"/>
      <c r="I29" s="47"/>
      <c r="J29" s="47"/>
      <c r="K29" s="47"/>
      <c r="L29" s="47"/>
      <c r="M29" s="47"/>
      <c r="N29" s="47"/>
      <c r="O29" s="47"/>
    </row>
    <row r="30" spans="1:16" ht="15.75" x14ac:dyDescent="0.25">
      <c r="A30" s="4"/>
      <c r="B30" s="12"/>
      <c r="C30" s="12"/>
      <c r="D30" s="12"/>
      <c r="E30" s="12"/>
      <c r="F30" s="12"/>
      <c r="G30" s="12"/>
      <c r="H30" s="12"/>
      <c r="I30" s="12"/>
      <c r="J30" s="12"/>
      <c r="K30" s="12"/>
      <c r="L30" s="12"/>
      <c r="M30" s="12"/>
      <c r="N30" s="12"/>
      <c r="O30" s="12"/>
    </row>
    <row r="31" spans="1:16" ht="15.75" x14ac:dyDescent="0.25">
      <c r="A31" s="6" t="s">
        <v>1</v>
      </c>
      <c r="B31" s="33">
        <v>405</v>
      </c>
      <c r="C31" s="84" t="s">
        <v>148</v>
      </c>
      <c r="D31" s="84"/>
      <c r="E31" s="84"/>
      <c r="F31" s="84"/>
      <c r="G31" s="84"/>
      <c r="H31" s="84"/>
      <c r="I31" s="84"/>
      <c r="J31" s="84"/>
      <c r="K31" s="84"/>
      <c r="L31" s="84"/>
      <c r="M31" s="84"/>
      <c r="N31" s="84"/>
      <c r="O31" s="46"/>
    </row>
    <row r="32" spans="1:16" x14ac:dyDescent="0.3">
      <c r="A32" s="6" t="s">
        <v>13</v>
      </c>
      <c r="B32" s="11" t="s">
        <v>2</v>
      </c>
      <c r="C32" s="84" t="s">
        <v>19</v>
      </c>
      <c r="D32" s="84"/>
      <c r="E32" s="84"/>
      <c r="F32" s="84"/>
      <c r="G32" s="84"/>
      <c r="H32" s="84"/>
      <c r="I32" s="84"/>
      <c r="J32" s="84"/>
      <c r="K32" s="84"/>
      <c r="L32" s="84"/>
      <c r="M32" s="84"/>
      <c r="N32" s="84"/>
      <c r="O32" s="8"/>
      <c r="P32" s="4"/>
    </row>
    <row r="33" spans="1:15" ht="15" x14ac:dyDescent="0.25">
      <c r="B33" s="9"/>
      <c r="C33" s="9"/>
      <c r="D33" s="9"/>
      <c r="E33" s="9"/>
      <c r="F33" s="9"/>
      <c r="G33" s="9"/>
      <c r="H33" s="9"/>
      <c r="I33" s="9"/>
      <c r="J33" s="9"/>
      <c r="K33" s="9"/>
      <c r="L33" s="9"/>
      <c r="M33" s="9"/>
      <c r="N33" s="9"/>
    </row>
    <row r="34" spans="1:15" x14ac:dyDescent="0.3">
      <c r="A34" s="85" t="s">
        <v>21</v>
      </c>
      <c r="B34" s="85" t="s">
        <v>22</v>
      </c>
      <c r="C34" s="85" t="s">
        <v>23</v>
      </c>
      <c r="D34" s="85" t="s">
        <v>24</v>
      </c>
      <c r="E34" s="85" t="s">
        <v>5</v>
      </c>
      <c r="F34" s="86" t="s">
        <v>25</v>
      </c>
      <c r="G34" s="86"/>
      <c r="H34" s="86"/>
      <c r="I34" s="86"/>
      <c r="J34" s="86"/>
      <c r="K34" s="86"/>
      <c r="L34" s="86"/>
      <c r="M34" s="86"/>
      <c r="N34" s="87" t="s">
        <v>16</v>
      </c>
      <c r="O34" s="85" t="s">
        <v>17</v>
      </c>
    </row>
    <row r="35" spans="1:15" x14ac:dyDescent="0.3">
      <c r="A35" s="85"/>
      <c r="B35" s="85"/>
      <c r="C35" s="85"/>
      <c r="D35" s="85"/>
      <c r="E35" s="85"/>
      <c r="F35" s="86" t="s">
        <v>6</v>
      </c>
      <c r="G35" s="86"/>
      <c r="H35" s="86" t="s">
        <v>7</v>
      </c>
      <c r="I35" s="86"/>
      <c r="J35" s="86" t="s">
        <v>8</v>
      </c>
      <c r="K35" s="86"/>
      <c r="L35" s="86" t="s">
        <v>9</v>
      </c>
      <c r="M35" s="86"/>
      <c r="N35" s="87"/>
      <c r="O35" s="85"/>
    </row>
    <row r="36" spans="1:15" x14ac:dyDescent="0.3">
      <c r="A36" s="85"/>
      <c r="B36" s="85"/>
      <c r="C36" s="85"/>
      <c r="D36" s="85"/>
      <c r="E36" s="85"/>
      <c r="F36" s="48" t="s">
        <v>10</v>
      </c>
      <c r="G36" s="48" t="s">
        <v>11</v>
      </c>
      <c r="H36" s="48" t="s">
        <v>10</v>
      </c>
      <c r="I36" s="48" t="s">
        <v>11</v>
      </c>
      <c r="J36" s="48" t="s">
        <v>10</v>
      </c>
      <c r="K36" s="48" t="s">
        <v>12</v>
      </c>
      <c r="L36" s="48" t="s">
        <v>10</v>
      </c>
      <c r="M36" s="48" t="s">
        <v>12</v>
      </c>
      <c r="N36" s="87"/>
      <c r="O36" s="85"/>
    </row>
    <row r="37" spans="1:15" ht="79.2" x14ac:dyDescent="0.3">
      <c r="A37" s="2" t="str">
        <f>INDEX('POA2'!$A$2:$O$152,_xlfn.AGGREGATE(15,6,ROW('POA2'!$A$2:$A$152)-ROW('POA2'!$A$2)+1/--('POA2'!$A$2:$A$152=$B$31),ROWS($A37:A$37)),3)</f>
        <v>2.3 Investigación, desarrollo tecnológico e Innovación</v>
      </c>
      <c r="B37" s="2" t="str">
        <f>INDEX('POA2'!$A$2:$O$152,_xlfn.AGGREGATE(15,6,ROW('POA2'!$A$2:$A$152)-ROW('POA2'!$A$2)+1/--('POA2'!$A$2:$A$152=$B$31),ROWS($A37:B$37)),4)</f>
        <v>2.3.1 Fortalecer la investigación, el desarrollo tecnológico y la innovación para contribuir al desarrollo regional, nacional e internacional.</v>
      </c>
      <c r="C37" s="2" t="str">
        <f>INDEX('POA2'!$A$2:$O$152,_xlfn.AGGREGATE(15,6,ROW('POA2'!$A$2:$A$152)-ROW('POA2'!$A$2)+1/--('POA2'!$A$2:$A$152=$B$31),ROWS($A37:C$37)),5)</f>
        <v>2.3.1.1 Asegurar la pertinencia de la investigación, el desarrollo tecnológico y la innovación que se realiza en la institución, a fin de contribuir a la resolución de problemas y al mejoramiento de la calidad de vida de la población.</v>
      </c>
      <c r="D37" s="2" t="str">
        <f>INDEX('POA2'!$A$2:$O$152,_xlfn.AGGREGATE(15,6,ROW('POA2'!$A$2:$A$152)-ROW('POA2'!$A$2)+1/--('POA2'!$A$2:$A$152=$B$31),ROWS($A37:D$37)),6)</f>
        <v>Realización de proyectos con enfoques multidisciplinarios que atiendan a resolver problemas del desarrollo del país</v>
      </c>
      <c r="E37" s="37">
        <f t="shared" ref="E37:E38" si="3">+F37+H37+J37+L37</f>
        <v>1</v>
      </c>
      <c r="F37" s="31">
        <f>INDEX('POA2'!$A$2:$O$152,_xlfn.AGGREGATE(15,6,ROW('POA2'!$A$2:$A$152)-ROW('POA2'!$A$2)+1/--('POA2'!$A$2:$A$152=$B$31),ROWS($A37:F$37)),7)</f>
        <v>0</v>
      </c>
      <c r="G37" s="31">
        <f>INDEX('POA2'!$A$2:$O$152,_xlfn.AGGREGATE(15,6,ROW('POA2'!$A$2:$A$152)-ROW('POA2'!$A$2)+1/--('POA2'!$A$2:$A$152=$B$31),ROWS($A37:G$37)),8)</f>
        <v>0</v>
      </c>
      <c r="H37" s="31">
        <f>INDEX('POA2'!$A$2:$O$152,_xlfn.AGGREGATE(15,6,ROW('POA2'!$A$2:$A$152)-ROW('POA2'!$A$2)+1/--('POA2'!$A$2:$A$152=$B$31),ROWS($A37:H$37)),9)</f>
        <v>0</v>
      </c>
      <c r="I37" s="31">
        <f>INDEX('POA2'!$A$2:$O$152,_xlfn.AGGREGATE(15,6,ROW('POA2'!$A$2:$A$152)-ROW('POA2'!$A$2)+1/--('POA2'!$A$2:$A$152=$B$31),ROWS($A37:I$37)),10)</f>
        <v>0</v>
      </c>
      <c r="J37" s="31">
        <f>INDEX('POA2'!$A$2:$O$152,_xlfn.AGGREGATE(15,6,ROW('POA2'!$A$2:$A$152)-ROW('POA2'!$A$2)+1/--('POA2'!$A$2:$A$152=$B$31),ROWS($A37:J$37)),11)</f>
        <v>0</v>
      </c>
      <c r="K37" s="31">
        <f>INDEX('POA2'!$A$2:$O$152,_xlfn.AGGREGATE(15,6,ROW('POA2'!$A$2:$A$152)-ROW('POA2'!$A$2)+1/--('POA2'!$A$2:$A$152=$B$31),ROWS($A37:K$37)),12)</f>
        <v>0</v>
      </c>
      <c r="L37" s="31">
        <f>INDEX('POA2'!$A$2:$O$152,_xlfn.AGGREGATE(15,6,ROW('POA2'!$A$2:$A$152)-ROW('POA2'!$A$2)+1/--('POA2'!$A$2:$A$152=$B$31),ROWS($A37:L$37)),13)</f>
        <v>1</v>
      </c>
      <c r="M37" s="31">
        <f>INDEX('POA2'!$A$2:$O$152,_xlfn.AGGREGATE(15,6,ROW('POA2'!$A$2:$A$152)-ROW('POA2'!$A$2)+1/--('POA2'!$A$2:$A$152=$B$31),ROWS($A37:M$37)),14)</f>
        <v>0</v>
      </c>
      <c r="N37" s="37">
        <f t="shared" ref="N37:N38" si="4">+G37+I37+K37+M37</f>
        <v>0</v>
      </c>
      <c r="O37" s="41">
        <f>IFERROR(N37/E37,0%)</f>
        <v>0</v>
      </c>
    </row>
    <row r="38" spans="1:15" ht="79.2" x14ac:dyDescent="0.3">
      <c r="A38" s="2" t="str">
        <f>INDEX('POA2'!$A$2:$O$152,_xlfn.AGGREGATE(15,6,ROW('POA2'!$A$2:$A$152)-ROW('POA2'!$A$2)+1/--('POA2'!$A$2:$A$152=$B$31),ROWS($A$37:A38)),3)</f>
        <v>2.3 Investigación, desarrollo tecnológico e Innovación</v>
      </c>
      <c r="B38" s="2" t="str">
        <f>INDEX('POA2'!$A$2:$O$152,_xlfn.AGGREGATE(15,6,ROW('POA2'!$A$2:$A$152)-ROW('POA2'!$A$2)+1/--('POA2'!$A$2:$A$152=$B$31),ROWS($A$37:B38)),4)</f>
        <v>2.3.1 Fortalecer la investigación, el desarrollo tecnológico y la innovación para contribuir al desarrollo regional, nacional e internacional.</v>
      </c>
      <c r="C38" s="2" t="str">
        <f>INDEX('POA2'!$A$2:$O$152,_xlfn.AGGREGATE(15,6,ROW('POA2'!$A$2:$A$152)-ROW('POA2'!$A$2)+1/--('POA2'!$A$2:$A$152=$B$31),ROWS($A$37:C38)),5)</f>
        <v>2.3.1.3 Fortalecer y consolidar las redes de colaboración en materia de investigación con académicos de otras instituciones de educación superior y centros de investigación de los ámbitos regional, nacional e internacional.</v>
      </c>
      <c r="D38" s="2" t="str">
        <f>INDEX('POA2'!$A$2:$O$152,_xlfn.AGGREGATE(15,6,ROW('POA2'!$A$2:$A$152)-ROW('POA2'!$A$2)+1/--('POA2'!$A$2:$A$152=$B$31),ROWS($A$37:D38)),6)</f>
        <v>Apoyos para estancias de invetigación de miembros de cuerpos académicos</v>
      </c>
      <c r="E38" s="37">
        <f t="shared" si="3"/>
        <v>1</v>
      </c>
      <c r="F38" s="31">
        <f>INDEX('POA2'!$A$2:$O$152,_xlfn.AGGREGATE(15,6,ROW('POA2'!$A$2:$A$152)-ROW('POA2'!$A$2)+1/--('POA2'!$A$2:$A$152=$B$31),ROWS($A$37:F38)),7)</f>
        <v>0</v>
      </c>
      <c r="G38" s="31">
        <f>INDEX('POA2'!$A$2:$O$152,_xlfn.AGGREGATE(15,6,ROW('POA2'!$A$2:$A$152)-ROW('POA2'!$A$2)+1/--('POA2'!$A$2:$A$152=$B$31),ROWS($A$37:G38)),8)</f>
        <v>0</v>
      </c>
      <c r="H38" s="31">
        <f>INDEX('POA2'!$A$2:$O$152,_xlfn.AGGREGATE(15,6,ROW('POA2'!$A$2:$A$152)-ROW('POA2'!$A$2)+1/--('POA2'!$A$2:$A$152=$B$31),ROWS($A$37:H38)),9)</f>
        <v>0</v>
      </c>
      <c r="I38" s="31">
        <f>INDEX('POA2'!$A$2:$O$152,_xlfn.AGGREGATE(15,6,ROW('POA2'!$A$2:$A$152)-ROW('POA2'!$A$2)+1/--('POA2'!$A$2:$A$152=$B$31),ROWS($A$37:I38)),10)</f>
        <v>0</v>
      </c>
      <c r="J38" s="31">
        <f>INDEX('POA2'!$A$2:$O$152,_xlfn.AGGREGATE(15,6,ROW('POA2'!$A$2:$A$152)-ROW('POA2'!$A$2)+1/--('POA2'!$A$2:$A$152=$B$31),ROWS($A$37:J38)),11)</f>
        <v>0</v>
      </c>
      <c r="K38" s="31">
        <f>INDEX('POA2'!$A$2:$O$152,_xlfn.AGGREGATE(15,6,ROW('POA2'!$A$2:$A$152)-ROW('POA2'!$A$2)+1/--('POA2'!$A$2:$A$152=$B$31),ROWS($A$37:K38)),12)</f>
        <v>0</v>
      </c>
      <c r="L38" s="31">
        <f>INDEX('POA2'!$A$2:$O$152,_xlfn.AGGREGATE(15,6,ROW('POA2'!$A$2:$A$152)-ROW('POA2'!$A$2)+1/--('POA2'!$A$2:$A$152=$B$31),ROWS($A$37:L38)),13)</f>
        <v>1</v>
      </c>
      <c r="M38" s="31">
        <f>INDEX('POA2'!$A$2:$O$152,_xlfn.AGGREGATE(15,6,ROW('POA2'!$A$2:$A$152)-ROW('POA2'!$A$2)+1/--('POA2'!$A$2:$A$152=$B$31),ROWS($A$37:M38)),14)</f>
        <v>0</v>
      </c>
      <c r="N38" s="37">
        <f t="shared" si="4"/>
        <v>0</v>
      </c>
      <c r="O38" s="41">
        <f t="shared" ref="O38" si="5">IFERROR(N38/E38,0%)</f>
        <v>0</v>
      </c>
    </row>
    <row r="39" spans="1:15" ht="15" x14ac:dyDescent="0.25">
      <c r="A39" s="13"/>
      <c r="B39" s="13"/>
      <c r="C39" s="13"/>
      <c r="D39" s="13"/>
      <c r="E39" s="55"/>
      <c r="F39" s="56"/>
      <c r="G39" s="56"/>
      <c r="H39" s="56"/>
      <c r="I39" s="56"/>
      <c r="J39" s="56"/>
      <c r="K39" s="56"/>
      <c r="L39" s="56"/>
      <c r="M39" s="56"/>
      <c r="N39" s="55"/>
      <c r="O39" s="57"/>
    </row>
  </sheetData>
  <mergeCells count="32">
    <mergeCell ref="B27:O27"/>
    <mergeCell ref="B28:O28"/>
    <mergeCell ref="C31:N31"/>
    <mergeCell ref="C32:N32"/>
    <mergeCell ref="A34:A36"/>
    <mergeCell ref="B34:B36"/>
    <mergeCell ref="C34:C36"/>
    <mergeCell ref="D34:D36"/>
    <mergeCell ref="E34:E36"/>
    <mergeCell ref="F34:M34"/>
    <mergeCell ref="N34:N36"/>
    <mergeCell ref="O34:O36"/>
    <mergeCell ref="F35:G35"/>
    <mergeCell ref="H35:I35"/>
    <mergeCell ref="J35:K35"/>
    <mergeCell ref="L35:M35"/>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view="pageBreakPreview" topLeftCell="A25"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406</v>
      </c>
      <c r="C5" s="84" t="s">
        <v>149</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1.6 Desarrollo académico</v>
      </c>
      <c r="B11" s="2" t="str">
        <f>IF(ROWS($A$11:B11)&gt;COUNTIF(POA!$A:$A,$B$5),"",INDEX(POA!$A$2:$O$856,_xlfn.AGGREGATE(15,6,ROW(POA!$A$2:$A$855)-ROW(POA!$A$2)+1/--(POA!$A$2:$A$855=$B$5),ROWS($A$11:B11)),4))</f>
        <v>1.6.2 Promover esquemas de formación y actualización del personal académico, con base en rutas diferenciadas en función de su experiencia, antigüedad y tipo de contratación.</v>
      </c>
      <c r="C11" s="2" t="str">
        <f>IF(ROWS($A$11:C11)&gt;COUNTIF(POA!$A:$A,$B$5),"",INDEX(POA!$A$2:$O$856,_xlfn.AGGREGATE(15,6,ROW(POA!$A$2:$A$855)-ROW(POA!$A$2)+1/--(POA!$A$2:$A$855=$B$5),ROWS($A$11:C11)),5))</f>
        <v>1.6.2.1 Fortalecer los esquemas de formación y actualización docente para el mejorar las capacidades disciplinarias y didácticas  del personal académico de tiempo completo y  de asignatura.</v>
      </c>
      <c r="D11" s="2" t="str">
        <f>IF(ROWS($A$11:D11)&gt;COUNTIF(POA!$A:$A,$B$5),"",INDEX(POA!$A$2:$O$856,_xlfn.AGGREGATE(15,6,ROW(POA!$A$2:$A$855)-ROW(POA!$A$2)+1/--(POA!$A$2:$A$855=$B$5),ROWS($A$11:D11)),6))</f>
        <v>Actualizar la formación docente en temas actuales como responsabilidad social, valore, equidad de genero entre otros</v>
      </c>
      <c r="E11" s="31">
        <f>+F11+H11+J11+L11</f>
        <v>20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1.2.1.7 Promover habilidades de lectura y argumentación en los estudiantes para el desarrollo del pensamiento crítico.</v>
      </c>
      <c r="D12" s="2" t="str">
        <f>IF(ROWS($A$11:D12)&gt;COUNTIF(POA!$A:$A,$B$5),"",INDEX(POA!$A$2:$O$856,_xlfn.AGGREGATE(15,6,ROW(POA!$A$2:$A$855)-ROW(POA!$A$2)+1/--(POA!$A$2:$A$855=$B$5),ROWS($A$11:D12)),6))</f>
        <v>Asignar profesores con amplia trayectoria académica y de investigación en la etapa básica de formación de los estudiantes</v>
      </c>
      <c r="E12" s="31">
        <f t="shared" ref="E12:E22" si="0">+F12+H12+J12+L12</f>
        <v>4</v>
      </c>
      <c r="F12" s="31">
        <f>IF(ROWS($A$11:F12)&gt;COUNTIF(POA!$A:$A,$B$5),"",INDEX(POA!$A$2:$O$856,_xlfn.AGGREGATE(15,6,ROW(POA!$A$2:$A$855)-ROW(POA!$A$2)+1/--(POA!$A$2:$A$855=$B$5),ROWS($A$11:F12)),7))</f>
        <v>2</v>
      </c>
      <c r="G12" s="31">
        <f>IF(ROWS($A$11:G12)&gt;COUNTIF(POA!$A:$A,$B$5),"",INDEX(POA!$A$2:$O$856,_xlfn.AGGREGATE(15,6,ROW(POA!$A$2:$A$855)-ROW(POA!$A$2)+1/--(POA!$A$2:$A$855=$B$5),ROWS($A$11:G12)),8))</f>
        <v>2</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2</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22" si="1">+G12+I12+K12+M12</f>
        <v>2</v>
      </c>
      <c r="O12" s="41">
        <f t="shared" ref="O12:O22" si="2">IFERROR(N12/E12,0%)</f>
        <v>0.5</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1.2.3 Promover el respeto y el reconocimiento de la diversidad y la diferencia en todas sus expresiones y los ámbitos de la vida universitaria.</v>
      </c>
      <c r="C13" s="2" t="str">
        <f>IF(ROWS($A$11:C13)&gt;COUNTIF(POA!$A:$A,$B$5),"",INDEX(POA!$A$2:$O$856,_xlfn.AGGREGATE(15,6,ROW(POA!$A$2:$A$855)-ROW(POA!$A$2)+1/--(POA!$A$2:$A$855=$B$5),ROWS($A$11:C13)),5))</f>
        <v>1.2.3.3 Adoptar e instrumentar protocolos para casos de hostigamiento, acoso sexual y discriminación, así como para la violencia de género.</v>
      </c>
      <c r="D13" s="2" t="str">
        <f>IF(ROWS($A$11:D13)&gt;COUNTIF(POA!$A:$A,$B$5),"",INDEX(POA!$A$2:$O$856,_xlfn.AGGREGATE(15,6,ROW(POA!$A$2:$A$855)-ROW(POA!$A$2)+1/--(POA!$A$2:$A$855=$B$5),ROWS($A$11:D13)),6))</f>
        <v>Adaptar protocolos de atención a victimas de acoso sexual y violencia de genero e instalar comités de prevención que ayuden a minimizar riesgos.</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1.2.2 Fortalecer las trayectorias escolares de los alumnos para asegurar la conclusión exitosa de sus estudios.</v>
      </c>
      <c r="C14" s="2" t="str">
        <f>IF(ROWS($A$11:C14)&gt;COUNTIF(POA!$A:$A,$B$5),"",INDEX(POA!$A$2:$O$856,_xlfn.AGGREGATE(15,6,ROW(POA!$A$2:$A$855)-ROW(POA!$A$2)+1/--(POA!$A$2:$A$855=$B$5),ROWS($A$11:C14)),5))</f>
        <v>1.2.2.8 Establecer mecanismos que permitan conocer el nivel de dominio de las competencias comprometidas en los planes y programas de estudio durante las etapas de formación y en el egreso de los estudiantes.</v>
      </c>
      <c r="D14" s="2" t="str">
        <f>IF(ROWS($A$11:D14)&gt;COUNTIF(POA!$A:$A,$B$5),"",INDEX(POA!$A$2:$O$856,_xlfn.AGGREGATE(15,6,ROW(POA!$A$2:$A$855)-ROW(POA!$A$2)+1/--(POA!$A$2:$A$855=$B$5),ROWS($A$11:D14)),6))</f>
        <v>Dar seguimiento a los resultados del examen EGEL y aplicar medidas que ayuden a mejorar este indicador</v>
      </c>
      <c r="E14" s="31">
        <f t="shared" si="0"/>
        <v>2</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41">
        <f t="shared" si="2"/>
        <v>0.5</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1.2.1.4 Promover el emprendimiento, la innovación y las habilidades de liderazgo en los estudiantes a lo largo del proceso formativo.</v>
      </c>
      <c r="D15" s="2" t="str">
        <f>IF(ROWS($A$11:D15)&gt;COUNTIF(POA!$A:$A,$B$5),"",INDEX(POA!$A$2:$O$856,_xlfn.AGGREGATE(15,6,ROW(POA!$A$2:$A$855)-ROW(POA!$A$2)+1/--(POA!$A$2:$A$855=$B$5),ROWS($A$11:D15)),6))</f>
        <v>Desarrollar actividades para fortalecer las competencias de liderazgo y emprendimiento en los jóvenes en sus procesos formativos</v>
      </c>
      <c r="E15" s="31">
        <f t="shared" si="0"/>
        <v>4</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2</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2</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1.2.1.6 Promover la participación de los estudiantes en experiencias de movilidad nacional e internacional.</v>
      </c>
      <c r="D16" s="2" t="str">
        <f>IF(ROWS($A$11:D16)&gt;COUNTIF(POA!$A:$A,$B$5),"",INDEX(POA!$A$2:$O$856,_xlfn.AGGREGATE(15,6,ROW(POA!$A$2:$A$855)-ROW(POA!$A$2)+1/--(POA!$A$2:$A$855=$B$5),ROWS($A$11:D16)),6))</f>
        <v>Incentivar la movilidad estudiantil a instituciones de prestigio internacional y de preferencia a países de habla no hispana</v>
      </c>
      <c r="E16" s="31">
        <f t="shared" si="0"/>
        <v>20</v>
      </c>
      <c r="F16" s="31">
        <f>IF(ROWS($A$11:F16)&gt;COUNTIF(POA!$A:$A,$B$5),"",INDEX(POA!$A$2:$O$856,_xlfn.AGGREGATE(15,6,ROW(POA!$A$2:$A$855)-ROW(POA!$A$2)+1/--(POA!$A$2:$A$855=$B$5),ROWS($A$11:F16)),7))</f>
        <v>10</v>
      </c>
      <c r="G16" s="31">
        <f>IF(ROWS($A$11:G16)&gt;COUNTIF(POA!$A:$A,$B$5),"",INDEX(POA!$A$2:$O$856,_xlfn.AGGREGATE(15,6,ROW(POA!$A$2:$A$855)-ROW(POA!$A$2)+1/--(POA!$A$2:$A$855=$B$5),ROWS($A$11:G16)),8))</f>
        <v>15</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15</v>
      </c>
      <c r="O16" s="41">
        <f t="shared" si="2"/>
        <v>0.75</v>
      </c>
    </row>
    <row r="17" spans="1:16"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1.2.1.2 Promover experiencias de aprendizaje para los estudiantes en entornos reales.</v>
      </c>
      <c r="D17" s="2" t="str">
        <f>IF(ROWS($A$11:D17)&gt;COUNTIF(POA!$A:$A,$B$5),"",INDEX(POA!$A$2:$O$856,_xlfn.AGGREGATE(15,6,ROW(POA!$A$2:$A$855)-ROW(POA!$A$2)+1/--(POA!$A$2:$A$855=$B$5),ROWS($A$11:D17)),6))</f>
        <v>Asignar estudiantes del último semestre de los 3 PE de licenciatura a Proyectos de Vinculación con Valor en Créditos que facilite su inserción al mercado laboral</v>
      </c>
      <c r="E17" s="31">
        <f t="shared" si="0"/>
        <v>180</v>
      </c>
      <c r="F17" s="31">
        <f>IF(ROWS($A$11:F17)&gt;COUNTIF(POA!$A:$A,$B$5),"",INDEX(POA!$A$2:$O$856,_xlfn.AGGREGATE(15,6,ROW(POA!$A$2:$A$855)-ROW(POA!$A$2)+1/--(POA!$A$2:$A$855=$B$5),ROWS($A$11:F17)),7))</f>
        <v>90</v>
      </c>
      <c r="G17" s="31">
        <f>IF(ROWS($A$11:G17)&gt;COUNTIF(POA!$A:$A,$B$5),"",INDEX(POA!$A$2:$O$856,_xlfn.AGGREGATE(15,6,ROW(POA!$A$2:$A$855)-ROW(POA!$A$2)+1/--(POA!$A$2:$A$855=$B$5),ROWS($A$11:G17)),8))</f>
        <v>90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90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90</v>
      </c>
      <c r="O17" s="41">
        <f t="shared" si="2"/>
        <v>0.5</v>
      </c>
    </row>
    <row r="18" spans="1:16" ht="66" x14ac:dyDescent="0.3">
      <c r="A18" s="2" t="str">
        <f>IF(ROWS($A$11:A18)&gt;COUNTIF(POA!$A:$A,$B$5),"",INDEX(POA!$A$2:$O$856,_xlfn.AGGREGATE(15,6,ROW(POA!$A$2:$A$855)-ROW(POA!$A$2)+1/--(POA!$A$2:$A$855=$B$5),ROWS($A$11:A18)),3))</f>
        <v>1.11 Cuidado al medio ambiente</v>
      </c>
      <c r="B18" s="2" t="str">
        <f>IF(ROWS($A$11:B18)&gt;COUNTIF(POA!$A:$A,$B$5),"",INDEX(POA!$A$2:$O$856,_xlfn.AGGREGATE(15,6,ROW(POA!$A$2:$A$855)-ROW(POA!$A$2)+1/--(POA!$A$2:$A$855=$B$5),ROWS($A$11:B18)),4))</f>
        <v>1.11.1 Fortalecer las medidas institucionales que promuevan la protección del medio ambiente y de desarrollo sostenible.</v>
      </c>
      <c r="C18" s="2" t="str">
        <f>IF(ROWS($A$11:C18)&gt;COUNTIF(POA!$A:$A,$B$5),"",INDEX(POA!$A$2:$O$856,_xlfn.AGGREGATE(15,6,ROW(POA!$A$2:$A$855)-ROW(POA!$A$2)+1/--(POA!$A$2:$A$855=$B$5),ROWS($A$11:C18)),5))</f>
        <v>1.11.1.1 Promover una agenda institucional en materia ambiental acorde a los objetivos del desarrollo sostenible (ods), que favorezca procesos y enfoques trans e interdisciplinarios para la solución de problemas ambientales.</v>
      </c>
      <c r="D18" s="2" t="str">
        <f>IF(ROWS($A$11:D18)&gt;COUNTIF(POA!$A:$A,$B$5),"",INDEX(POA!$A$2:$O$856,_xlfn.AGGREGATE(15,6,ROW(POA!$A$2:$A$855)-ROW(POA!$A$2)+1/--(POA!$A$2:$A$855=$B$5),ROWS($A$11:D18)),6))</f>
        <v>Continuar con la promoción y aplicación del programa de cero residuos</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41">
        <f t="shared" si="2"/>
        <v>0</v>
      </c>
    </row>
    <row r="19" spans="1:16" ht="52.8"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1.2.1 Formar integralmente profesionistas competentes, con sentido colaborativo, capacidad de liderazgo, de emprendimiento y conscientes y comprometidos con su entorno.</v>
      </c>
      <c r="C19" s="2" t="str">
        <f>IF(ROWS($A$11:C19)&gt;COUNTIF(POA!$A:$A,$B$5),"",INDEX(POA!$A$2:$O$856,_xlfn.AGGREGATE(15,6,ROW(POA!$A$2:$A$855)-ROW(POA!$A$2)+1/--(POA!$A$2:$A$855=$B$5),ROWS($A$11:C19)),5))</f>
        <v>1.2.1.1 Estimular la participación de los estudiantes en las diversas modalidades de aprendizaje consideradas en el modelo educativo.</v>
      </c>
      <c r="D19" s="2" t="str">
        <f>IF(ROWS($A$11:D19)&gt;COUNTIF(POA!$A:$A,$B$5),"",INDEX(POA!$A$2:$O$856,_xlfn.AGGREGATE(15,6,ROW(POA!$A$2:$A$855)-ROW(POA!$A$2)+1/--(POA!$A$2:$A$855=$B$5),ROWS($A$11:D19)),6))</f>
        <v>Organizar eventos artísticos y culturales formativos para los estudiantes</v>
      </c>
      <c r="E19" s="31">
        <f t="shared" si="0"/>
        <v>3</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2</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6"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1.2.1.1 Estimular la participación de los estudiantes en las diversas modalidades de aprendizaje consideradas en el modelo educativo.</v>
      </c>
      <c r="D20" s="2" t="str">
        <f>IF(ROWS($A$11:D20)&gt;COUNTIF(POA!$A:$A,$B$5),"",INDEX(POA!$A$2:$O$856,_xlfn.AGGREGATE(15,6,ROW(POA!$A$2:$A$855)-ROW(POA!$A$2)+1/--(POA!$A$2:$A$855=$B$5),ROWS($A$11:D20)),6))</f>
        <v>Realizar eventos deportivos que ayuden a concretar la formación integral de los estudiantes</v>
      </c>
      <c r="E20" s="31">
        <f t="shared" si="0"/>
        <v>2</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0.5</v>
      </c>
    </row>
    <row r="21" spans="1:16" ht="52.8" x14ac:dyDescent="0.3">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1.1.2 Garantizar que la oferta educativa sea de calidad en congruencia y coherencia con el proyecto universitario</v>
      </c>
      <c r="C21" s="2" t="str">
        <f>IF(ROWS($A$11:C21)&gt;COUNTIF(POA!$A:$A,$B$5),"",INDEX(POA!$A$2:$O$856,_xlfn.AGGREGATE(15,6,ROW(POA!$A$2:$A$855)-ROW(POA!$A$2)+1/--(POA!$A$2:$A$855=$B$5),ROWS($A$11:C21)),5))</f>
        <v>1.1.2.2 Participar en los procesos de evaluación y acreditación nacional e internacional que contribuyan al mejoramiento de la calidad de oferta educativa.</v>
      </c>
      <c r="D21" s="2" t="str">
        <f>IF(ROWS($A$11:D21)&gt;COUNTIF(POA!$A:$A,$B$5),"",INDEX(POA!$A$2:$O$856,_xlfn.AGGREGATE(15,6,ROW(POA!$A$2:$A$855)-ROW(POA!$A$2)+1/--(POA!$A$2:$A$855=$B$5),ROWS($A$11:D21)),6))</f>
        <v>Lograr la acreditación internacional del PE de Licenciatura en Economía  y Reacreditar el PE de Relaciones Internacionales</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1</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6" ht="52.8" x14ac:dyDescent="0.3">
      <c r="A22" s="2" t="str">
        <f>IF(ROWS($A$11:A22)&gt;COUNTIF(POA!$A:$A,$B$5),"",INDEX(POA!$A$2:$O$856,_xlfn.AGGREGATE(15,6,ROW(POA!$A$2:$A$855)-ROW(POA!$A$2)+1/--(POA!$A$2:$A$855=$B$5),ROWS($A$11:A22)),3))</f>
        <v>1.1 Calidad y pertinencia de la oferta  educativa</v>
      </c>
      <c r="B22" s="2" t="str">
        <f>IF(ROWS($A$11:B22)&gt;COUNTIF(POA!$A:$A,$B$5),"",INDEX(POA!$A$2:$O$856,_xlfn.AGGREGATE(15,6,ROW(POA!$A$2:$A$855)-ROW(POA!$A$2)+1/--(POA!$A$2:$A$855=$B$5),ROWS($A$11:B22)),4))</f>
        <v>1.1.2 Garantizar que la oferta educativa sea de calidad en congruencia y coherencia con el proyecto universitario</v>
      </c>
      <c r="C22" s="2" t="str">
        <f>IF(ROWS($A$11:C22)&gt;COUNTIF(POA!$A:$A,$B$5),"",INDEX(POA!$A$2:$O$856,_xlfn.AGGREGATE(15,6,ROW(POA!$A$2:$A$855)-ROW(POA!$A$2)+1/--(POA!$A$2:$A$855=$B$5),ROWS($A$11:C22)),5))</f>
        <v>1.1.2.2 Participar en los procesos de evaluación y acreditación nacional e internacional que contribuyan al mejoramiento de la calidad de oferta educativa.</v>
      </c>
      <c r="D22" s="2" t="str">
        <f>IF(ROWS($A$11:D22)&gt;COUNTIF(POA!$A:$A,$B$5),"",INDEX(POA!$A$2:$O$856,_xlfn.AGGREGATE(15,6,ROW(POA!$A$2:$A$855)-ROW(POA!$A$2)+1/--(POA!$A$2:$A$855=$B$5),ROWS($A$11:D22)),6))</f>
        <v>Sostener los PE del posgrado en el PNPC del CONACYT</v>
      </c>
      <c r="E22" s="31">
        <f t="shared" si="0"/>
        <v>6</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5</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6" spans="1:16" ht="15.6" x14ac:dyDescent="0.3">
      <c r="A26" s="4"/>
      <c r="B26" s="82" t="s">
        <v>0</v>
      </c>
      <c r="C26" s="82"/>
      <c r="D26" s="82"/>
      <c r="E26" s="82"/>
      <c r="F26" s="82"/>
      <c r="G26" s="82"/>
      <c r="H26" s="82"/>
      <c r="I26" s="82"/>
      <c r="J26" s="82"/>
      <c r="K26" s="82"/>
      <c r="L26" s="82"/>
      <c r="M26" s="82"/>
      <c r="N26" s="82"/>
      <c r="O26" s="82"/>
    </row>
    <row r="27" spans="1:16" ht="15" x14ac:dyDescent="0.25">
      <c r="A27" s="4"/>
      <c r="B27" s="83" t="s">
        <v>1564</v>
      </c>
      <c r="C27" s="83"/>
      <c r="D27" s="83"/>
      <c r="E27" s="83"/>
      <c r="F27" s="83"/>
      <c r="G27" s="83"/>
      <c r="H27" s="83"/>
      <c r="I27" s="83"/>
      <c r="J27" s="83"/>
      <c r="K27" s="83"/>
      <c r="L27" s="83"/>
      <c r="M27" s="83"/>
      <c r="N27" s="83"/>
      <c r="O27" s="83"/>
    </row>
    <row r="28" spans="1:16" ht="15" x14ac:dyDescent="0.25">
      <c r="A28" s="4"/>
      <c r="B28" s="47"/>
      <c r="C28" s="47"/>
      <c r="D28" s="47"/>
      <c r="E28" s="47"/>
      <c r="F28" s="47"/>
      <c r="G28" s="47"/>
      <c r="H28" s="47"/>
      <c r="I28" s="47"/>
      <c r="J28" s="47"/>
      <c r="K28" s="47"/>
      <c r="L28" s="47"/>
      <c r="M28" s="47"/>
      <c r="N28" s="47"/>
      <c r="O28" s="47"/>
    </row>
    <row r="29" spans="1:16" ht="15.75" x14ac:dyDescent="0.25">
      <c r="A29" s="4"/>
      <c r="B29" s="12"/>
      <c r="C29" s="12"/>
      <c r="D29" s="12"/>
      <c r="E29" s="12"/>
      <c r="F29" s="12"/>
      <c r="G29" s="12"/>
      <c r="H29" s="12"/>
      <c r="I29" s="12"/>
      <c r="J29" s="12"/>
      <c r="K29" s="12"/>
      <c r="L29" s="12"/>
      <c r="M29" s="12"/>
      <c r="N29" s="12"/>
      <c r="O29" s="12"/>
    </row>
    <row r="30" spans="1:16" ht="15.6" x14ac:dyDescent="0.3">
      <c r="A30" s="6" t="s">
        <v>1</v>
      </c>
      <c r="B30" s="33">
        <v>406</v>
      </c>
      <c r="C30" s="84" t="s">
        <v>149</v>
      </c>
      <c r="D30" s="84"/>
      <c r="E30" s="84"/>
      <c r="F30" s="84"/>
      <c r="G30" s="84"/>
      <c r="H30" s="84"/>
      <c r="I30" s="84"/>
      <c r="J30" s="84"/>
      <c r="K30" s="84"/>
      <c r="L30" s="84"/>
      <c r="M30" s="84"/>
      <c r="N30" s="84"/>
      <c r="O30" s="46"/>
    </row>
    <row r="31" spans="1:16" x14ac:dyDescent="0.3">
      <c r="A31" s="6" t="s">
        <v>13</v>
      </c>
      <c r="B31" s="11" t="s">
        <v>2</v>
      </c>
      <c r="C31" s="84" t="s">
        <v>19</v>
      </c>
      <c r="D31" s="84"/>
      <c r="E31" s="84"/>
      <c r="F31" s="84"/>
      <c r="G31" s="84"/>
      <c r="H31" s="84"/>
      <c r="I31" s="84"/>
      <c r="J31" s="84"/>
      <c r="K31" s="84"/>
      <c r="L31" s="84"/>
      <c r="M31" s="84"/>
      <c r="N31" s="84"/>
      <c r="O31" s="8"/>
      <c r="P31" s="4"/>
    </row>
    <row r="32" spans="1:16" ht="15" x14ac:dyDescent="0.25">
      <c r="B32" s="9"/>
      <c r="C32" s="9"/>
      <c r="D32" s="9"/>
      <c r="E32" s="9"/>
      <c r="F32" s="9"/>
      <c r="G32" s="9"/>
      <c r="H32" s="9"/>
      <c r="I32" s="9"/>
      <c r="J32" s="9"/>
      <c r="K32" s="9"/>
      <c r="L32" s="9"/>
      <c r="M32" s="9"/>
      <c r="N32" s="9"/>
    </row>
    <row r="33" spans="1:16" x14ac:dyDescent="0.3">
      <c r="A33" s="85" t="s">
        <v>21</v>
      </c>
      <c r="B33" s="85" t="s">
        <v>22</v>
      </c>
      <c r="C33" s="85" t="s">
        <v>23</v>
      </c>
      <c r="D33" s="85" t="s">
        <v>24</v>
      </c>
      <c r="E33" s="85" t="s">
        <v>5</v>
      </c>
      <c r="F33" s="86" t="s">
        <v>25</v>
      </c>
      <c r="G33" s="86"/>
      <c r="H33" s="86"/>
      <c r="I33" s="86"/>
      <c r="J33" s="86"/>
      <c r="K33" s="86"/>
      <c r="L33" s="86"/>
      <c r="M33" s="86"/>
      <c r="N33" s="87" t="s">
        <v>16</v>
      </c>
      <c r="O33" s="85" t="s">
        <v>17</v>
      </c>
    </row>
    <row r="34" spans="1:16" x14ac:dyDescent="0.3">
      <c r="A34" s="85"/>
      <c r="B34" s="85"/>
      <c r="C34" s="85"/>
      <c r="D34" s="85"/>
      <c r="E34" s="85"/>
      <c r="F34" s="86" t="s">
        <v>6</v>
      </c>
      <c r="G34" s="86"/>
      <c r="H34" s="86" t="s">
        <v>7</v>
      </c>
      <c r="I34" s="86"/>
      <c r="J34" s="86" t="s">
        <v>8</v>
      </c>
      <c r="K34" s="86"/>
      <c r="L34" s="86" t="s">
        <v>9</v>
      </c>
      <c r="M34" s="86"/>
      <c r="N34" s="87"/>
      <c r="O34" s="85"/>
    </row>
    <row r="35" spans="1:16" x14ac:dyDescent="0.3">
      <c r="A35" s="85"/>
      <c r="B35" s="85"/>
      <c r="C35" s="85"/>
      <c r="D35" s="85"/>
      <c r="E35" s="85"/>
      <c r="F35" s="48" t="s">
        <v>10</v>
      </c>
      <c r="G35" s="48" t="s">
        <v>11</v>
      </c>
      <c r="H35" s="48" t="s">
        <v>10</v>
      </c>
      <c r="I35" s="48" t="s">
        <v>11</v>
      </c>
      <c r="J35" s="48" t="s">
        <v>10</v>
      </c>
      <c r="K35" s="48" t="s">
        <v>12</v>
      </c>
      <c r="L35" s="48" t="s">
        <v>10</v>
      </c>
      <c r="M35" s="48" t="s">
        <v>12</v>
      </c>
      <c r="N35" s="87"/>
      <c r="O35" s="85"/>
    </row>
    <row r="36" spans="1:16" ht="79.2" x14ac:dyDescent="0.3">
      <c r="A36" s="2" t="str">
        <f>INDEX('POA2'!$A$2:$O$152,_xlfn.AGGREGATE(15,6,ROW('POA2'!$A$2:$A$152)-ROW('POA2'!$A$2)+1/--('POA2'!$A$2:$A$152=$B$30),ROWS($A36:A$36)),3)</f>
        <v>2.3 Investigación, desarrollo tecnológico e Innovación</v>
      </c>
      <c r="B36" s="2" t="str">
        <f>INDEX('POA2'!$A$2:$O$152,_xlfn.AGGREGATE(15,6,ROW('POA2'!$A$2:$A$152)-ROW('POA2'!$A$2)+1/--('POA2'!$A$2:$A$152=$B$30),ROWS($A36:B$36)),4)</f>
        <v>2.3.1 Fortalecer la investigación, el desarrollo tecnológico y la innovación para contribuir al desarrollo regional, nacional e internacional.</v>
      </c>
      <c r="C36" s="2" t="str">
        <f>INDEX('POA2'!$A$2:$O$152,_xlfn.AGGREGATE(15,6,ROW('POA2'!$A$2:$A$152)-ROW('POA2'!$A$2)+1/--('POA2'!$A$2:$A$152=$B$30),ROWS($A36:C$36)),5)</f>
        <v>2.3.1.1 Asegurar la pertinencia de la investigación, el desarrollo tecnológico y la innovación que se realiza en la institución, a fin de contribuir a la resolución de problemas y al mejoramiento de la calidad de vida de la población.</v>
      </c>
      <c r="D36" s="2" t="str">
        <f>INDEX('POA2'!$A$2:$O$152,_xlfn.AGGREGATE(15,6,ROW('POA2'!$A$2:$A$152)-ROW('POA2'!$A$2)+1/--('POA2'!$A$2:$A$152=$B$30),ROWS($A36:D$36)),6)</f>
        <v>Incentivar la producción científica (libros, capítulos de libros y artículos), que ayuden a mantener e incrementar la competitividad de la planta académica</v>
      </c>
      <c r="E36" s="37">
        <f t="shared" ref="E36:E38" si="3">+F36+H36+J36+L36</f>
        <v>15</v>
      </c>
      <c r="F36" s="31">
        <f>INDEX('POA2'!$A$2:$O$152,_xlfn.AGGREGATE(15,6,ROW('POA2'!$A$2:$A$152)-ROW('POA2'!$A$2)+1/--('POA2'!$A$2:$A$152=$B$30),ROWS($A36:F$36)),7)</f>
        <v>3</v>
      </c>
      <c r="G36" s="31">
        <f>INDEX('POA2'!$A$2:$O$152,_xlfn.AGGREGATE(15,6,ROW('POA2'!$A$2:$A$152)-ROW('POA2'!$A$2)+1/--('POA2'!$A$2:$A$152=$B$30),ROWS($A36:G$36)),8)</f>
        <v>3</v>
      </c>
      <c r="H36" s="31">
        <f>INDEX('POA2'!$A$2:$O$152,_xlfn.AGGREGATE(15,6,ROW('POA2'!$A$2:$A$152)-ROW('POA2'!$A$2)+1/--('POA2'!$A$2:$A$152=$B$30),ROWS($A36:H$36)),9)</f>
        <v>4</v>
      </c>
      <c r="I36" s="31">
        <f>INDEX('POA2'!$A$2:$O$152,_xlfn.AGGREGATE(15,6,ROW('POA2'!$A$2:$A$152)-ROW('POA2'!$A$2)+1/--('POA2'!$A$2:$A$152=$B$30),ROWS($A36:I$36)),10)</f>
        <v>0</v>
      </c>
      <c r="J36" s="31">
        <f>INDEX('POA2'!$A$2:$O$152,_xlfn.AGGREGATE(15,6,ROW('POA2'!$A$2:$A$152)-ROW('POA2'!$A$2)+1/--('POA2'!$A$2:$A$152=$B$30),ROWS($A36:J$36)),11)</f>
        <v>4</v>
      </c>
      <c r="K36" s="31">
        <f>INDEX('POA2'!$A$2:$O$152,_xlfn.AGGREGATE(15,6,ROW('POA2'!$A$2:$A$152)-ROW('POA2'!$A$2)+1/--('POA2'!$A$2:$A$152=$B$30),ROWS($A36:K$36)),12)</f>
        <v>0</v>
      </c>
      <c r="L36" s="31">
        <f>INDEX('POA2'!$A$2:$O$152,_xlfn.AGGREGATE(15,6,ROW('POA2'!$A$2:$A$152)-ROW('POA2'!$A$2)+1/--('POA2'!$A$2:$A$152=$B$30),ROWS($A36:L$36)),13)</f>
        <v>4</v>
      </c>
      <c r="M36" s="31">
        <f>INDEX('POA2'!$A$2:$O$152,_xlfn.AGGREGATE(15,6,ROW('POA2'!$A$2:$A$152)-ROW('POA2'!$A$2)+1/--('POA2'!$A$2:$A$152=$B$30),ROWS($A36:M$36)),14)</f>
        <v>0</v>
      </c>
      <c r="N36" s="37">
        <f t="shared" ref="N36:N38" si="4">+G36+I36+K36+M36</f>
        <v>3</v>
      </c>
      <c r="O36" s="41">
        <f>IFERROR(N36/E36,0%)</f>
        <v>0.2</v>
      </c>
    </row>
    <row r="37" spans="1:16" ht="79.2" x14ac:dyDescent="0.3">
      <c r="A37" s="2" t="str">
        <f>INDEX('POA2'!$A$2:$O$152,_xlfn.AGGREGATE(15,6,ROW('POA2'!$A$2:$A$152)-ROW('POA2'!$A$2)+1/--('POA2'!$A$2:$A$152=$B$30),ROWS($A$36:A37)),3)</f>
        <v>2.3 Investigación, desarrollo tecnológico e Innovación</v>
      </c>
      <c r="B37" s="2" t="str">
        <f>INDEX('POA2'!$A$2:$O$152,_xlfn.AGGREGATE(15,6,ROW('POA2'!$A$2:$A$152)-ROW('POA2'!$A$2)+1/--('POA2'!$A$2:$A$152=$B$30),ROWS($A$36:B37)),4)</f>
        <v>2.3.1 Fortalecer la investigación, el desarrollo tecnológico y la innovación para contribuir al desarrollo regional, nacional e internacional.</v>
      </c>
      <c r="C37" s="2" t="str">
        <f>INDEX('POA2'!$A$2:$O$152,_xlfn.AGGREGATE(15,6,ROW('POA2'!$A$2:$A$152)-ROW('POA2'!$A$2)+1/--('POA2'!$A$2:$A$152=$B$30),ROWS($A$36:C37)),5)</f>
        <v>2.3.1.3 Fortalecer y consolidar las redes de colaboración en materia de investigación con académicos de otras instituciones de educación superior y centros de investigación de los ámbitos regional, nacional e internacional.</v>
      </c>
      <c r="D37" s="2" t="str">
        <f>INDEX('POA2'!$A$2:$O$152,_xlfn.AGGREGATE(15,6,ROW('POA2'!$A$2:$A$152)-ROW('POA2'!$A$2)+1/--('POA2'!$A$2:$A$152=$B$30),ROWS($A$36:D37)),6)</f>
        <v>Promover la participación de profesores e investigadores en eventos académicos nacionales e internacionales que permitan la difusión del conocimiento y la generación de redes de colaboración con pares académicos.</v>
      </c>
      <c r="E37" s="37">
        <f t="shared" si="3"/>
        <v>10</v>
      </c>
      <c r="F37" s="31">
        <f>INDEX('POA2'!$A$2:$O$152,_xlfn.AGGREGATE(15,6,ROW('POA2'!$A$2:$A$152)-ROW('POA2'!$A$2)+1/--('POA2'!$A$2:$A$152=$B$30),ROWS($A$36:F37)),7)</f>
        <v>0</v>
      </c>
      <c r="G37" s="31">
        <f>INDEX('POA2'!$A$2:$O$152,_xlfn.AGGREGATE(15,6,ROW('POA2'!$A$2:$A$152)-ROW('POA2'!$A$2)+1/--('POA2'!$A$2:$A$152=$B$30),ROWS($A$36:G37)),8)</f>
        <v>0</v>
      </c>
      <c r="H37" s="31">
        <f>INDEX('POA2'!$A$2:$O$152,_xlfn.AGGREGATE(15,6,ROW('POA2'!$A$2:$A$152)-ROW('POA2'!$A$2)+1/--('POA2'!$A$2:$A$152=$B$30),ROWS($A$36:H37)),9)</f>
        <v>5</v>
      </c>
      <c r="I37" s="31">
        <f>INDEX('POA2'!$A$2:$O$152,_xlfn.AGGREGATE(15,6,ROW('POA2'!$A$2:$A$152)-ROW('POA2'!$A$2)+1/--('POA2'!$A$2:$A$152=$B$30),ROWS($A$36:I37)),10)</f>
        <v>0</v>
      </c>
      <c r="J37" s="31">
        <f>INDEX('POA2'!$A$2:$O$152,_xlfn.AGGREGATE(15,6,ROW('POA2'!$A$2:$A$152)-ROW('POA2'!$A$2)+1/--('POA2'!$A$2:$A$152=$B$30),ROWS($A$36:J37)),11)</f>
        <v>0</v>
      </c>
      <c r="K37" s="31">
        <f>INDEX('POA2'!$A$2:$O$152,_xlfn.AGGREGATE(15,6,ROW('POA2'!$A$2:$A$152)-ROW('POA2'!$A$2)+1/--('POA2'!$A$2:$A$152=$B$30),ROWS($A$36:K37)),12)</f>
        <v>0</v>
      </c>
      <c r="L37" s="31">
        <f>INDEX('POA2'!$A$2:$O$152,_xlfn.AGGREGATE(15,6,ROW('POA2'!$A$2:$A$152)-ROW('POA2'!$A$2)+1/--('POA2'!$A$2:$A$152=$B$30),ROWS($A$36:L37)),13)</f>
        <v>5</v>
      </c>
      <c r="M37" s="31">
        <f>INDEX('POA2'!$A$2:$O$152,_xlfn.AGGREGATE(15,6,ROW('POA2'!$A$2:$A$152)-ROW('POA2'!$A$2)+1/--('POA2'!$A$2:$A$152=$B$30),ROWS($A$36:M37)),14)</f>
        <v>0</v>
      </c>
      <c r="N37" s="37">
        <f t="shared" si="4"/>
        <v>0</v>
      </c>
      <c r="O37" s="41">
        <f t="shared" ref="O37:O38" si="5">IFERROR(N37/E37,0%)</f>
        <v>0</v>
      </c>
    </row>
    <row r="38" spans="1:16" ht="53.25" customHeight="1" x14ac:dyDescent="0.25">
      <c r="A38" s="2" t="str">
        <f>INDEX('POA2'!$A$2:$O$152,_xlfn.AGGREGATE(15,6,ROW('POA2'!$A$2:$A$152)-ROW('POA2'!$A$2)+1/--('POA2'!$A$2:$A$152=$B$30),ROWS($A$36:A38)),3)</f>
        <v>2.3 Investigación, desarrollo tecnológico e Innovación</v>
      </c>
      <c r="B38" s="2" t="str">
        <f>INDEX('POA2'!$A$2:$O$152,_xlfn.AGGREGATE(15,6,ROW('POA2'!$A$2:$A$152)-ROW('POA2'!$A$2)+1/--('POA2'!$A$2:$A$152=$B$30),ROWS($A$36:B38)),4)</f>
        <v>2.3.1 Fortalecer la investigación, el desarrollo tecnológico y la innovación para contribuir al desarrollo regional, nacional e internacional.</v>
      </c>
      <c r="C38" s="2" t="str">
        <f>INDEX('POA2'!$A$2:$O$152,_xlfn.AGGREGATE(15,6,ROW('POA2'!$A$2:$A$152)-ROW('POA2'!$A$2)+1/--('POA2'!$A$2:$A$152=$B$30),ROWS($A$36:C38)),5)</f>
        <v>2.3.1.4 Gestionar recursos externos para financiar proyectos de investigación, desarrollo tecnológico e innovación.</v>
      </c>
      <c r="D38" s="2" t="str">
        <f>INDEX('POA2'!$A$2:$O$152,_xlfn.AGGREGATE(15,6,ROW('POA2'!$A$2:$A$152)-ROW('POA2'!$A$2)+1/--('POA2'!$A$2:$A$152=$B$30),ROWS($A$36:D38)),6)</f>
        <v>Promover la participación de profesores en las convocatorias de fondos nacionales e internacionales</v>
      </c>
      <c r="E38" s="37">
        <f t="shared" si="3"/>
        <v>2</v>
      </c>
      <c r="F38" s="31">
        <f>INDEX('POA2'!$A$2:$O$152,_xlfn.AGGREGATE(15,6,ROW('POA2'!$A$2:$A$152)-ROW('POA2'!$A$2)+1/--('POA2'!$A$2:$A$152=$B$30),ROWS($A$36:F38)),7)</f>
        <v>0</v>
      </c>
      <c r="G38" s="31">
        <f>INDEX('POA2'!$A$2:$O$152,_xlfn.AGGREGATE(15,6,ROW('POA2'!$A$2:$A$152)-ROW('POA2'!$A$2)+1/--('POA2'!$A$2:$A$152=$B$30),ROWS($A$36:G38)),8)</f>
        <v>0</v>
      </c>
      <c r="H38" s="31">
        <f>INDEX('POA2'!$A$2:$O$152,_xlfn.AGGREGATE(15,6,ROW('POA2'!$A$2:$A$152)-ROW('POA2'!$A$2)+1/--('POA2'!$A$2:$A$152=$B$30),ROWS($A$36:H38)),9)</f>
        <v>1</v>
      </c>
      <c r="I38" s="31">
        <f>INDEX('POA2'!$A$2:$O$152,_xlfn.AGGREGATE(15,6,ROW('POA2'!$A$2:$A$152)-ROW('POA2'!$A$2)+1/--('POA2'!$A$2:$A$152=$B$30),ROWS($A$36:I38)),10)</f>
        <v>0</v>
      </c>
      <c r="J38" s="31">
        <f>INDEX('POA2'!$A$2:$O$152,_xlfn.AGGREGATE(15,6,ROW('POA2'!$A$2:$A$152)-ROW('POA2'!$A$2)+1/--('POA2'!$A$2:$A$152=$B$30),ROWS($A$36:J38)),11)</f>
        <v>1</v>
      </c>
      <c r="K38" s="31">
        <f>INDEX('POA2'!$A$2:$O$152,_xlfn.AGGREGATE(15,6,ROW('POA2'!$A$2:$A$152)-ROW('POA2'!$A$2)+1/--('POA2'!$A$2:$A$152=$B$30),ROWS($A$36:K38)),12)</f>
        <v>0</v>
      </c>
      <c r="L38" s="31">
        <f>INDEX('POA2'!$A$2:$O$152,_xlfn.AGGREGATE(15,6,ROW('POA2'!$A$2:$A$152)-ROW('POA2'!$A$2)+1/--('POA2'!$A$2:$A$152=$B$30),ROWS($A$36:L38)),13)</f>
        <v>0</v>
      </c>
      <c r="M38" s="31">
        <f>INDEX('POA2'!$A$2:$O$152,_xlfn.AGGREGATE(15,6,ROW('POA2'!$A$2:$A$152)-ROW('POA2'!$A$2)+1/--('POA2'!$A$2:$A$152=$B$30),ROWS($A$36:M38)),14)</f>
        <v>0</v>
      </c>
      <c r="N38" s="37">
        <f t="shared" si="4"/>
        <v>0</v>
      </c>
      <c r="O38" s="41">
        <f t="shared" si="5"/>
        <v>0</v>
      </c>
    </row>
    <row r="39" spans="1:16" ht="15" x14ac:dyDescent="0.25">
      <c r="A39" s="13"/>
      <c r="B39" s="13"/>
      <c r="C39" s="13"/>
      <c r="D39" s="13"/>
      <c r="E39" s="55"/>
      <c r="F39" s="56"/>
      <c r="G39" s="56"/>
      <c r="H39" s="56"/>
      <c r="I39" s="56"/>
      <c r="J39" s="56"/>
      <c r="K39" s="56"/>
      <c r="L39" s="56"/>
      <c r="M39" s="56"/>
      <c r="N39" s="55"/>
      <c r="O39" s="57"/>
    </row>
    <row r="41" spans="1:16" ht="15.6" x14ac:dyDescent="0.3">
      <c r="A41" s="4"/>
      <c r="B41" s="82" t="s">
        <v>0</v>
      </c>
      <c r="C41" s="82"/>
      <c r="D41" s="82"/>
      <c r="E41" s="82"/>
      <c r="F41" s="82"/>
      <c r="G41" s="82"/>
      <c r="H41" s="82"/>
      <c r="I41" s="82"/>
      <c r="J41" s="82"/>
      <c r="K41" s="82"/>
      <c r="L41" s="82"/>
      <c r="M41" s="82"/>
      <c r="N41" s="82"/>
      <c r="O41" s="82"/>
    </row>
    <row r="42" spans="1:16" ht="15" x14ac:dyDescent="0.25">
      <c r="A42" s="4"/>
      <c r="B42" s="83" t="s">
        <v>1564</v>
      </c>
      <c r="C42" s="83"/>
      <c r="D42" s="83"/>
      <c r="E42" s="83"/>
      <c r="F42" s="83"/>
      <c r="G42" s="83"/>
      <c r="H42" s="83"/>
      <c r="I42" s="83"/>
      <c r="J42" s="83"/>
      <c r="K42" s="83"/>
      <c r="L42" s="83"/>
      <c r="M42" s="83"/>
      <c r="N42" s="83"/>
      <c r="O42" s="83"/>
    </row>
    <row r="43" spans="1:16" ht="15" x14ac:dyDescent="0.25">
      <c r="A43" s="4"/>
      <c r="B43" s="47"/>
      <c r="C43" s="47"/>
      <c r="D43" s="47"/>
      <c r="E43" s="47"/>
      <c r="F43" s="47"/>
      <c r="G43" s="47"/>
      <c r="H43" s="47"/>
      <c r="I43" s="47"/>
      <c r="J43" s="47"/>
      <c r="K43" s="47"/>
      <c r="L43" s="47"/>
      <c r="M43" s="47"/>
      <c r="N43" s="47"/>
      <c r="O43" s="47"/>
    </row>
    <row r="44" spans="1:16" ht="15.75" x14ac:dyDescent="0.25">
      <c r="A44" s="4"/>
      <c r="B44" s="12"/>
      <c r="C44" s="12"/>
      <c r="D44" s="12"/>
      <c r="E44" s="12"/>
      <c r="F44" s="12"/>
      <c r="G44" s="12"/>
      <c r="H44" s="12"/>
      <c r="I44" s="12"/>
      <c r="J44" s="12"/>
      <c r="K44" s="12"/>
      <c r="L44" s="12"/>
      <c r="M44" s="12"/>
      <c r="N44" s="12"/>
      <c r="O44" s="12"/>
    </row>
    <row r="45" spans="1:16" ht="15.6" x14ac:dyDescent="0.3">
      <c r="A45" s="6" t="s">
        <v>1</v>
      </c>
      <c r="B45" s="33">
        <v>406</v>
      </c>
      <c r="C45" s="84" t="s">
        <v>149</v>
      </c>
      <c r="D45" s="84"/>
      <c r="E45" s="84"/>
      <c r="F45" s="84"/>
      <c r="G45" s="84"/>
      <c r="H45" s="84"/>
      <c r="I45" s="84"/>
      <c r="J45" s="84"/>
      <c r="K45" s="84"/>
      <c r="L45" s="84"/>
      <c r="M45" s="84"/>
      <c r="N45" s="84"/>
      <c r="O45" s="46"/>
    </row>
    <row r="46" spans="1:16" x14ac:dyDescent="0.3">
      <c r="A46" s="6" t="s">
        <v>13</v>
      </c>
      <c r="B46" s="11" t="s">
        <v>3</v>
      </c>
      <c r="C46" s="84" t="s">
        <v>26</v>
      </c>
      <c r="D46" s="84"/>
      <c r="E46" s="84"/>
      <c r="F46" s="84"/>
      <c r="G46" s="84"/>
      <c r="H46" s="84"/>
      <c r="I46" s="84"/>
      <c r="J46" s="84"/>
      <c r="K46" s="84"/>
      <c r="L46" s="84"/>
      <c r="M46" s="84"/>
      <c r="N46" s="84"/>
      <c r="O46" s="8"/>
      <c r="P46" s="4"/>
    </row>
    <row r="47" spans="1:16" ht="15" x14ac:dyDescent="0.25">
      <c r="B47" s="9"/>
      <c r="C47" s="9"/>
      <c r="D47" s="9"/>
      <c r="E47" s="9"/>
      <c r="F47" s="9"/>
      <c r="G47" s="9"/>
      <c r="H47" s="9"/>
      <c r="I47" s="9"/>
      <c r="J47" s="9"/>
      <c r="K47" s="9"/>
      <c r="L47" s="9"/>
      <c r="M47" s="9"/>
      <c r="N47" s="9"/>
    </row>
    <row r="48" spans="1:16" x14ac:dyDescent="0.3">
      <c r="A48" s="85" t="s">
        <v>21</v>
      </c>
      <c r="B48" s="85" t="s">
        <v>22</v>
      </c>
      <c r="C48" s="85" t="s">
        <v>23</v>
      </c>
      <c r="D48" s="85" t="s">
        <v>24</v>
      </c>
      <c r="E48" s="85" t="s">
        <v>5</v>
      </c>
      <c r="F48" s="86" t="s">
        <v>25</v>
      </c>
      <c r="G48" s="86"/>
      <c r="H48" s="86"/>
      <c r="I48" s="86"/>
      <c r="J48" s="86"/>
      <c r="K48" s="86"/>
      <c r="L48" s="86"/>
      <c r="M48" s="86"/>
      <c r="N48" s="87" t="s">
        <v>16</v>
      </c>
      <c r="O48" s="85" t="s">
        <v>17</v>
      </c>
    </row>
    <row r="49" spans="1:15" x14ac:dyDescent="0.3">
      <c r="A49" s="85"/>
      <c r="B49" s="85"/>
      <c r="C49" s="85"/>
      <c r="D49" s="85"/>
      <c r="E49" s="85"/>
      <c r="F49" s="86" t="s">
        <v>6</v>
      </c>
      <c r="G49" s="86"/>
      <c r="H49" s="86" t="s">
        <v>7</v>
      </c>
      <c r="I49" s="86"/>
      <c r="J49" s="86" t="s">
        <v>8</v>
      </c>
      <c r="K49" s="86"/>
      <c r="L49" s="86" t="s">
        <v>9</v>
      </c>
      <c r="M49" s="86"/>
      <c r="N49" s="87"/>
      <c r="O49" s="85"/>
    </row>
    <row r="50" spans="1:15" x14ac:dyDescent="0.3">
      <c r="A50" s="85"/>
      <c r="B50" s="85"/>
      <c r="C50" s="85"/>
      <c r="D50" s="85"/>
      <c r="E50" s="85"/>
      <c r="F50" s="48" t="s">
        <v>10</v>
      </c>
      <c r="G50" s="48" t="s">
        <v>11</v>
      </c>
      <c r="H50" s="48" t="s">
        <v>10</v>
      </c>
      <c r="I50" s="48" t="s">
        <v>11</v>
      </c>
      <c r="J50" s="48" t="s">
        <v>10</v>
      </c>
      <c r="K50" s="48" t="s">
        <v>12</v>
      </c>
      <c r="L50" s="48" t="s">
        <v>10</v>
      </c>
      <c r="M50" s="48" t="s">
        <v>12</v>
      </c>
      <c r="N50" s="87"/>
      <c r="O50" s="85"/>
    </row>
    <row r="51" spans="1:15" ht="54.75" customHeight="1" x14ac:dyDescent="0.25">
      <c r="A51" s="2" t="str">
        <f>INDEX('POA3'!$A$2:$O$152,_xlfn.AGGREGATE(15,6,ROW('POA3'!$A$2:$A$152)-ROW('POA3'!$A$2)+1/--('POA3'!$A$2:$A$152=$B$45),ROWS($A$51:A51)),3)</f>
        <v>3.4 Extensión y vinculación</v>
      </c>
      <c r="B51" s="2" t="str">
        <f>INDEX('POA3'!$A$2:$O$152,_xlfn.AGGREGATE(15,6,ROW('POA3'!$A$2:$A$152)-ROW('POA3'!$A$2)+1/--('POA3'!$A$2:$A$152=$B$45),ROWS($A$51:B51)),4)</f>
        <v>3.4.3 Impulsar mecanismos para la generación de ingresos propios a través de la vinculación con el entorno social y productivo.</v>
      </c>
      <c r="C51" s="2" t="str">
        <f>INDEX('POA3'!$A$2:$O$152,_xlfn.AGGREGATE(15,6,ROW('POA3'!$A$2:$A$152)-ROW('POA3'!$A$2)+1/--('POA3'!$A$2:$A$152=$B$45),ROWS($A$51:C51)),5)</f>
        <v>3.4.3.3 Reformular los esquemas institucionales de educación continua a fin de que representen una fuente significativa de ingresos propios para la universidad.</v>
      </c>
      <c r="D51" s="2" t="str">
        <f>INDEX('POA3'!$A$2:$O$152,_xlfn.AGGREGATE(15,6,ROW('POA3'!$A$2:$A$152)-ROW('POA3'!$A$2)+1/--('POA3'!$A$2:$A$152=$B$45),ROWS($A$51:D51)),6)</f>
        <v>Ofertar un diplomado oratoria y liderazgo para fortalecer y actualizar competencias de los egresados de la Unidad Académica y de otras Instituciones.</v>
      </c>
      <c r="E51" s="37">
        <f t="shared" ref="E51:E52" si="6">+F51+H51+J51+L51</f>
        <v>2</v>
      </c>
      <c r="F51" s="31">
        <f>INDEX('POA3'!$A$2:$O$152,_xlfn.AGGREGATE(15,6,ROW('POA3'!$A$2:$A$152)-ROW('POA3'!$A$2)+1/--('POA3'!$A$2:$A$152=$B$45),ROWS($A$51:E51)),7)</f>
        <v>0</v>
      </c>
      <c r="G51" s="31">
        <f>INDEX('POA3'!$A$2:$O$152,_xlfn.AGGREGATE(15,6,ROW('POA3'!$A$2:$A$152)-ROW('POA3'!$A$2)+1/--('POA3'!$A$2:$A$152=$B$45),ROWS($A$51:F51)),8)</f>
        <v>0</v>
      </c>
      <c r="H51" s="31">
        <f>INDEX('POA3'!$A$2:$O$152,_xlfn.AGGREGATE(15,6,ROW('POA3'!$A$2:$A$152)-ROW('POA3'!$A$2)+1/--('POA3'!$A$2:$A$152=$B$45),ROWS($A$51:G51)),9)</f>
        <v>1</v>
      </c>
      <c r="I51" s="31">
        <f>INDEX('POA3'!$A$2:$O$152,_xlfn.AGGREGATE(15,6,ROW('POA3'!$A$2:$A$152)-ROW('POA3'!$A$2)+1/--('POA3'!$A$2:$A$152=$B$45),ROWS($A$51:H51)),10)</f>
        <v>0</v>
      </c>
      <c r="J51" s="31">
        <f>INDEX('POA3'!$A$2:$O$152,_xlfn.AGGREGATE(15,6,ROW('POA3'!$A$2:$A$152)-ROW('POA3'!$A$2)+1/--('POA3'!$A$2:$A$152=$B$45),ROWS($A$51:I51)),11)</f>
        <v>0</v>
      </c>
      <c r="K51" s="31">
        <f>INDEX('POA3'!$A$2:$O$152,_xlfn.AGGREGATE(15,6,ROW('POA3'!$A$2:$A$152)-ROW('POA3'!$A$2)+1/--('POA3'!$A$2:$A$152=$B$45),ROWS($A$51:J51)),12)</f>
        <v>0</v>
      </c>
      <c r="L51" s="31">
        <f>INDEX('POA3'!$A$2:$O$152,_xlfn.AGGREGATE(15,6,ROW('POA3'!$A$2:$A$152)-ROW('POA3'!$A$2)+1/--('POA3'!$A$2:$A$152=$B$45),ROWS($A$51:K51)),13)</f>
        <v>1</v>
      </c>
      <c r="M51" s="31">
        <f>INDEX('POA3'!$A$2:$O$152,_xlfn.AGGREGATE(15,6,ROW('POA3'!$A$2:$A$152)-ROW('POA3'!$A$2)+1/--('POA3'!$A$2:$A$152=$B$45),ROWS($A$51:L51)),14)</f>
        <v>0</v>
      </c>
      <c r="N51" s="37">
        <f t="shared" ref="N51:N52" si="7">+G51+I51+K51+M51</f>
        <v>0</v>
      </c>
      <c r="O51" s="41">
        <f t="shared" ref="O51:O52" si="8">IFERROR(N51/E51,0%)</f>
        <v>0</v>
      </c>
    </row>
    <row r="52" spans="1:15" ht="54.75" customHeight="1" x14ac:dyDescent="0.25">
      <c r="A52" s="2" t="str">
        <f>INDEX('POA3'!$A$2:$O$152,_xlfn.AGGREGATE(15,6,ROW('POA3'!$A$2:$A$152)-ROW('POA3'!$A$2)+1/--('POA3'!$A$2:$A$152=$B$45),ROWS($A$51:A52)),3)</f>
        <v>3.4 Extensión y vinculación</v>
      </c>
      <c r="B52" s="2" t="str">
        <f>INDEX('POA3'!$A$2:$O$152,_xlfn.AGGREGATE(15,6,ROW('POA3'!$A$2:$A$152)-ROW('POA3'!$A$2)+1/--('POA3'!$A$2:$A$152=$B$45),ROWS($A$51:B52)),4)</f>
        <v>3.4.2 Consolidar los esquemas de vinculación institucional con los sectores público, privado y social.</v>
      </c>
      <c r="C52" s="2" t="str">
        <f>INDEX('POA3'!$A$2:$O$152,_xlfn.AGGREGATE(15,6,ROW('POA3'!$A$2:$A$152)-ROW('POA3'!$A$2)+1/--('POA3'!$A$2:$A$152=$B$45),ROWS($A$51:C52)),5)</f>
        <v>3.4.2.3 Fortalecer las modalidades de aprendizaje que promueven la vinculación de los alumnos con los sectores público, privado y social.</v>
      </c>
      <c r="D52" s="2" t="str">
        <f>INDEX('POA3'!$A$2:$O$152,_xlfn.AGGREGATE(15,6,ROW('POA3'!$A$2:$A$152)-ROW('POA3'!$A$2)+1/--('POA3'!$A$2:$A$152=$B$45),ROWS($A$51:D52)),6)</f>
        <v>Brindar capacitación y asistencia técnica a microempresarios sociales mediante la metodología y los programas del Centro Yunus</v>
      </c>
      <c r="E52" s="37">
        <f t="shared" si="6"/>
        <v>120</v>
      </c>
      <c r="F52" s="31">
        <f>INDEX('POA3'!$A$2:$O$152,_xlfn.AGGREGATE(15,6,ROW('POA3'!$A$2:$A$152)-ROW('POA3'!$A$2)+1/--('POA3'!$A$2:$A$152=$B$45),ROWS($A$51:E52)),7)</f>
        <v>0</v>
      </c>
      <c r="G52" s="31">
        <f>INDEX('POA3'!$A$2:$O$152,_xlfn.AGGREGATE(15,6,ROW('POA3'!$A$2:$A$152)-ROW('POA3'!$A$2)+1/--('POA3'!$A$2:$A$152=$B$45),ROWS($A$51:F52)),8)</f>
        <v>0</v>
      </c>
      <c r="H52" s="31">
        <f>INDEX('POA3'!$A$2:$O$152,_xlfn.AGGREGATE(15,6,ROW('POA3'!$A$2:$A$152)-ROW('POA3'!$A$2)+1/--('POA3'!$A$2:$A$152=$B$45),ROWS($A$51:G52)),9)</f>
        <v>60</v>
      </c>
      <c r="I52" s="31">
        <f>INDEX('POA3'!$A$2:$O$152,_xlfn.AGGREGATE(15,6,ROW('POA3'!$A$2:$A$152)-ROW('POA3'!$A$2)+1/--('POA3'!$A$2:$A$152=$B$45),ROWS($A$51:H52)),10)</f>
        <v>0</v>
      </c>
      <c r="J52" s="31">
        <f>INDEX('POA3'!$A$2:$O$152,_xlfn.AGGREGATE(15,6,ROW('POA3'!$A$2:$A$152)-ROW('POA3'!$A$2)+1/--('POA3'!$A$2:$A$152=$B$45),ROWS($A$51:I52)),11)</f>
        <v>0</v>
      </c>
      <c r="K52" s="31">
        <f>INDEX('POA3'!$A$2:$O$152,_xlfn.AGGREGATE(15,6,ROW('POA3'!$A$2:$A$152)-ROW('POA3'!$A$2)+1/--('POA3'!$A$2:$A$152=$B$45),ROWS($A$51:J52)),12)</f>
        <v>0</v>
      </c>
      <c r="L52" s="31">
        <f>INDEX('POA3'!$A$2:$O$152,_xlfn.AGGREGATE(15,6,ROW('POA3'!$A$2:$A$152)-ROW('POA3'!$A$2)+1/--('POA3'!$A$2:$A$152=$B$45),ROWS($A$51:K52)),13)</f>
        <v>60</v>
      </c>
      <c r="M52" s="31">
        <f>INDEX('POA3'!$A$2:$O$152,_xlfn.AGGREGATE(15,6,ROW('POA3'!$A$2:$A$152)-ROW('POA3'!$A$2)+1/--('POA3'!$A$2:$A$152=$B$45),ROWS($A$51:L52)),14)</f>
        <v>0</v>
      </c>
      <c r="N52" s="37">
        <f t="shared" si="7"/>
        <v>0</v>
      </c>
      <c r="O52" s="41">
        <f t="shared" si="8"/>
        <v>0</v>
      </c>
    </row>
  </sheetData>
  <mergeCells count="48">
    <mergeCell ref="B41:O41"/>
    <mergeCell ref="B42:O42"/>
    <mergeCell ref="C45:N45"/>
    <mergeCell ref="C46:N46"/>
    <mergeCell ref="A48:A50"/>
    <mergeCell ref="B48:B50"/>
    <mergeCell ref="C48:C50"/>
    <mergeCell ref="D48:D50"/>
    <mergeCell ref="E48:E50"/>
    <mergeCell ref="F48:M48"/>
    <mergeCell ref="N48:N50"/>
    <mergeCell ref="O48:O50"/>
    <mergeCell ref="F49:G49"/>
    <mergeCell ref="H49:I49"/>
    <mergeCell ref="J49:K49"/>
    <mergeCell ref="L49:M49"/>
    <mergeCell ref="B26:O26"/>
    <mergeCell ref="B27:O27"/>
    <mergeCell ref="C30:N30"/>
    <mergeCell ref="C31:N31"/>
    <mergeCell ref="A33:A35"/>
    <mergeCell ref="B33:B35"/>
    <mergeCell ref="C33:C35"/>
    <mergeCell ref="D33:D35"/>
    <mergeCell ref="E33:E35"/>
    <mergeCell ref="F33:M33"/>
    <mergeCell ref="N33:N35"/>
    <mergeCell ref="O33:O35"/>
    <mergeCell ref="F34:G34"/>
    <mergeCell ref="H34:I34"/>
    <mergeCell ref="J34:K34"/>
    <mergeCell ref="L34:M34"/>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407</v>
      </c>
      <c r="C5" s="84" t="s">
        <v>158</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1.1.1.2 Diversificar la oferta de programas de posgrado con orientación profesionalizante en distintas modalidades para atender la demanda de los sectores público, privado y social.</v>
      </c>
      <c r="D11" s="2" t="str">
        <f>IF(ROWS($A$11:D11)&gt;COUNTIF(POA!$A:$A,$B$5),"",INDEX(POA!$A$2:$O$856,_xlfn.AGGREGATE(15,6,ROW(POA!$A$2:$A$855)-ROW(POA!$A$2)+1/--(POA!$A$2:$A$855=$B$5),ROWS($A$11:D11)),6))</f>
        <v>Participar en reuniones de CEIFRHIS para la toma de decisiones con sobre las carreras de Médico y Psicología</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1.2.1.1 Estimular la participación de los estudiantes en las diversas modalidades de aprendizaje consideradas en el modelo educativo.</v>
      </c>
      <c r="D12" s="2" t="str">
        <f>IF(ROWS($A$11:D12)&gt;COUNTIF(POA!$A:$A,$B$5),"",INDEX(POA!$A$2:$O$856,_xlfn.AGGREGATE(15,6,ROW(POA!$A$2:$A$855)-ROW(POA!$A$2)+1/--(POA!$A$2:$A$855=$B$5),ROWS($A$11:D12)),6))</f>
        <v>Reforzar las actividades de educación continua mediante cursos, diplomados y conferencias dirigidas a la comunidad universitaria y a la población en general</v>
      </c>
      <c r="E12" s="31">
        <f t="shared" ref="E12:E20"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0" si="1">+G12+I12+K12+M12</f>
        <v>0</v>
      </c>
      <c r="O12" s="41">
        <f t="shared" ref="O12:O20" si="2">IFERROR(N12/E12,0%)</f>
        <v>0</v>
      </c>
    </row>
    <row r="13" spans="1:16" ht="39.6" x14ac:dyDescent="0.3">
      <c r="A13" s="2" t="str">
        <f>IF(ROWS($A$11:A13)&gt;COUNTIF(POA!$A:$A,$B$5),"",INDEX(POA!$A$2:$O$856,_xlfn.AGGREGATE(15,6,ROW(POA!$A$2:$A$855)-ROW(POA!$A$2)+1/--(POA!$A$2:$A$855=$B$5),ROWS($A$11:A13)),3))</f>
        <v>1.1 Calidad y pertinencia de la oferta  educativa</v>
      </c>
      <c r="B13" s="2" t="str">
        <f>IF(ROWS($A$11:B13)&gt;COUNTIF(POA!$A:$A,$B$5),"",INDEX(POA!$A$2:$O$856,_xlfn.AGGREGATE(15,6,ROW(POA!$A$2:$A$855)-ROW(POA!$A$2)+1/--(POA!$A$2:$A$855=$B$5),ROWS($A$11:B13)),4))</f>
        <v>1.1.2 Garantizar que la oferta educativa sea de calidad en congruencia y coherencia con el proyecto universitario</v>
      </c>
      <c r="C13" s="2" t="str">
        <f>IF(ROWS($A$11:C13)&gt;COUNTIF(POA!$A:$A,$B$5),"",INDEX(POA!$A$2:$O$856,_xlfn.AGGREGATE(15,6,ROW(POA!$A$2:$A$855)-ROW(POA!$A$2)+1/--(POA!$A$2:$A$855=$B$5),ROWS($A$11:C13)),5))</f>
        <v>1.1.2.4 Sistematizar los procesos asociados con la evaluación y acreditación de los programas educativos.</v>
      </c>
      <c r="D13" s="2" t="str">
        <f>IF(ROWS($A$11:D13)&gt;COUNTIF(POA!$A:$A,$B$5),"",INDEX(POA!$A$2:$O$856,_xlfn.AGGREGATE(15,6,ROW(POA!$A$2:$A$855)-ROW(POA!$A$2)+1/--(POA!$A$2:$A$855=$B$5),ROWS($A$11:D13)),6))</f>
        <v>Mantener la acreditación de los programas educativos de Psicología y Médico</v>
      </c>
      <c r="E13" s="31">
        <f t="shared" si="0"/>
        <v>2</v>
      </c>
      <c r="F13" s="31">
        <f>IF(ROWS($A$11:F13)&gt;COUNTIF(POA!$A:$A,$B$5),"",INDEX(POA!$A$2:$O$856,_xlfn.AGGREGATE(15,6,ROW(POA!$A$2:$A$855)-ROW(POA!$A$2)+1/--(POA!$A$2:$A$855=$B$5),ROWS($A$11:F13)),7))</f>
        <v>2</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1.5 Internacionalización</v>
      </c>
      <c r="B14" s="2" t="str">
        <f>IF(ROWS($A$11:B14)&gt;COUNTIF(POA!$A:$A,$B$5),"",INDEX(POA!$A$2:$O$856,_xlfn.AGGREGATE(15,6,ROW(POA!$A$2:$A$855)-ROW(POA!$A$2)+1/--(POA!$A$2:$A$855=$B$5),ROWS($A$11:B14)),4))</f>
        <v>1.5.1 Fortalecer la internacionalización de la universidad mediante una mayor vinculación y cooperación académica con instituciones de educación superior de reconocido prestigio.</v>
      </c>
      <c r="C14" s="2" t="str">
        <f>IF(ROWS($A$11:C14)&gt;COUNTIF(POA!$A:$A,$B$5),"",INDEX(POA!$A$2:$O$856,_xlfn.AGGREGATE(15,6,ROW(POA!$A$2:$A$855)-ROW(POA!$A$2)+1/--(POA!$A$2:$A$855=$B$5),ROWS($A$11:C14)),5))</f>
        <v>1.5.1.1 Promover actividades en materia de intercambio y cooperación académica propiciando la colaboración con pares y redes académicas de otras instituciones educativas del país y del extranjero.</v>
      </c>
      <c r="D14" s="2" t="str">
        <f>IF(ROWS($A$11:D14)&gt;COUNTIF(POA!$A:$A,$B$5),"",INDEX(POA!$A$2:$O$856,_xlfn.AGGREGATE(15,6,ROW(POA!$A$2:$A$855)-ROW(POA!$A$2)+1/--(POA!$A$2:$A$855=$B$5),ROWS($A$11:D14)),6))</f>
        <v>Impulsar el programa de movilidad estudiantil nacional</v>
      </c>
      <c r="E14" s="31">
        <f t="shared" si="0"/>
        <v>6</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6</v>
      </c>
      <c r="M14" s="31">
        <f>IF(ROWS($A$11:M14)&gt;COUNTIF(POA!$A:$A,$B$5),"",INDEX(POA!$A$2:$O$856,_xlfn.AGGREGATE(15,6,ROW(POA!$A$2:$A$855)-ROW(POA!$A$2)+1/--(POA!$A$2:$A$855=$B$5),ROWS($A$11:M14)),14))</f>
        <v>0</v>
      </c>
      <c r="N14" s="37">
        <f t="shared" si="1"/>
        <v>0</v>
      </c>
      <c r="O14" s="41">
        <f t="shared" si="2"/>
        <v>0</v>
      </c>
    </row>
    <row r="15" spans="1:16" ht="66" x14ac:dyDescent="0.3">
      <c r="A15" s="2" t="str">
        <f>IF(ROWS($A$11:A15)&gt;COUNTIF(POA!$A:$A,$B$5),"",INDEX(POA!$A$2:$O$856,_xlfn.AGGREGATE(15,6,ROW(POA!$A$2:$A$855)-ROW(POA!$A$2)+1/--(POA!$A$2:$A$855=$B$5),ROWS($A$11:A15)),3))</f>
        <v>1.5 Internacionalización</v>
      </c>
      <c r="B15" s="2" t="str">
        <f>IF(ROWS($A$11:B15)&gt;COUNTIF(POA!$A:$A,$B$5),"",INDEX(POA!$A$2:$O$856,_xlfn.AGGREGATE(15,6,ROW(POA!$A$2:$A$855)-ROW(POA!$A$2)+1/--(POA!$A$2:$A$855=$B$5),ROWS($A$11:B15)),4))</f>
        <v>1.5.1 Fortalecer la internacionalización de la universidad mediante una mayor vinculación y cooperación académica con instituciones de educación superior de reconocido prestigio.</v>
      </c>
      <c r="C15" s="2" t="str">
        <f>IF(ROWS($A$11:C15)&gt;COUNTIF(POA!$A:$A,$B$5),"",INDEX(POA!$A$2:$O$856,_xlfn.AGGREGATE(15,6,ROW(POA!$A$2:$A$855)-ROW(POA!$A$2)+1/--(POA!$A$2:$A$855=$B$5),ROWS($A$11:C15)),5))</f>
        <v>1.5.1.1 Promover actividades en materia de intercambio y cooperación académica propiciando la colaboración con pares y redes académicas de otras instituciones educativas del país y del extranjero.</v>
      </c>
      <c r="D15" s="2" t="str">
        <f>IF(ROWS($A$11:D15)&gt;COUNTIF(POA!$A:$A,$B$5),"",INDEX(POA!$A$2:$O$856,_xlfn.AGGREGATE(15,6,ROW(POA!$A$2:$A$855)-ROW(POA!$A$2)+1/--(POA!$A$2:$A$855=$B$5),ROWS($A$11:D15)),6))</f>
        <v>Privilegiar el apoyo a la movilidad estudiantil internacional</v>
      </c>
      <c r="E15" s="31">
        <f t="shared" si="0"/>
        <v>4</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4</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1.9 Infraestructura, equipamiento y seguridad</v>
      </c>
      <c r="B16" s="2" t="str">
        <f>IF(ROWS($A$11:B16)&gt;COUNTIF(POA!$A:$A,$B$5),"",INDEX(POA!$A$2:$O$856,_xlfn.AGGREGATE(15,6,ROW(POA!$A$2:$A$855)-ROW(POA!$A$2)+1/--(POA!$A$2:$A$855=$B$5),ROWS($A$11:B16)),4))</f>
        <v>1.9.2 Modernizar la infraestructura tecnológica de la universidad acorde con los requerimientos de las funciones sustantivas y de gestión.</v>
      </c>
      <c r="C16" s="2" t="str">
        <f>IF(ROWS($A$11:C16)&gt;COUNTIF(POA!$A:$A,$B$5),"",INDEX(POA!$A$2:$O$856,_xlfn.AGGREGATE(15,6,ROW(POA!$A$2:$A$855)-ROW(POA!$A$2)+1/--(POA!$A$2:$A$855=$B$5),ROWS($A$11:C16)),5))</f>
        <v>1.9.2.1 Gestionar la modernización, optimización y uso del equipamiento tecnológico de que dispone la universidad.</v>
      </c>
      <c r="D16" s="2" t="str">
        <f>IF(ROWS($A$11:D16)&gt;COUNTIF(POA!$A:$A,$B$5),"",INDEX(POA!$A$2:$O$856,_xlfn.AGGREGATE(15,6,ROW(POA!$A$2:$A$855)-ROW(POA!$A$2)+1/--(POA!$A$2:$A$855=$B$5),ROWS($A$11:D16)),6))</f>
        <v>Mantenimiento a equipo de cómputo, audiovisual y de laboratorio</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6" ht="66" x14ac:dyDescent="0.3">
      <c r="A17" s="2" t="str">
        <f>IF(ROWS($A$11:A17)&gt;COUNTIF(POA!$A:$A,$B$5),"",INDEX(POA!$A$2:$O$856,_xlfn.AGGREGATE(15,6,ROW(POA!$A$2:$A$855)-ROW(POA!$A$2)+1/--(POA!$A$2:$A$855=$B$5),ROWS($A$11:A17)),3))</f>
        <v>1.9 Infraestructura, equipamiento y seguridad</v>
      </c>
      <c r="B17" s="2" t="str">
        <f>IF(ROWS($A$11:B17)&gt;COUNTIF(POA!$A:$A,$B$5),"",INDEX(POA!$A$2:$O$856,_xlfn.AGGREGATE(15,6,ROW(POA!$A$2:$A$855)-ROW(POA!$A$2)+1/--(POA!$A$2:$A$855=$B$5),ROWS($A$11:B17)),4))</f>
        <v>1.9.1 Propiciar que la institución cuente con la infraestructura y equipamiento requeridos para el cumplimiento de sus funciones sustantivas y de gestión.</v>
      </c>
      <c r="C17" s="2" t="str">
        <f>IF(ROWS($A$11:C17)&gt;COUNTIF(POA!$A:$A,$B$5),"",INDEX(POA!$A$2:$O$856,_xlfn.AGGREGATE(15,6,ROW(POA!$A$2:$A$855)-ROW(POA!$A$2)+1/--(POA!$A$2:$A$855=$B$5),ROWS($A$11:C17)),5))</f>
        <v>1.9.1.3 Atender los requerimientos institucionales específicos asociados con el mantenimiento de edificios, aulas, espacios comunes, laboratorios, instalaciones deportivas y recintos culturales.</v>
      </c>
      <c r="D17" s="2" t="str">
        <f>IF(ROWS($A$11:D17)&gt;COUNTIF(POA!$A:$A,$B$5),"",INDEX(POA!$A$2:$O$856,_xlfn.AGGREGATE(15,6,ROW(POA!$A$2:$A$855)-ROW(POA!$A$2)+1/--(POA!$A$2:$A$855=$B$5),ROWS($A$11:D17)),6))</f>
        <v>Adecuar espacios físicos que apoyen las actividades de docencia, investigación y vinculación</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41">
        <f t="shared" si="2"/>
        <v>0</v>
      </c>
    </row>
    <row r="18" spans="1:16" ht="52.8" x14ac:dyDescent="0.3">
      <c r="A18" s="2" t="str">
        <f>IF(ROWS($A$11:A18)&gt;COUNTIF(POA!$A:$A,$B$5),"",INDEX(POA!$A$2:$O$856,_xlfn.AGGREGATE(15,6,ROW(POA!$A$2:$A$855)-ROW(POA!$A$2)+1/--(POA!$A$2:$A$855=$B$5),ROWS($A$11:A18)),3))</f>
        <v>1.9 Infraestructura, equipamiento y seguridad</v>
      </c>
      <c r="B18" s="2" t="str">
        <f>IF(ROWS($A$11:B18)&gt;COUNTIF(POA!$A:$A,$B$5),"",INDEX(POA!$A$2:$O$856,_xlfn.AGGREGATE(15,6,ROW(POA!$A$2:$A$855)-ROW(POA!$A$2)+1/--(POA!$A$2:$A$855=$B$5),ROWS($A$11:B18)),4))</f>
        <v>1.9.1 Propiciar que la institución cuente con la infraestructura y equipamiento requeridos para el cumplimiento de sus funciones sustantivas y de gestión.</v>
      </c>
      <c r="C18" s="2" t="str">
        <f>IF(ROWS($A$11:C18)&gt;COUNTIF(POA!$A:$A,$B$5),"",INDEX(POA!$A$2:$O$856,_xlfn.AGGREGATE(15,6,ROW(POA!$A$2:$A$855)-ROW(POA!$A$2)+1/--(POA!$A$2:$A$855=$B$5),ROWS($A$11:C18)),5))</f>
        <v>1.9.1.1 Impulsar actividades orientadas a la ampliación, conservación, mejoramiento y modernización de la infraestructura física y equipamiento de que dispone la institución.</v>
      </c>
      <c r="D18" s="2" t="str">
        <f>IF(ROWS($A$11:D18)&gt;COUNTIF(POA!$A:$A,$B$5),"",INDEX(POA!$A$2:$O$856,_xlfn.AGGREGATE(15,6,ROW(POA!$A$2:$A$855)-ROW(POA!$A$2)+1/--(POA!$A$2:$A$855=$B$5),ROWS($A$11:D18)),6))</f>
        <v>Mantenimiento a equipo de transporte</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66" x14ac:dyDescent="0.3">
      <c r="A19" s="2" t="str">
        <f>IF(ROWS($A$11:A19)&gt;COUNTIF(POA!$A:$A,$B$5),"",INDEX(POA!$A$2:$O$856,_xlfn.AGGREGATE(15,6,ROW(POA!$A$2:$A$855)-ROW(POA!$A$2)+1/--(POA!$A$2:$A$855=$B$5),ROWS($A$11:A19)),3))</f>
        <v>1.5 Internacionalización</v>
      </c>
      <c r="B19" s="2" t="str">
        <f>IF(ROWS($A$11:B19)&gt;COUNTIF(POA!$A:$A,$B$5),"",INDEX(POA!$A$2:$O$856,_xlfn.AGGREGATE(15,6,ROW(POA!$A$2:$A$855)-ROW(POA!$A$2)+1/--(POA!$A$2:$A$855=$B$5),ROWS($A$11:B19)),4))</f>
        <v>1.5.1 Fortalecer la internacionalización de la universidad mediante una mayor vinculación y cooperación académica con instituciones de educación superior de reconocido prestigio.</v>
      </c>
      <c r="C19" s="2" t="str">
        <f>IF(ROWS($A$11:C19)&gt;COUNTIF(POA!$A:$A,$B$5),"",INDEX(POA!$A$2:$O$856,_xlfn.AGGREGATE(15,6,ROW(POA!$A$2:$A$855)-ROW(POA!$A$2)+1/--(POA!$A$2:$A$855=$B$5),ROWS($A$11:C19)),5))</f>
        <v>1.5.1.1 Promover actividades en materia de intercambio y cooperación académica propiciando la colaboración con pares y redes académicas de otras instituciones educativas del país y del extranjero.</v>
      </c>
      <c r="D19" s="2" t="str">
        <f>IF(ROWS($A$11:D19)&gt;COUNTIF(POA!$A:$A,$B$5),"",INDEX(POA!$A$2:$O$856,_xlfn.AGGREGATE(15,6,ROW(POA!$A$2:$A$855)-ROW(POA!$A$2)+1/--(POA!$A$2:$A$855=$B$5),ROWS($A$11:D19)),6))</f>
        <v>Apoyar a académicos para la movilidad nacional e internacional, e invitar a profesores de instituciones de prestigio internacional</v>
      </c>
      <c r="E19" s="31">
        <f t="shared" si="0"/>
        <v>2</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41">
        <f t="shared" si="2"/>
        <v>0</v>
      </c>
    </row>
    <row r="20" spans="1:16" ht="52.8" x14ac:dyDescent="0.3">
      <c r="A20" s="2" t="str">
        <f>IF(ROWS($A$11:A20)&gt;COUNTIF(POA!$A:$A,$B$5),"",INDEX(POA!$A$2:$O$856,_xlfn.AGGREGATE(15,6,ROW(POA!$A$2:$A$855)-ROW(POA!$A$2)+1/--(POA!$A$2:$A$855=$B$5),ROWS($A$11:A20)),3))</f>
        <v>1.9 Infraestructura, equipamiento y seguridad</v>
      </c>
      <c r="B20" s="2" t="str">
        <f>IF(ROWS($A$11:B20)&gt;COUNTIF(POA!$A:$A,$B$5),"",INDEX(POA!$A$2:$O$856,_xlfn.AGGREGATE(15,6,ROW(POA!$A$2:$A$855)-ROW(POA!$A$2)+1/--(POA!$A$2:$A$855=$B$5),ROWS($A$11:B20)),4))</f>
        <v>1.9.1 Propiciar que la institución cuente con la infraestructura y equipamiento requeridos para el cumplimiento de sus funciones sustantivas y de gestión.</v>
      </c>
      <c r="C20" s="2" t="str">
        <f>IF(ROWS($A$11:C20)&gt;COUNTIF(POA!$A:$A,$B$5),"",INDEX(POA!$A$2:$O$856,_xlfn.AGGREGATE(15,6,ROW(POA!$A$2:$A$855)-ROW(POA!$A$2)+1/--(POA!$A$2:$A$855=$B$5),ROWS($A$11:C20)),5))</f>
        <v>1.9.1.4 Asegurar que las instalaciones físicas y el equipamiento de la institución se orienten por los principios de accesibilidad universal.</v>
      </c>
      <c r="D20" s="2" t="str">
        <f>IF(ROWS($A$11:D20)&gt;COUNTIF(POA!$A:$A,$B$5),"",INDEX(POA!$A$2:$O$856,_xlfn.AGGREGATE(15,6,ROW(POA!$A$2:$A$855)-ROW(POA!$A$2)+1/--(POA!$A$2:$A$855=$B$5),ROWS($A$11:D20)),6))</f>
        <v>Habilitar espacios y accesos universales e incluyentes en las instalaciones de la Unidad Académica</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41">
        <f t="shared" si="2"/>
        <v>0</v>
      </c>
    </row>
    <row r="24" spans="1:16" ht="15.6" x14ac:dyDescent="0.3">
      <c r="A24" s="4"/>
      <c r="B24" s="82" t="s">
        <v>0</v>
      </c>
      <c r="C24" s="82"/>
      <c r="D24" s="82"/>
      <c r="E24" s="82"/>
      <c r="F24" s="82"/>
      <c r="G24" s="82"/>
      <c r="H24" s="82"/>
      <c r="I24" s="82"/>
      <c r="J24" s="82"/>
      <c r="K24" s="82"/>
      <c r="L24" s="82"/>
      <c r="M24" s="82"/>
      <c r="N24" s="82"/>
      <c r="O24" s="82"/>
    </row>
    <row r="25" spans="1:16" x14ac:dyDescent="0.3">
      <c r="A25" s="4"/>
      <c r="B25" s="83" t="s">
        <v>1564</v>
      </c>
      <c r="C25" s="83"/>
      <c r="D25" s="83"/>
      <c r="E25" s="83"/>
      <c r="F25" s="83"/>
      <c r="G25" s="83"/>
      <c r="H25" s="83"/>
      <c r="I25" s="83"/>
      <c r="J25" s="83"/>
      <c r="K25" s="83"/>
      <c r="L25" s="83"/>
      <c r="M25" s="83"/>
      <c r="N25" s="83"/>
      <c r="O25" s="83"/>
    </row>
    <row r="26" spans="1:16" x14ac:dyDescent="0.3">
      <c r="A26" s="4"/>
      <c r="B26" s="47"/>
      <c r="C26" s="47"/>
      <c r="D26" s="47"/>
      <c r="E26" s="47"/>
      <c r="F26" s="47"/>
      <c r="G26" s="47"/>
      <c r="H26" s="47"/>
      <c r="I26" s="47"/>
      <c r="J26" s="47"/>
      <c r="K26" s="47"/>
      <c r="L26" s="47"/>
      <c r="M26" s="47"/>
      <c r="N26" s="47"/>
      <c r="O26" s="47"/>
    </row>
    <row r="27" spans="1:16" ht="15.6" x14ac:dyDescent="0.3">
      <c r="A27" s="4"/>
      <c r="B27" s="12"/>
      <c r="C27" s="12"/>
      <c r="D27" s="12"/>
      <c r="E27" s="12"/>
      <c r="F27" s="12"/>
      <c r="G27" s="12"/>
      <c r="H27" s="12"/>
      <c r="I27" s="12"/>
      <c r="J27" s="12"/>
      <c r="K27" s="12"/>
      <c r="L27" s="12"/>
      <c r="M27" s="12"/>
      <c r="N27" s="12"/>
      <c r="O27" s="12"/>
    </row>
    <row r="28" spans="1:16" ht="15.6" x14ac:dyDescent="0.3">
      <c r="A28" s="6" t="s">
        <v>1</v>
      </c>
      <c r="B28" s="33">
        <v>407</v>
      </c>
      <c r="C28" s="84" t="s">
        <v>158</v>
      </c>
      <c r="D28" s="84"/>
      <c r="E28" s="84"/>
      <c r="F28" s="84"/>
      <c r="G28" s="84"/>
      <c r="H28" s="84"/>
      <c r="I28" s="84"/>
      <c r="J28" s="84"/>
      <c r="K28" s="84"/>
      <c r="L28" s="84"/>
      <c r="M28" s="84"/>
      <c r="N28" s="84"/>
      <c r="O28" s="46"/>
    </row>
    <row r="29" spans="1:16" x14ac:dyDescent="0.3">
      <c r="A29" s="6" t="s">
        <v>13</v>
      </c>
      <c r="B29" s="11" t="s">
        <v>2</v>
      </c>
      <c r="C29" s="84" t="s">
        <v>19</v>
      </c>
      <c r="D29" s="84"/>
      <c r="E29" s="84"/>
      <c r="F29" s="84"/>
      <c r="G29" s="84"/>
      <c r="H29" s="84"/>
      <c r="I29" s="84"/>
      <c r="J29" s="84"/>
      <c r="K29" s="84"/>
      <c r="L29" s="84"/>
      <c r="M29" s="84"/>
      <c r="N29" s="84"/>
      <c r="O29" s="8"/>
      <c r="P29" s="4"/>
    </row>
    <row r="30" spans="1:16" x14ac:dyDescent="0.3">
      <c r="B30" s="9"/>
      <c r="C30" s="9"/>
      <c r="D30" s="9"/>
      <c r="E30" s="9"/>
      <c r="F30" s="9"/>
      <c r="G30" s="9"/>
      <c r="H30" s="9"/>
      <c r="I30" s="9"/>
      <c r="J30" s="9"/>
      <c r="K30" s="9"/>
      <c r="L30" s="9"/>
      <c r="M30" s="9"/>
      <c r="N30" s="9"/>
    </row>
    <row r="31" spans="1:16" x14ac:dyDescent="0.3">
      <c r="A31" s="85" t="s">
        <v>21</v>
      </c>
      <c r="B31" s="85" t="s">
        <v>22</v>
      </c>
      <c r="C31" s="85" t="s">
        <v>23</v>
      </c>
      <c r="D31" s="85" t="s">
        <v>24</v>
      </c>
      <c r="E31" s="85" t="s">
        <v>5</v>
      </c>
      <c r="F31" s="86" t="s">
        <v>25</v>
      </c>
      <c r="G31" s="86"/>
      <c r="H31" s="86"/>
      <c r="I31" s="86"/>
      <c r="J31" s="86"/>
      <c r="K31" s="86"/>
      <c r="L31" s="86"/>
      <c r="M31" s="86"/>
      <c r="N31" s="87" t="s">
        <v>16</v>
      </c>
      <c r="O31" s="85" t="s">
        <v>17</v>
      </c>
    </row>
    <row r="32" spans="1:16" x14ac:dyDescent="0.3">
      <c r="A32" s="85"/>
      <c r="B32" s="85"/>
      <c r="C32" s="85"/>
      <c r="D32" s="85"/>
      <c r="E32" s="85"/>
      <c r="F32" s="86" t="s">
        <v>6</v>
      </c>
      <c r="G32" s="86"/>
      <c r="H32" s="86" t="s">
        <v>7</v>
      </c>
      <c r="I32" s="86"/>
      <c r="J32" s="86" t="s">
        <v>8</v>
      </c>
      <c r="K32" s="86"/>
      <c r="L32" s="86" t="s">
        <v>9</v>
      </c>
      <c r="M32" s="86"/>
      <c r="N32" s="87"/>
      <c r="O32" s="85"/>
    </row>
    <row r="33" spans="1:16" x14ac:dyDescent="0.3">
      <c r="A33" s="85"/>
      <c r="B33" s="85"/>
      <c r="C33" s="85"/>
      <c r="D33" s="85"/>
      <c r="E33" s="85"/>
      <c r="F33" s="48" t="s">
        <v>10</v>
      </c>
      <c r="G33" s="48" t="s">
        <v>11</v>
      </c>
      <c r="H33" s="48" t="s">
        <v>10</v>
      </c>
      <c r="I33" s="48" t="s">
        <v>11</v>
      </c>
      <c r="J33" s="48" t="s">
        <v>10</v>
      </c>
      <c r="K33" s="48" t="s">
        <v>12</v>
      </c>
      <c r="L33" s="48" t="s">
        <v>10</v>
      </c>
      <c r="M33" s="48" t="s">
        <v>12</v>
      </c>
      <c r="N33" s="87"/>
      <c r="O33" s="85"/>
    </row>
    <row r="34" spans="1:16" ht="79.2" x14ac:dyDescent="0.3">
      <c r="A34" s="2" t="str">
        <f>INDEX('POA2'!$A$2:$O$152,_xlfn.AGGREGATE(15,6,ROW('POA2'!$A$2:$A$152)-ROW('POA2'!$A$2)+1/--('POA2'!$A$2:$A$152=$B$28),ROWS($A34:A$34)),3)</f>
        <v>2.3 Investigación, desarrollo tecnológico e Innovación</v>
      </c>
      <c r="B34" s="2" t="str">
        <f>INDEX('POA2'!$A$2:$O$152,_xlfn.AGGREGATE(15,6,ROW('POA2'!$A$2:$A$152)-ROW('POA2'!$A$2)+1/--('POA2'!$A$2:$A$152=$B$28),ROWS($A34:B$34)),4)</f>
        <v>2.3.1 Fortalecer la investigación, el desarrollo tecnológico y la innovación para contribuir al desarrollo regional, nacional e internacional.</v>
      </c>
      <c r="C34" s="2" t="str">
        <f>INDEX('POA2'!$A$2:$O$152,_xlfn.AGGREGATE(15,6,ROW('POA2'!$A$2:$A$152)-ROW('POA2'!$A$2)+1/--('POA2'!$A$2:$A$152=$B$28),ROWS($A34:C$34)),5)</f>
        <v>2.3.1.3 Fortalecer y consolidar las redes de colaboración en materia de investigación con académicos de otras instituciones de educación superior y centros de investigación de los ámbitos regional, nacional e internacional.</v>
      </c>
      <c r="D34" s="2" t="str">
        <f>INDEX('POA2'!$A$2:$O$152,_xlfn.AGGREGATE(15,6,ROW('POA2'!$A$2:$A$152)-ROW('POA2'!$A$2)+1/--('POA2'!$A$2:$A$152=$B$28),ROWS($A34:D$34)),6)</f>
        <v>Apoyar proyectos de investigación que se realicen entre CA's y la problemática de áreas estratégicas</v>
      </c>
      <c r="E34" s="37">
        <f t="shared" ref="E34" si="3">+F34+H34+J34+L34</f>
        <v>2</v>
      </c>
      <c r="F34" s="31">
        <f>INDEX('POA2'!$A$2:$O$152,_xlfn.AGGREGATE(15,6,ROW('POA2'!$A$2:$A$152)-ROW('POA2'!$A$2)+1/--('POA2'!$A$2:$A$152=$B$28),ROWS($A34:F$34)),7)</f>
        <v>0</v>
      </c>
      <c r="G34" s="31">
        <f>INDEX('POA2'!$A$2:$O$152,_xlfn.AGGREGATE(15,6,ROW('POA2'!$A$2:$A$152)-ROW('POA2'!$A$2)+1/--('POA2'!$A$2:$A$152=$B$28),ROWS($A34:G$34)),8)</f>
        <v>0</v>
      </c>
      <c r="H34" s="31">
        <f>INDEX('POA2'!$A$2:$O$152,_xlfn.AGGREGATE(15,6,ROW('POA2'!$A$2:$A$152)-ROW('POA2'!$A$2)+1/--('POA2'!$A$2:$A$152=$B$28),ROWS($A34:H$34)),9)</f>
        <v>0</v>
      </c>
      <c r="I34" s="31">
        <f>INDEX('POA2'!$A$2:$O$152,_xlfn.AGGREGATE(15,6,ROW('POA2'!$A$2:$A$152)-ROW('POA2'!$A$2)+1/--('POA2'!$A$2:$A$152=$B$28),ROWS($A34:I$34)),10)</f>
        <v>0</v>
      </c>
      <c r="J34" s="31">
        <f>INDEX('POA2'!$A$2:$O$152,_xlfn.AGGREGATE(15,6,ROW('POA2'!$A$2:$A$152)-ROW('POA2'!$A$2)+1/--('POA2'!$A$2:$A$152=$B$28),ROWS($A34:J$34)),11)</f>
        <v>2</v>
      </c>
      <c r="K34" s="31">
        <f>INDEX('POA2'!$A$2:$O$152,_xlfn.AGGREGATE(15,6,ROW('POA2'!$A$2:$A$152)-ROW('POA2'!$A$2)+1/--('POA2'!$A$2:$A$152=$B$28),ROWS($A34:K$34)),12)</f>
        <v>0</v>
      </c>
      <c r="L34" s="31">
        <f>INDEX('POA2'!$A$2:$O$152,_xlfn.AGGREGATE(15,6,ROW('POA2'!$A$2:$A$152)-ROW('POA2'!$A$2)+1/--('POA2'!$A$2:$A$152=$B$28),ROWS($A34:L$34)),13)</f>
        <v>0</v>
      </c>
      <c r="M34" s="31">
        <f>INDEX('POA2'!$A$2:$O$152,_xlfn.AGGREGATE(15,6,ROW('POA2'!$A$2:$A$152)-ROW('POA2'!$A$2)+1/--('POA2'!$A$2:$A$152=$B$28),ROWS($A34:M$34)),14)</f>
        <v>0</v>
      </c>
      <c r="N34" s="37">
        <f t="shared" ref="N34" si="4">+G34+I34+K34+M34</f>
        <v>0</v>
      </c>
      <c r="O34" s="41">
        <f>IFERROR(N34/E34,0%)</f>
        <v>0</v>
      </c>
    </row>
    <row r="35" spans="1:16" x14ac:dyDescent="0.3">
      <c r="A35" s="13"/>
      <c r="B35" s="13"/>
      <c r="C35" s="13"/>
      <c r="D35" s="13"/>
      <c r="E35" s="55"/>
      <c r="F35" s="56"/>
      <c r="G35" s="56"/>
      <c r="H35" s="56"/>
      <c r="I35" s="56"/>
      <c r="J35" s="56"/>
      <c r="K35" s="56"/>
      <c r="L35" s="56"/>
      <c r="M35" s="56"/>
      <c r="N35" s="55"/>
      <c r="O35" s="57"/>
    </row>
    <row r="37" spans="1:16" ht="15.6" x14ac:dyDescent="0.3">
      <c r="A37" s="4"/>
      <c r="B37" s="82" t="s">
        <v>0</v>
      </c>
      <c r="C37" s="82"/>
      <c r="D37" s="82"/>
      <c r="E37" s="82"/>
      <c r="F37" s="82"/>
      <c r="G37" s="82"/>
      <c r="H37" s="82"/>
      <c r="I37" s="82"/>
      <c r="J37" s="82"/>
      <c r="K37" s="82"/>
      <c r="L37" s="82"/>
      <c r="M37" s="82"/>
      <c r="N37" s="82"/>
      <c r="O37" s="82"/>
    </row>
    <row r="38" spans="1:16" x14ac:dyDescent="0.3">
      <c r="A38" s="4"/>
      <c r="B38" s="83" t="s">
        <v>1564</v>
      </c>
      <c r="C38" s="83"/>
      <c r="D38" s="83"/>
      <c r="E38" s="83"/>
      <c r="F38" s="83"/>
      <c r="G38" s="83"/>
      <c r="H38" s="83"/>
      <c r="I38" s="83"/>
      <c r="J38" s="83"/>
      <c r="K38" s="83"/>
      <c r="L38" s="83"/>
      <c r="M38" s="83"/>
      <c r="N38" s="83"/>
      <c r="O38" s="83"/>
    </row>
    <row r="39" spans="1:16" x14ac:dyDescent="0.3">
      <c r="A39" s="4"/>
      <c r="B39" s="47"/>
      <c r="C39" s="47"/>
      <c r="D39" s="47"/>
      <c r="E39" s="47"/>
      <c r="F39" s="47"/>
      <c r="G39" s="47"/>
      <c r="H39" s="47"/>
      <c r="I39" s="47"/>
      <c r="J39" s="47"/>
      <c r="K39" s="47"/>
      <c r="L39" s="47"/>
      <c r="M39" s="47"/>
      <c r="N39" s="47"/>
      <c r="O39" s="47"/>
    </row>
    <row r="40" spans="1:16" ht="15.6" x14ac:dyDescent="0.3">
      <c r="A40" s="4"/>
      <c r="B40" s="12"/>
      <c r="C40" s="12"/>
      <c r="D40" s="12"/>
      <c r="E40" s="12"/>
      <c r="F40" s="12"/>
      <c r="G40" s="12"/>
      <c r="H40" s="12"/>
      <c r="I40" s="12"/>
      <c r="J40" s="12"/>
      <c r="K40" s="12"/>
      <c r="L40" s="12"/>
      <c r="M40" s="12"/>
      <c r="N40" s="12"/>
      <c r="O40" s="12"/>
    </row>
    <row r="41" spans="1:16" ht="15.6" x14ac:dyDescent="0.3">
      <c r="A41" s="6" t="s">
        <v>1</v>
      </c>
      <c r="B41" s="33">
        <v>407</v>
      </c>
      <c r="C41" s="84" t="s">
        <v>158</v>
      </c>
      <c r="D41" s="84"/>
      <c r="E41" s="84"/>
      <c r="F41" s="84"/>
      <c r="G41" s="84"/>
      <c r="H41" s="84"/>
      <c r="I41" s="84"/>
      <c r="J41" s="84"/>
      <c r="K41" s="84"/>
      <c r="L41" s="84"/>
      <c r="M41" s="84"/>
      <c r="N41" s="84"/>
      <c r="O41" s="46"/>
    </row>
    <row r="42" spans="1:16" x14ac:dyDescent="0.3">
      <c r="A42" s="6" t="s">
        <v>13</v>
      </c>
      <c r="B42" s="11" t="s">
        <v>3</v>
      </c>
      <c r="C42" s="84" t="s">
        <v>26</v>
      </c>
      <c r="D42" s="84"/>
      <c r="E42" s="84"/>
      <c r="F42" s="84"/>
      <c r="G42" s="84"/>
      <c r="H42" s="84"/>
      <c r="I42" s="84"/>
      <c r="J42" s="84"/>
      <c r="K42" s="84"/>
      <c r="L42" s="84"/>
      <c r="M42" s="84"/>
      <c r="N42" s="84"/>
      <c r="O42" s="8"/>
      <c r="P42" s="4"/>
    </row>
    <row r="43" spans="1:16" x14ac:dyDescent="0.3">
      <c r="B43" s="9"/>
      <c r="C43" s="9"/>
      <c r="D43" s="9"/>
      <c r="E43" s="9"/>
      <c r="F43" s="9"/>
      <c r="G43" s="9"/>
      <c r="H43" s="9"/>
      <c r="I43" s="9"/>
      <c r="J43" s="9"/>
      <c r="K43" s="9"/>
      <c r="L43" s="9"/>
      <c r="M43" s="9"/>
      <c r="N43" s="9"/>
    </row>
    <row r="44" spans="1:16" x14ac:dyDescent="0.3">
      <c r="A44" s="85" t="s">
        <v>21</v>
      </c>
      <c r="B44" s="85" t="s">
        <v>22</v>
      </c>
      <c r="C44" s="85" t="s">
        <v>23</v>
      </c>
      <c r="D44" s="85" t="s">
        <v>24</v>
      </c>
      <c r="E44" s="85" t="s">
        <v>5</v>
      </c>
      <c r="F44" s="86" t="s">
        <v>25</v>
      </c>
      <c r="G44" s="86"/>
      <c r="H44" s="86"/>
      <c r="I44" s="86"/>
      <c r="J44" s="86"/>
      <c r="K44" s="86"/>
      <c r="L44" s="86"/>
      <c r="M44" s="86"/>
      <c r="N44" s="87" t="s">
        <v>16</v>
      </c>
      <c r="O44" s="85" t="s">
        <v>17</v>
      </c>
    </row>
    <row r="45" spans="1:16" x14ac:dyDescent="0.3">
      <c r="A45" s="85"/>
      <c r="B45" s="85"/>
      <c r="C45" s="85"/>
      <c r="D45" s="85"/>
      <c r="E45" s="85"/>
      <c r="F45" s="86" t="s">
        <v>6</v>
      </c>
      <c r="G45" s="86"/>
      <c r="H45" s="86" t="s">
        <v>7</v>
      </c>
      <c r="I45" s="86"/>
      <c r="J45" s="86" t="s">
        <v>8</v>
      </c>
      <c r="K45" s="86"/>
      <c r="L45" s="86" t="s">
        <v>9</v>
      </c>
      <c r="M45" s="86"/>
      <c r="N45" s="87"/>
      <c r="O45" s="85"/>
    </row>
    <row r="46" spans="1:16" x14ac:dyDescent="0.3">
      <c r="A46" s="85"/>
      <c r="B46" s="85"/>
      <c r="C46" s="85"/>
      <c r="D46" s="85"/>
      <c r="E46" s="85"/>
      <c r="F46" s="48" t="s">
        <v>10</v>
      </c>
      <c r="G46" s="48" t="s">
        <v>11</v>
      </c>
      <c r="H46" s="48" t="s">
        <v>10</v>
      </c>
      <c r="I46" s="48" t="s">
        <v>11</v>
      </c>
      <c r="J46" s="48" t="s">
        <v>10</v>
      </c>
      <c r="K46" s="48" t="s">
        <v>12</v>
      </c>
      <c r="L46" s="48" t="s">
        <v>10</v>
      </c>
      <c r="M46" s="48" t="s">
        <v>12</v>
      </c>
      <c r="N46" s="87"/>
      <c r="O46" s="85"/>
    </row>
    <row r="47" spans="1:16" ht="54.75" customHeight="1" x14ac:dyDescent="0.3">
      <c r="A47" s="2" t="str">
        <f>INDEX('POA3'!$A$2:$O$152,_xlfn.AGGREGATE(15,6,ROW('POA3'!$A$2:$A$152)-ROW('POA3'!$A$2)+1/--('POA3'!$A$2:$A$152=$B$41),ROWS($A$47:A47)),3)</f>
        <v>3.4 Extensión y vinculación</v>
      </c>
      <c r="B47" s="2" t="str">
        <f>INDEX('POA3'!$A$2:$O$152,_xlfn.AGGREGATE(15,6,ROW('POA3'!$A$2:$A$152)-ROW('POA3'!$A$2)+1/--('POA3'!$A$2:$A$152=$B$41),ROWS($A$47:B47)),4)</f>
        <v>3.4.2 Consolidar los esquemas de vinculación institucional con los sectores público, privado y social.</v>
      </c>
      <c r="C47" s="2" t="str">
        <f>INDEX('POA3'!$A$2:$O$152,_xlfn.AGGREGATE(15,6,ROW('POA3'!$A$2:$A$152)-ROW('POA3'!$A$2)+1/--('POA3'!$A$2:$A$152=$B$41),ROWS($A$47:C47)),5)</f>
        <v>3.4.2.3 Fortalecer las modalidades de aprendizaje que promueven la vinculación de los alumnos con los sectores público, privado y social.</v>
      </c>
      <c r="D47" s="2" t="str">
        <f>INDEX('POA3'!$A$2:$O$152,_xlfn.AGGREGATE(15,6,ROW('POA3'!$A$2:$A$152)-ROW('POA3'!$A$2)+1/--('POA3'!$A$2:$A$152=$B$41),ROWS($A$47:D47)),6)</f>
        <v>Apoyar los viajes de estudio, ferias de la salud y redes internas y externas de apoyo a la comunidad</v>
      </c>
      <c r="E47" s="37">
        <f t="shared" ref="E47" si="5">+F47+H47+J47+L47</f>
        <v>4</v>
      </c>
      <c r="F47" s="31">
        <f>INDEX('POA3'!$A$2:$O$152,_xlfn.AGGREGATE(15,6,ROW('POA3'!$A$2:$A$152)-ROW('POA3'!$A$2)+1/--('POA3'!$A$2:$A$152=$B$41),ROWS($A$47:E47)),7)</f>
        <v>0</v>
      </c>
      <c r="G47" s="31">
        <f>INDEX('POA3'!$A$2:$O$152,_xlfn.AGGREGATE(15,6,ROW('POA3'!$A$2:$A$152)-ROW('POA3'!$A$2)+1/--('POA3'!$A$2:$A$152=$B$41),ROWS($A$47:F47)),8)</f>
        <v>0</v>
      </c>
      <c r="H47" s="31">
        <f>INDEX('POA3'!$A$2:$O$152,_xlfn.AGGREGATE(15,6,ROW('POA3'!$A$2:$A$152)-ROW('POA3'!$A$2)+1/--('POA3'!$A$2:$A$152=$B$41),ROWS($A$47:G47)),9)</f>
        <v>2</v>
      </c>
      <c r="I47" s="31">
        <f>INDEX('POA3'!$A$2:$O$152,_xlfn.AGGREGATE(15,6,ROW('POA3'!$A$2:$A$152)-ROW('POA3'!$A$2)+1/--('POA3'!$A$2:$A$152=$B$41),ROWS($A$47:H47)),10)</f>
        <v>0</v>
      </c>
      <c r="J47" s="31">
        <f>INDEX('POA3'!$A$2:$O$152,_xlfn.AGGREGATE(15,6,ROW('POA3'!$A$2:$A$152)-ROW('POA3'!$A$2)+1/--('POA3'!$A$2:$A$152=$B$41),ROWS($A$47:I47)),11)</f>
        <v>0</v>
      </c>
      <c r="K47" s="31">
        <f>INDEX('POA3'!$A$2:$O$152,_xlfn.AGGREGATE(15,6,ROW('POA3'!$A$2:$A$152)-ROW('POA3'!$A$2)+1/--('POA3'!$A$2:$A$152=$B$41),ROWS($A$47:J47)),12)</f>
        <v>0</v>
      </c>
      <c r="L47" s="31">
        <f>INDEX('POA3'!$A$2:$O$152,_xlfn.AGGREGATE(15,6,ROW('POA3'!$A$2:$A$152)-ROW('POA3'!$A$2)+1/--('POA3'!$A$2:$A$152=$B$41),ROWS($A$47:K47)),13)</f>
        <v>2</v>
      </c>
      <c r="M47" s="31">
        <f>INDEX('POA3'!$A$2:$O$152,_xlfn.AGGREGATE(15,6,ROW('POA3'!$A$2:$A$152)-ROW('POA3'!$A$2)+1/--('POA3'!$A$2:$A$152=$B$41),ROWS($A$47:L47)),14)</f>
        <v>0</v>
      </c>
      <c r="N47" s="37">
        <f t="shared" ref="N47" si="6">+G47+I47+K47+M47</f>
        <v>0</v>
      </c>
      <c r="O47" s="41">
        <f t="shared" ref="O47" si="7">IFERROR(N47/E47,0%)</f>
        <v>0</v>
      </c>
    </row>
    <row r="48" spans="1:16" ht="54.75" customHeight="1" x14ac:dyDescent="0.3">
      <c r="A48" s="2" t="str">
        <f>INDEX('POA3'!$A$2:$O$153,_xlfn.AGGREGATE(15,6,ROW('POA3'!$A$2:$A$153)-ROW('POA3'!$A$2)+1/--('POA3'!$A$2:$A$153=$B$41),ROWS($A$47:A48)),3)</f>
        <v>3.4 Extensión y vinculación</v>
      </c>
      <c r="B48" s="2" t="str">
        <f>INDEX('POA3'!$A$2:$O$153,_xlfn.AGGREGATE(15,6,ROW('POA3'!$A$2:$A$153)-ROW('POA3'!$A$2)+1/--('POA3'!$A$2:$A$153=$B$41),ROWS($A$47:B48)),4)</f>
        <v>3.4.1 Fortalecer la presencia de la universidad en la sociedad a través de la divulgación del conocimiento y la promoción de la cultura y el deporte.</v>
      </c>
      <c r="C48" s="2" t="str">
        <f>INDEX('POA3'!$A$2:$O$153,_xlfn.AGGREGATE(15,6,ROW('POA3'!$A$2:$A$153)-ROW('POA3'!$A$2)+1/--('POA3'!$A$2:$A$153=$B$41),ROWS($A$47:C48)),5)</f>
        <v>3.4.1.6 Promover y reconocer a los talentos artísticos, culturales y deportivos entre la comunidad universitaria.</v>
      </c>
      <c r="D48" s="2" t="str">
        <f>INDEX('POA3'!$A$2:$O$153,_xlfn.AGGREGATE(15,6,ROW('POA3'!$A$2:$A$153)-ROW('POA3'!$A$2)+1/--('POA3'!$A$2:$A$153=$B$41),ROWS($A$47:D48)),6)</f>
        <v>Impulsar actividades que reconozcan las aportaciones culturales y sociales</v>
      </c>
      <c r="E48" s="37">
        <f t="shared" ref="E48" si="8">+F48+H48+J48+L48</f>
        <v>1</v>
      </c>
      <c r="F48" s="31">
        <f>INDEX('POA3'!$A$2:$O$153,_xlfn.AGGREGATE(15,6,ROW('POA3'!$A$2:$A$153)-ROW('POA3'!$A$2)+1/--('POA3'!$A$2:$A$153=$B$41),ROWS($A$47:F48)),7)</f>
        <v>0</v>
      </c>
      <c r="G48" s="31">
        <f>INDEX('POA3'!$A$2:$O$153,_xlfn.AGGREGATE(15,6,ROW('POA3'!$A$2:$A$153)-ROW('POA3'!$A$2)+1/--('POA3'!$A$2:$A$153=$B$41),ROWS($A$47:G48)),8)</f>
        <v>0</v>
      </c>
      <c r="H48" s="31">
        <f>INDEX('POA3'!$A$2:$O$153,_xlfn.AGGREGATE(15,6,ROW('POA3'!$A$2:$A$153)-ROW('POA3'!$A$2)+1/--('POA3'!$A$2:$A$153=$B$41),ROWS($A$47:H48)),9)</f>
        <v>0</v>
      </c>
      <c r="I48" s="31">
        <f>INDEX('POA3'!$A$2:$O$153,_xlfn.AGGREGATE(15,6,ROW('POA3'!$A$2:$A$153)-ROW('POA3'!$A$2)+1/--('POA3'!$A$2:$A$153=$B$41),ROWS($A$47:I48)),10)</f>
        <v>0</v>
      </c>
      <c r="J48" s="31">
        <f>INDEX('POA3'!$A$2:$O$153,_xlfn.AGGREGATE(15,6,ROW('POA3'!$A$2:$A$153)-ROW('POA3'!$A$2)+1/--('POA3'!$A$2:$A$153=$B$41),ROWS($A$47:J48)),11)</f>
        <v>0</v>
      </c>
      <c r="K48" s="31">
        <f>INDEX('POA3'!$A$2:$O$153,_xlfn.AGGREGATE(15,6,ROW('POA3'!$A$2:$A$153)-ROW('POA3'!$A$2)+1/--('POA3'!$A$2:$A$153=$B$41),ROWS($A$47:K48)),12)</f>
        <v>0</v>
      </c>
      <c r="L48" s="31">
        <f>INDEX('POA3'!$A$2:$O$153,_xlfn.AGGREGATE(15,6,ROW('POA3'!$A$2:$A$153)-ROW('POA3'!$A$2)+1/--('POA3'!$A$2:$A$153=$B$41),ROWS($A$47:L48)),13)</f>
        <v>1</v>
      </c>
      <c r="M48" s="31">
        <f>INDEX('POA3'!$A$2:$O$153,_xlfn.AGGREGATE(15,6,ROW('POA3'!$A$2:$A$153)-ROW('POA3'!$A$2)+1/--('POA3'!$A$2:$A$153=$B$41),ROWS($A$47:M48)),14)</f>
        <v>0</v>
      </c>
      <c r="N48" s="37">
        <f t="shared" ref="N48" si="9">+G48+I48+K48+M48</f>
        <v>0</v>
      </c>
      <c r="O48" s="41">
        <f t="shared" ref="O48" si="10">IFERROR(N48/E48,0%)</f>
        <v>0</v>
      </c>
    </row>
  </sheetData>
  <mergeCells count="48">
    <mergeCell ref="B37:O37"/>
    <mergeCell ref="B38:O38"/>
    <mergeCell ref="C41:N41"/>
    <mergeCell ref="C42:N42"/>
    <mergeCell ref="A44:A46"/>
    <mergeCell ref="B44:B46"/>
    <mergeCell ref="C44:C46"/>
    <mergeCell ref="D44:D46"/>
    <mergeCell ref="E44:E46"/>
    <mergeCell ref="F44:M44"/>
    <mergeCell ref="N44:N46"/>
    <mergeCell ref="O44:O46"/>
    <mergeCell ref="F45:G45"/>
    <mergeCell ref="H45:I45"/>
    <mergeCell ref="J45:K45"/>
    <mergeCell ref="L45:M45"/>
    <mergeCell ref="B24:O24"/>
    <mergeCell ref="B25:O25"/>
    <mergeCell ref="C28:N28"/>
    <mergeCell ref="C29:N29"/>
    <mergeCell ref="A31:A33"/>
    <mergeCell ref="B31:B33"/>
    <mergeCell ref="C31:C33"/>
    <mergeCell ref="D31:D33"/>
    <mergeCell ref="E31:E33"/>
    <mergeCell ref="F31:M31"/>
    <mergeCell ref="N31:N33"/>
    <mergeCell ref="O31:O33"/>
    <mergeCell ref="F32:G32"/>
    <mergeCell ref="H32:I32"/>
    <mergeCell ref="J32:K32"/>
    <mergeCell ref="L32:M3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view="pageBreakPreview" topLeftCell="A55"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58">
        <v>408</v>
      </c>
      <c r="C5" s="84" t="s">
        <v>159</v>
      </c>
      <c r="D5" s="84"/>
      <c r="E5" s="84"/>
      <c r="F5" s="84"/>
      <c r="G5" s="84"/>
      <c r="H5" s="84"/>
      <c r="I5" s="84"/>
      <c r="J5" s="84"/>
      <c r="K5" s="84"/>
      <c r="L5" s="84"/>
      <c r="M5" s="84"/>
      <c r="N5" s="84"/>
      <c r="O5" s="46"/>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1.2.1.2 Promover experiencias de aprendizaje para los estudiantes en entornos reales.</v>
      </c>
      <c r="D11" s="2" t="str">
        <f>IF(ROWS($A$11:D11)&gt;COUNTIF(POA!$A:$A,$B$5),"",INDEX(POA!$A$2:$O$856,_xlfn.AGGREGATE(15,6,ROW(POA!$A$2:$A$855)-ROW(POA!$A$2)+1/--(POA!$A$2:$A$855=$B$5),ROWS($A$11:D11)),6))</f>
        <v>Incrementar la participación de los alumnos de licenciatura y posgrado en actividades comunitarias</v>
      </c>
      <c r="E11" s="31">
        <f>+F11+H11+J11+L11</f>
        <v>20</v>
      </c>
      <c r="F11" s="31">
        <f>IF(ROWS($A$11:F11)&gt;COUNTIF(POA!$A:$A,$B$5),"",INDEX(POA!$A$2:$O$856,_xlfn.AGGREGATE(15,6,ROW(POA!$A$2:$A$855)-ROW(POA!$A$2)+1/--(POA!$A$2:$A$855=$B$5),ROWS($A$11:F11)),7))</f>
        <v>5</v>
      </c>
      <c r="G11" s="31">
        <f>IF(ROWS($A$11:G11)&gt;COUNTIF(POA!$A:$A,$B$5),"",INDEX(POA!$A$2:$O$856,_xlfn.AGGREGATE(15,6,ROW(POA!$A$2:$A$855)-ROW(POA!$A$2)+1/--(POA!$A$2:$A$855=$B$5),ROWS($A$11:G11)),8))</f>
        <v>5</v>
      </c>
      <c r="H11" s="31">
        <f>IF(ROWS($A$11:H11)&gt;COUNTIF(POA!$A:$A,$B$5),"",INDEX(POA!$A$2:$O$856,_xlfn.AGGREGATE(15,6,ROW(POA!$A$2:$A$855)-ROW(POA!$A$2)+1/--(POA!$A$2:$A$855=$B$5),ROWS($A$11:H11)),9))</f>
        <v>5</v>
      </c>
      <c r="I11" s="31">
        <f>IF(ROWS($A$11:I11)&gt;COUNTIF(POA!$A:$A,$B$5),"",INDEX(POA!$A$2:$O$856,_xlfn.AGGREGATE(15,6,ROW(POA!$A$2:$A$855)-ROW(POA!$A$2)+1/--(POA!$A$2:$A$855=$B$5),ROWS($A$11:I11)),10))</f>
        <v>0</v>
      </c>
      <c r="J11" s="31">
        <f>IF(ROWS($A$11:J11)&gt;COUNTIF(POA!$A:$A,$B$5),"",INDEX(POA!$A$2:$O$856,_xlfn.AGGREGATE(15,6,ROW(POA!$A$2:$A$855)-ROW(POA!$A$2)+1/--(POA!$A$2:$A$855=$B$5),ROWS($A$11:J11)),11))</f>
        <v>5</v>
      </c>
      <c r="K11" s="31">
        <f>IF(ROWS($A$11:K11)&gt;COUNTIF(POA!$A:$A,$B$5),"",INDEX(POA!$A$2:$O$856,_xlfn.AGGREGATE(15,6,ROW(POA!$A$2:$A$855)-ROW(POA!$A$2)+1/--(POA!$A$2:$A$855=$B$5),ROWS($A$11:K11)),12))</f>
        <v>0</v>
      </c>
      <c r="L11" s="31">
        <f>IF(ROWS($A$11:L11)&gt;COUNTIF(POA!$A:$A,$B$5),"",INDEX(POA!$A$2:$O$856,_xlfn.AGGREGATE(15,6,ROW(POA!$A$2:$A$855)-ROW(POA!$A$2)+1/--(POA!$A$2:$A$855=$B$5),ROWS($A$11:L11)),13))</f>
        <v>5</v>
      </c>
      <c r="M11" s="31">
        <f>IF(ROWS($A$11:M11)&gt;COUNTIF(POA!$A:$A,$B$5),"",INDEX(POA!$A$2:$O$856,_xlfn.AGGREGATE(15,6,ROW(POA!$A$2:$A$855)-ROW(POA!$A$2)+1/--(POA!$A$2:$A$855=$B$5),ROWS($A$11:M11)),14))</f>
        <v>0</v>
      </c>
      <c r="N11" s="37">
        <f>+G11+I11+K11+M11</f>
        <v>5</v>
      </c>
      <c r="O11" s="3">
        <f>IFERROR(N11/E11,0%)</f>
        <v>0.25</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Cumplir con las recomendaciones emitidas por el consejo acreditador del PE de licenciatura</v>
      </c>
      <c r="E12" s="31">
        <f t="shared" ref="E12:E35" si="0">+F12+H12+J12+L12</f>
        <v>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35" si="1">+G12+I12+K12+M12</f>
        <v>0</v>
      </c>
      <c r="O12" s="3">
        <f t="shared" ref="O12:O35"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1.2.1.5 Fortalecer los esquemas institucionales para el aprendizaje y dominio del idioma inglés.</v>
      </c>
      <c r="D13" s="2" t="str">
        <f>IF(ROWS($A$11:D13)&gt;COUNTIF(POA!$A:$A,$B$5),"",INDEX(POA!$A$2:$O$856,_xlfn.AGGREGATE(15,6,ROW(POA!$A$2:$A$855)-ROW(POA!$A$2)+1/--(POA!$A$2:$A$855=$B$5),ROWS($A$11:D13)),6))</f>
        <v>Ofertar unidades de aprendizaje en un segundo idioma</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3">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1.2.1 Formar integralmente profesionistas competentes, con sentido colaborativo, capacidad de liderazgo, de emprendimiento y conscientes y comprometidos con su entorno.</v>
      </c>
      <c r="C14" s="2" t="str">
        <f>IF(ROWS($A$11:C14)&gt;COUNTIF(POA!$A:$A,$B$5),"",INDEX(POA!$A$2:$O$856,_xlfn.AGGREGATE(15,6,ROW(POA!$A$2:$A$855)-ROW(POA!$A$2)+1/--(POA!$A$2:$A$855=$B$5),ROWS($A$11:C14)),5))</f>
        <v>1.2.1.9 Fomentar los valores universitarios e incidir en la formación ciudadana de los estudiantes.</v>
      </c>
      <c r="D14" s="2" t="str">
        <f>IF(ROWS($A$11:D14)&gt;COUNTIF(POA!$A:$A,$B$5),"",INDEX(POA!$A$2:$O$856,_xlfn.AGGREGATE(15,6,ROW(POA!$A$2:$A$855)-ROW(POA!$A$2)+1/--(POA!$A$2:$A$855=$B$5),ROWS($A$11:D14)),6))</f>
        <v>Desarrollar un programa permanente por parte del comité de valores de la unidad académica para promover el desarrollo de los valores universidarios</v>
      </c>
      <c r="E14" s="31">
        <f t="shared" si="0"/>
        <v>1</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1</v>
      </c>
      <c r="O14" s="3">
        <f t="shared" si="2"/>
        <v>1</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1.1.3 Asegurar la pertinencia de la oferta educativa.</v>
      </c>
      <c r="C15" s="2" t="str">
        <f>IF(ROWS($A$11:C15)&gt;COUNTIF(POA!$A:$A,$B$5),"",INDEX(POA!$A$2:$O$856,_xlfn.AGGREGATE(15,6,ROW(POA!$A$2:$A$855)-ROW(POA!$A$2)+1/--(POA!$A$2:$A$855=$B$5),ROWS($A$11:C15)),5))</f>
        <v>1.1.3.1 Modificar y actualizar los planes y programas de estudio de licenciatura y posgrado que respondan a los requerimientos del entorno regional, nacional e internacional.</v>
      </c>
      <c r="D15" s="2" t="str">
        <f>IF(ROWS($A$11:D15)&gt;COUNTIF(POA!$A:$A,$B$5),"",INDEX(POA!$A$2:$O$856,_xlfn.AGGREGATE(15,6,ROW(POA!$A$2:$A$855)-ROW(POA!$A$2)+1/--(POA!$A$2:$A$855=$B$5),ROWS($A$11:D15)),6))</f>
        <v>Trabajar de forma colegiada con  UA's de la institución que ofertan el PE de cirujano dentista para la modificación del plan de estudios 2010-1</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3">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1.2.1 Formar integralmente profesionistas competentes, con sentido colaborativo, capacidad de liderazgo, de emprendimiento y conscientes y comprometidos con su entorno.</v>
      </c>
      <c r="C16" s="2" t="str">
        <f>IF(ROWS($A$11:C16)&gt;COUNTIF(POA!$A:$A,$B$5),"",INDEX(POA!$A$2:$O$856,_xlfn.AGGREGATE(15,6,ROW(POA!$A$2:$A$855)-ROW(POA!$A$2)+1/--(POA!$A$2:$A$855=$B$5),ROWS($A$11:C16)),5))</f>
        <v>1.2.1.1 Estimular la participación de los estudiantes en las diversas modalidades de aprendizaje consideradas en el modelo educativo.</v>
      </c>
      <c r="D16" s="2" t="str">
        <f>IF(ROWS($A$11:D16)&gt;COUNTIF(POA!$A:$A,$B$5),"",INDEX(POA!$A$2:$O$856,_xlfn.AGGREGATE(15,6,ROW(POA!$A$2:$A$855)-ROW(POA!$A$2)+1/--(POA!$A$2:$A$855=$B$5),ROWS($A$11:D16)),6))</f>
        <v>Diversificar las opciones de ayudantias docentes y ayudantías de investiación para la obtención de creditos</v>
      </c>
      <c r="E16" s="31">
        <f t="shared" si="0"/>
        <v>8</v>
      </c>
      <c r="F16" s="31">
        <f>IF(ROWS($A$11:F16)&gt;COUNTIF(POA!$A:$A,$B$5),"",INDEX(POA!$A$2:$O$856,_xlfn.AGGREGATE(15,6,ROW(POA!$A$2:$A$855)-ROW(POA!$A$2)+1/--(POA!$A$2:$A$855=$B$5),ROWS($A$11:F16)),7))</f>
        <v>2</v>
      </c>
      <c r="G16" s="31">
        <f>IF(ROWS($A$11:G16)&gt;COUNTIF(POA!$A:$A,$B$5),"",INDEX(POA!$A$2:$O$856,_xlfn.AGGREGATE(15,6,ROW(POA!$A$2:$A$855)-ROW(POA!$A$2)+1/--(POA!$A$2:$A$855=$B$5),ROWS($A$11:G16)),8))</f>
        <v>3</v>
      </c>
      <c r="H16" s="31">
        <f>IF(ROWS($A$11:H16)&gt;COUNTIF(POA!$A:$A,$B$5),"",INDEX(POA!$A$2:$O$856,_xlfn.AGGREGATE(15,6,ROW(POA!$A$2:$A$855)-ROW(POA!$A$2)+1/--(POA!$A$2:$A$855=$B$5),ROWS($A$11:H16)),9))</f>
        <v>2</v>
      </c>
      <c r="I16" s="31">
        <f>IF(ROWS($A$11:I16)&gt;COUNTIF(POA!$A:$A,$B$5),"",INDEX(POA!$A$2:$O$856,_xlfn.AGGREGATE(15,6,ROW(POA!$A$2:$A$855)-ROW(POA!$A$2)+1/--(POA!$A$2:$A$855=$B$5),ROWS($A$11:I16)),10))</f>
        <v>0</v>
      </c>
      <c r="J16" s="31">
        <f>IF(ROWS($A$11:J16)&gt;COUNTIF(POA!$A:$A,$B$5),"",INDEX(POA!$A$2:$O$856,_xlfn.AGGREGATE(15,6,ROW(POA!$A$2:$A$855)-ROW(POA!$A$2)+1/--(POA!$A$2:$A$855=$B$5),ROWS($A$11:J16)),11))</f>
        <v>2</v>
      </c>
      <c r="K16" s="31">
        <f>IF(ROWS($A$11:K16)&gt;COUNTIF(POA!$A:$A,$B$5),"",INDEX(POA!$A$2:$O$856,_xlfn.AGGREGATE(15,6,ROW(POA!$A$2:$A$855)-ROW(POA!$A$2)+1/--(POA!$A$2:$A$855=$B$5),ROWS($A$11:K16)),12))</f>
        <v>0</v>
      </c>
      <c r="L16" s="31">
        <f>IF(ROWS($A$11:L16)&gt;COUNTIF(POA!$A:$A,$B$5),"",INDEX(POA!$A$2:$O$856,_xlfn.AGGREGATE(15,6,ROW(POA!$A$2:$A$855)-ROW(POA!$A$2)+1/--(POA!$A$2:$A$855=$B$5),ROWS($A$11:L16)),13))</f>
        <v>2</v>
      </c>
      <c r="M16" s="31">
        <f>IF(ROWS($A$11:M16)&gt;COUNTIF(POA!$A:$A,$B$5),"",INDEX(POA!$A$2:$O$856,_xlfn.AGGREGATE(15,6,ROW(POA!$A$2:$A$855)-ROW(POA!$A$2)+1/--(POA!$A$2:$A$855=$B$5),ROWS($A$11:M16)),14))</f>
        <v>0</v>
      </c>
      <c r="N16" s="37">
        <f t="shared" si="1"/>
        <v>3</v>
      </c>
      <c r="O16" s="3">
        <f t="shared" si="2"/>
        <v>0.375</v>
      </c>
    </row>
    <row r="17" spans="1:15" ht="52.8" x14ac:dyDescent="0.3">
      <c r="A17" s="2" t="str">
        <f>IF(ROWS($A$11:A17)&gt;COUNTIF(POA!$A:$A,$B$5),"",INDEX(POA!$A$2:$O$856,_xlfn.AGGREGATE(15,6,ROW(POA!$A$2:$A$855)-ROW(POA!$A$2)+1/--(POA!$A$2:$A$855=$B$5),ROWS($A$11:A17)),3))</f>
        <v>1.2 Proceso formativo</v>
      </c>
      <c r="B17" s="2" t="str">
        <f>IF(ROWS($A$11:B17)&gt;COUNTIF(POA!$A:$A,$B$5),"",INDEX(POA!$A$2:$O$856,_xlfn.AGGREGATE(15,6,ROW(POA!$A$2:$A$855)-ROW(POA!$A$2)+1/--(POA!$A$2:$A$855=$B$5),ROWS($A$11:B17)),4))</f>
        <v>1.2.1 Formar integralmente profesionistas competentes, con sentido colaborativo, capacidad de liderazgo, de emprendimiento y conscientes y comprometidos con su entorno.</v>
      </c>
      <c r="C17" s="2" t="str">
        <f>IF(ROWS($A$11:C17)&gt;COUNTIF(POA!$A:$A,$B$5),"",INDEX(POA!$A$2:$O$856,_xlfn.AGGREGATE(15,6,ROW(POA!$A$2:$A$855)-ROW(POA!$A$2)+1/--(POA!$A$2:$A$855=$B$5),ROWS($A$11:C17)),5))</f>
        <v>1.2.1.2 Promover experiencias de aprendizaje para los estudiantes en entornos reales.</v>
      </c>
      <c r="D17" s="2" t="str">
        <f>IF(ROWS($A$11:D17)&gt;COUNTIF(POA!$A:$A,$B$5),"",INDEX(POA!$A$2:$O$856,_xlfn.AGGREGATE(15,6,ROW(POA!$A$2:$A$855)-ROW(POA!$A$2)+1/--(POA!$A$2:$A$855=$B$5),ROWS($A$11:D17)),6))</f>
        <v>Establecer actividades de campo en unidades de aprendizaje de etapa basica en entornos reales con valor en créditos</v>
      </c>
      <c r="E17" s="31">
        <f t="shared" si="0"/>
        <v>3</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1</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3">
        <f t="shared" si="2"/>
        <v>0</v>
      </c>
    </row>
    <row r="18" spans="1:15" ht="39.6"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1.2.2.4 Fortalecer los servicios institucionales de tutoría, orientación psicopedagógica y asesoría académica.</v>
      </c>
      <c r="D18" s="2" t="str">
        <f>IF(ROWS($A$11:D18)&gt;COUNTIF(POA!$A:$A,$B$5),"",INDEX(POA!$A$2:$O$856,_xlfn.AGGREGATE(15,6,ROW(POA!$A$2:$A$855)-ROW(POA!$A$2)+1/--(POA!$A$2:$A$855=$B$5),ROWS($A$11:D18)),6))</f>
        <v>Actualizar manual de tutorias</v>
      </c>
      <c r="E18" s="31">
        <f t="shared" si="0"/>
        <v>1</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3">
        <f t="shared" si="2"/>
        <v>1</v>
      </c>
    </row>
    <row r="19" spans="1:15"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1.2.2.4 Fortalecer los servicios institucionales de tutoría, orientación psicopedagógica y asesoría académica.</v>
      </c>
      <c r="D19" s="2" t="str">
        <f>IF(ROWS($A$11:D19)&gt;COUNTIF(POA!$A:$A,$B$5),"",INDEX(POA!$A$2:$O$856,_xlfn.AGGREGATE(15,6,ROW(POA!$A$2:$A$855)-ROW(POA!$A$2)+1/--(POA!$A$2:$A$855=$B$5),ROWS($A$11:D19)),6))</f>
        <v>Establecer un programa de formación de tutores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1</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3">
        <f t="shared" si="2"/>
        <v>0</v>
      </c>
    </row>
    <row r="20" spans="1:15" ht="39.6"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1.2.2 Fortalecer las trayectorias escolares de los alumnos para asegurar la conclusión exitosa de sus estudios.</v>
      </c>
      <c r="C20" s="2" t="str">
        <f>IF(ROWS($A$11:C20)&gt;COUNTIF(POA!$A:$A,$B$5),"",INDEX(POA!$A$2:$O$856,_xlfn.AGGREGATE(15,6,ROW(POA!$A$2:$A$855)-ROW(POA!$A$2)+1/--(POA!$A$2:$A$855=$B$5),ROWS($A$11:C20)),5))</f>
        <v>1.2.2.6 Diseñar e implementar programas institucionales de apoyo y atención a estudiantes en riesgo de rezago escolar.</v>
      </c>
      <c r="D20" s="2" t="str">
        <f>IF(ROWS($A$11:D20)&gt;COUNTIF(POA!$A:$A,$B$5),"",INDEX(POA!$A$2:$O$856,_xlfn.AGGREGATE(15,6,ROW(POA!$A$2:$A$855)-ROW(POA!$A$2)+1/--(POA!$A$2:$A$855=$B$5),ROWS($A$11:D20)),6))</f>
        <v>Implementar un programa de asesoría academica</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0</v>
      </c>
      <c r="O20" s="3">
        <f t="shared" si="2"/>
        <v>0</v>
      </c>
    </row>
    <row r="21" spans="1:15" ht="66" x14ac:dyDescent="0.3">
      <c r="A21" s="2" t="str">
        <f>IF(ROWS($A$11:A21)&gt;COUNTIF(POA!$A:$A,$B$5),"",INDEX(POA!$A$2:$O$856,_xlfn.AGGREGATE(15,6,ROW(POA!$A$2:$A$855)-ROW(POA!$A$2)+1/--(POA!$A$2:$A$855=$B$5),ROWS($A$11:A21)),3))</f>
        <v>1.2 Proceso formativo</v>
      </c>
      <c r="B21" s="2" t="str">
        <f>IF(ROWS($A$11:B21)&gt;COUNTIF(POA!$A:$A,$B$5),"",INDEX(POA!$A$2:$O$856,_xlfn.AGGREGATE(15,6,ROW(POA!$A$2:$A$855)-ROW(POA!$A$2)+1/--(POA!$A$2:$A$855=$B$5),ROWS($A$11:B21)),4))</f>
        <v>1.2.2 Fortalecer las trayectorias escolares de los alumnos para asegurar la conclusión exitosa de sus estudios.</v>
      </c>
      <c r="C21" s="2" t="str">
        <f>IF(ROWS($A$11:C21)&gt;COUNTIF(POA!$A:$A,$B$5),"",INDEX(POA!$A$2:$O$856,_xlfn.AGGREGATE(15,6,ROW(POA!$A$2:$A$855)-ROW(POA!$A$2)+1/--(POA!$A$2:$A$855=$B$5),ROWS($A$11:C21)),5))</f>
        <v>1.2.2.8 Establecer mecanismos que permitan conocer el nivel de dominio de las competencias comprometidas en los planes y programas de estudio durante las etapas de formación y en el egreso de los estudiantes.</v>
      </c>
      <c r="D21" s="2" t="str">
        <f>IF(ROWS($A$11:D21)&gt;COUNTIF(POA!$A:$A,$B$5),"",INDEX(POA!$A$2:$O$856,_xlfn.AGGREGATE(15,6,ROW(POA!$A$2:$A$855)-ROW(POA!$A$2)+1/--(POA!$A$2:$A$855=$B$5),ROWS($A$11:D21)),6))</f>
        <v>Diseñar evaluación colegiada por área de conocimiento</v>
      </c>
      <c r="E21" s="31">
        <f t="shared" si="0"/>
        <v>3</v>
      </c>
      <c r="F21" s="31">
        <f>IF(ROWS($A$11:F21)&gt;COUNTIF(POA!$A:$A,$B$5),"",INDEX(POA!$A$2:$O$856,_xlfn.AGGREGATE(15,6,ROW(POA!$A$2:$A$855)-ROW(POA!$A$2)+1/--(POA!$A$2:$A$855=$B$5),ROWS($A$11:F21)),7))</f>
        <v>2</v>
      </c>
      <c r="G21" s="31">
        <f>IF(ROWS($A$11:G21)&gt;COUNTIF(POA!$A:$A,$B$5),"",INDEX(POA!$A$2:$O$856,_xlfn.AGGREGATE(15,6,ROW(POA!$A$2:$A$855)-ROW(POA!$A$2)+1/--(POA!$A$2:$A$855=$B$5),ROWS($A$11:G21)),8))</f>
        <v>2</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2</v>
      </c>
      <c r="O21" s="3">
        <f t="shared" si="2"/>
        <v>0.66666666666666663</v>
      </c>
    </row>
    <row r="22" spans="1:15" ht="66" x14ac:dyDescent="0.3">
      <c r="A22" s="2" t="str">
        <f>IF(ROWS($A$11:A22)&gt;COUNTIF(POA!$A:$A,$B$5),"",INDEX(POA!$A$2:$O$856,_xlfn.AGGREGATE(15,6,ROW(POA!$A$2:$A$855)-ROW(POA!$A$2)+1/--(POA!$A$2:$A$855=$B$5),ROWS($A$11:A22)),3))</f>
        <v>1.5 Internacionalización</v>
      </c>
      <c r="B22" s="2" t="str">
        <f>IF(ROWS($A$11:B22)&gt;COUNTIF(POA!$A:$A,$B$5),"",INDEX(POA!$A$2:$O$856,_xlfn.AGGREGATE(15,6,ROW(POA!$A$2:$A$855)-ROW(POA!$A$2)+1/--(POA!$A$2:$A$855=$B$5),ROWS($A$11:B22)),4))</f>
        <v>1.5.1 Fortalecer la internacionalización de la universidad mediante una mayor vinculación y cooperación académica con instituciones de educación superior de reconocido prestigio.</v>
      </c>
      <c r="C22" s="2" t="str">
        <f>IF(ROWS($A$11:C22)&gt;COUNTIF(POA!$A:$A,$B$5),"",INDEX(POA!$A$2:$O$856,_xlfn.AGGREGATE(15,6,ROW(POA!$A$2:$A$855)-ROW(POA!$A$2)+1/--(POA!$A$2:$A$855=$B$5),ROWS($A$11:C22)),5))</f>
        <v>1.5.1.1 Promover actividades en materia de intercambio y cooperación académica propiciando la colaboración con pares y redes académicas de otras instituciones educativas del país y del extranjero.</v>
      </c>
      <c r="D22" s="2" t="str">
        <f>IF(ROWS($A$11:D22)&gt;COUNTIF(POA!$A:$A,$B$5),"",INDEX(POA!$A$2:$O$856,_xlfn.AGGREGATE(15,6,ROW(POA!$A$2:$A$855)-ROW(POA!$A$2)+1/--(POA!$A$2:$A$855=$B$5),ROWS($A$11:D22)),6))</f>
        <v>Participar  de alumnos en movilidad en IES extranjeras</v>
      </c>
      <c r="E22" s="31">
        <f t="shared" si="0"/>
        <v>0</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3">
        <f t="shared" si="2"/>
        <v>0</v>
      </c>
    </row>
    <row r="23" spans="1:15" ht="66" x14ac:dyDescent="0.3">
      <c r="A23" s="2" t="str">
        <f>IF(ROWS($A$11:A23)&gt;COUNTIF(POA!$A:$A,$B$5),"",INDEX(POA!$A$2:$O$856,_xlfn.AGGREGATE(15,6,ROW(POA!$A$2:$A$855)-ROW(POA!$A$2)+1/--(POA!$A$2:$A$855=$B$5),ROWS($A$11:A23)),3))</f>
        <v>1.5 Internacionalización</v>
      </c>
      <c r="B23" s="2" t="str">
        <f>IF(ROWS($A$11:B23)&gt;COUNTIF(POA!$A:$A,$B$5),"",INDEX(POA!$A$2:$O$856,_xlfn.AGGREGATE(15,6,ROW(POA!$A$2:$A$855)-ROW(POA!$A$2)+1/--(POA!$A$2:$A$855=$B$5),ROWS($A$11:B23)),4))</f>
        <v>1.5.2 Ampliar el posicionamiento y visibilidad de la institución en el contexto internacional.</v>
      </c>
      <c r="C23" s="2" t="str">
        <f>IF(ROWS($A$11:C23)&gt;COUNTIF(POA!$A:$A,$B$5),"",INDEX(POA!$A$2:$O$856,_xlfn.AGGREGATE(15,6,ROW(POA!$A$2:$A$855)-ROW(POA!$A$2)+1/--(POA!$A$2:$A$855=$B$5),ROWS($A$11:C23)),5))</f>
        <v>1.5.2.2 Establecer acuerdos, redes y alianzas estratégicas de colaboración con instituciones extranjeras de educación superior para el desarrollo de proyectos de colaboración e intercambio académico</v>
      </c>
      <c r="D23" s="2" t="str">
        <f>IF(ROWS($A$11:D23)&gt;COUNTIF(POA!$A:$A,$B$5),"",INDEX(POA!$A$2:$O$856,_xlfn.AGGREGATE(15,6,ROW(POA!$A$2:$A$855)-ROW(POA!$A$2)+1/--(POA!$A$2:$A$855=$B$5),ROWS($A$11:D23)),6))</f>
        <v>Realizar eventos a distancia con IES extranjeras</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3">
        <f t="shared" si="2"/>
        <v>0</v>
      </c>
    </row>
    <row r="24" spans="1:15" ht="66" x14ac:dyDescent="0.3">
      <c r="A24" s="2" t="str">
        <f>IF(ROWS($A$11:A24)&gt;COUNTIF(POA!$A:$A,$B$5),"",INDEX(POA!$A$2:$O$856,_xlfn.AGGREGATE(15,6,ROW(POA!$A$2:$A$855)-ROW(POA!$A$2)+1/--(POA!$A$2:$A$855=$B$5),ROWS($A$11:A24)),3))</f>
        <v>1.6 Desarrollo académico</v>
      </c>
      <c r="B24" s="2" t="str">
        <f>IF(ROWS($A$11:B24)&gt;COUNTIF(POA!$A:$A,$B$5),"",INDEX(POA!$A$2:$O$856,_xlfn.AGGREGATE(15,6,ROW(POA!$A$2:$A$855)-ROW(POA!$A$2)+1/--(POA!$A$2:$A$855=$B$5),ROWS($A$11:B24)),4))</f>
        <v>1.6.2 Promover esquemas de formación y actualización del personal académico, con base en rutas diferenciadas en función de su experiencia, antigüedad y tipo de contratación.</v>
      </c>
      <c r="C24" s="2" t="str">
        <f>IF(ROWS($A$11:C24)&gt;COUNTIF(POA!$A:$A,$B$5),"",INDEX(POA!$A$2:$O$856,_xlfn.AGGREGATE(15,6,ROW(POA!$A$2:$A$855)-ROW(POA!$A$2)+1/--(POA!$A$2:$A$855=$B$5),ROWS($A$11:C24)),5))</f>
        <v>1.6.2.1 Fortalecer los esquemas de formación y actualización docente para el mejorar las capacidades disciplinarias y didácticas  del personal académico de tiempo completo y  de asignatura.</v>
      </c>
      <c r="D24" s="2" t="str">
        <f>IF(ROWS($A$11:D24)&gt;COUNTIF(POA!$A:$A,$B$5),"",INDEX(POA!$A$2:$O$856,_xlfn.AGGREGATE(15,6,ROW(POA!$A$2:$A$855)-ROW(POA!$A$2)+1/--(POA!$A$2:$A$855=$B$5),ROWS($A$11:D24)),6))</f>
        <v>Organizar cursos de actualización docente</v>
      </c>
      <c r="E24" s="31">
        <f t="shared" si="0"/>
        <v>4</v>
      </c>
      <c r="F24" s="31">
        <f>IF(ROWS($A$11:F24)&gt;COUNTIF(POA!$A:$A,$B$5),"",INDEX(POA!$A$2:$O$856,_xlfn.AGGREGATE(15,6,ROW(POA!$A$2:$A$855)-ROW(POA!$A$2)+1/--(POA!$A$2:$A$855=$B$5),ROWS($A$11:F24)),7))</f>
        <v>1</v>
      </c>
      <c r="G24" s="31">
        <f>IF(ROWS($A$11:G24)&gt;COUNTIF(POA!$A:$A,$B$5),"",INDEX(POA!$A$2:$O$856,_xlfn.AGGREGATE(15,6,ROW(POA!$A$2:$A$855)-ROW(POA!$A$2)+1/--(POA!$A$2:$A$855=$B$5),ROWS($A$11:G24)),8))</f>
        <v>1</v>
      </c>
      <c r="H24" s="31">
        <f>IF(ROWS($A$11:H24)&gt;COUNTIF(POA!$A:$A,$B$5),"",INDEX(POA!$A$2:$O$856,_xlfn.AGGREGATE(15,6,ROW(POA!$A$2:$A$855)-ROW(POA!$A$2)+1/--(POA!$A$2:$A$855=$B$5),ROWS($A$11:H24)),9))</f>
        <v>2</v>
      </c>
      <c r="I24" s="31">
        <f>IF(ROWS($A$11:I24)&gt;COUNTIF(POA!$A:$A,$B$5),"",INDEX(POA!$A$2:$O$856,_xlfn.AGGREGATE(15,6,ROW(POA!$A$2:$A$855)-ROW(POA!$A$2)+1/--(POA!$A$2:$A$855=$B$5),ROWS($A$11:I24)),10))</f>
        <v>0</v>
      </c>
      <c r="J24" s="31">
        <f>IF(ROWS($A$11:J24)&gt;COUNTIF(POA!$A:$A,$B$5),"",INDEX(POA!$A$2:$O$856,_xlfn.AGGREGATE(15,6,ROW(POA!$A$2:$A$855)-ROW(POA!$A$2)+1/--(POA!$A$2:$A$855=$B$5),ROWS($A$11:J24)),11))</f>
        <v>1</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1</v>
      </c>
      <c r="O24" s="3">
        <f t="shared" si="2"/>
        <v>0.25</v>
      </c>
    </row>
    <row r="25" spans="1:15" ht="66" x14ac:dyDescent="0.3">
      <c r="A25" s="2" t="str">
        <f>IF(ROWS($A$11:A25)&gt;COUNTIF(POA!$A:$A,$B$5),"",INDEX(POA!$A$2:$O$856,_xlfn.AGGREGATE(15,6,ROW(POA!$A$2:$A$855)-ROW(POA!$A$2)+1/--(POA!$A$2:$A$855=$B$5),ROWS($A$11:A25)),3))</f>
        <v>1.6 Desarrollo académico</v>
      </c>
      <c r="B25" s="2" t="str">
        <f>IF(ROWS($A$11:B25)&gt;COUNTIF(POA!$A:$A,$B$5),"",INDEX(POA!$A$2:$O$856,_xlfn.AGGREGATE(15,6,ROW(POA!$A$2:$A$855)-ROW(POA!$A$2)+1/--(POA!$A$2:$A$855=$B$5),ROWS($A$11:B25)),4))</f>
        <v>1.6.2 Promover esquemas de formación y actualización del personal académico, con base en rutas diferenciadas en función de su experiencia, antigüedad y tipo de contratación.</v>
      </c>
      <c r="C25" s="2" t="str">
        <f>IF(ROWS($A$11:C25)&gt;COUNTIF(POA!$A:$A,$B$5),"",INDEX(POA!$A$2:$O$856,_xlfn.AGGREGATE(15,6,ROW(POA!$A$2:$A$855)-ROW(POA!$A$2)+1/--(POA!$A$2:$A$855=$B$5),ROWS($A$11:C25)),5))</f>
        <v>1.6.2.2 Fortalecer la formación de investigadores con esquemas de acompañamiento que contribuyan al desarrollo y consolidación de las trayectorias académicas.</v>
      </c>
      <c r="D25" s="2" t="str">
        <f>IF(ROWS($A$11:D25)&gt;COUNTIF(POA!$A:$A,$B$5),"",INDEX(POA!$A$2:$O$856,_xlfn.AGGREGATE(15,6,ROW(POA!$A$2:$A$855)-ROW(POA!$A$2)+1/--(POA!$A$2:$A$855=$B$5),ROWS($A$11:D25)),6))</f>
        <v>Gestionar recursos para el apoyo de PTC en el área de investigación</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3">
        <f t="shared" si="2"/>
        <v>0</v>
      </c>
    </row>
    <row r="26" spans="1:15" ht="52.8" x14ac:dyDescent="0.3">
      <c r="A26" s="2" t="str">
        <f>IF(ROWS($A$11:A26)&gt;COUNTIF(POA!$A:$A,$B$5),"",INDEX(POA!$A$2:$O$856,_xlfn.AGGREGATE(15,6,ROW(POA!$A$2:$A$855)-ROW(POA!$A$2)+1/--(POA!$A$2:$A$855=$B$5),ROWS($A$11:A26)),3))</f>
        <v>1.7 Cultura digital</v>
      </c>
      <c r="B26" s="2" t="str">
        <f>IF(ROWS($A$11:B26)&gt;COUNTIF(POA!$A:$A,$B$5),"",INDEX(POA!$A$2:$O$856,_xlfn.AGGREGATE(15,6,ROW(POA!$A$2:$A$855)-ROW(POA!$A$2)+1/--(POA!$A$2:$A$855=$B$5),ROWS($A$11:B26)),4))</f>
        <v>1.7.2 Propiciar la formación y actualización de la comunidad universitaria en el uso de las tecnologías digitales.</v>
      </c>
      <c r="C26" s="2" t="str">
        <f>IF(ROWS($A$11:C26)&gt;COUNTIF(POA!$A:$A,$B$5),"",INDEX(POA!$A$2:$O$856,_xlfn.AGGREGATE(15,6,ROW(POA!$A$2:$A$855)-ROW(POA!$A$2)+1/--(POA!$A$2:$A$855=$B$5),ROWS($A$11:C26)),5))</f>
        <v>1.7.2.1 Fomentar en los alumnos el uso de tecnologías digitales y de plataformas educativas con contenido globales y en formatos actuales de entrega.</v>
      </c>
      <c r="D26" s="2" t="str">
        <f>IF(ROWS($A$11:D26)&gt;COUNTIF(POA!$A:$A,$B$5),"",INDEX(POA!$A$2:$O$856,_xlfn.AGGREGATE(15,6,ROW(POA!$A$2:$A$855)-ROW(POA!$A$2)+1/--(POA!$A$2:$A$855=$B$5),ROWS($A$11:D26)),6))</f>
        <v>Ofertar unidades de aprendizaje virtuales utilizando las plataforma blackbord ultra</v>
      </c>
      <c r="E26" s="31">
        <f t="shared" si="0"/>
        <v>4</v>
      </c>
      <c r="F26" s="31">
        <f>IF(ROWS($A$11:F26)&gt;COUNTIF(POA!$A:$A,$B$5),"",INDEX(POA!$A$2:$O$856,_xlfn.AGGREGATE(15,6,ROW(POA!$A$2:$A$855)-ROW(POA!$A$2)+1/--(POA!$A$2:$A$855=$B$5),ROWS($A$11:F26)),7))</f>
        <v>2</v>
      </c>
      <c r="G26" s="31">
        <f>IF(ROWS($A$11:G26)&gt;COUNTIF(POA!$A:$A,$B$5),"",INDEX(POA!$A$2:$O$856,_xlfn.AGGREGATE(15,6,ROW(POA!$A$2:$A$855)-ROW(POA!$A$2)+1/--(POA!$A$2:$A$855=$B$5),ROWS($A$11:G26)),8))</f>
        <v>2</v>
      </c>
      <c r="H26" s="31">
        <f>IF(ROWS($A$11:H26)&gt;COUNTIF(POA!$A:$A,$B$5),"",INDEX(POA!$A$2:$O$856,_xlfn.AGGREGATE(15,6,ROW(POA!$A$2:$A$855)-ROW(POA!$A$2)+1/--(POA!$A$2:$A$855=$B$5),ROWS($A$11:H26)),9))</f>
        <v>2</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2</v>
      </c>
      <c r="O26" s="3">
        <f t="shared" si="2"/>
        <v>0.5</v>
      </c>
    </row>
    <row r="27" spans="1:15" ht="52.8" x14ac:dyDescent="0.3">
      <c r="A27" s="2" t="str">
        <f>IF(ROWS($A$11:A27)&gt;COUNTIF(POA!$A:$A,$B$5),"",INDEX(POA!$A$2:$O$856,_xlfn.AGGREGATE(15,6,ROW(POA!$A$2:$A$855)-ROW(POA!$A$2)+1/--(POA!$A$2:$A$855=$B$5),ROWS($A$11:A27)),3))</f>
        <v>1.7 Cultura digital</v>
      </c>
      <c r="B27" s="2" t="str">
        <f>IF(ROWS($A$11:B27)&gt;COUNTIF(POA!$A:$A,$B$5),"",INDEX(POA!$A$2:$O$856,_xlfn.AGGREGATE(15,6,ROW(POA!$A$2:$A$855)-ROW(POA!$A$2)+1/--(POA!$A$2:$A$855=$B$5),ROWS($A$11:B27)),4))</f>
        <v>1.7.2 Propiciar la formación y actualización de la comunidad universitaria en el uso de las tecnologías digitales.</v>
      </c>
      <c r="C27" s="2" t="str">
        <f>IF(ROWS($A$11:C27)&gt;COUNTIF(POA!$A:$A,$B$5),"",INDEX(POA!$A$2:$O$856,_xlfn.AGGREGATE(15,6,ROW(POA!$A$2:$A$855)-ROW(POA!$A$2)+1/--(POA!$A$2:$A$855=$B$5),ROWS($A$11:C27)),5))</f>
        <v>1.7.2.2 Fortalecer los programas de formación y actualización dirigidos al personal académico, administrativo y de servicios en materia de cultura digital.</v>
      </c>
      <c r="D27" s="2" t="str">
        <f>IF(ROWS($A$11:D27)&gt;COUNTIF(POA!$A:$A,$B$5),"",INDEX(POA!$A$2:$O$856,_xlfn.AGGREGATE(15,6,ROW(POA!$A$2:$A$855)-ROW(POA!$A$2)+1/--(POA!$A$2:$A$855=$B$5),ROWS($A$11:D27)),6))</f>
        <v>Ofertar talleres de evaluación del aprendizaje en línea y blackboar ultra</v>
      </c>
      <c r="E27" s="31">
        <f t="shared" si="0"/>
        <v>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1</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3">
        <f t="shared" si="2"/>
        <v>0</v>
      </c>
    </row>
    <row r="28" spans="1:15" ht="52.8" x14ac:dyDescent="0.3">
      <c r="A28" s="2" t="str">
        <f>IF(ROWS($A$11:A28)&gt;COUNTIF(POA!$A:$A,$B$5),"",INDEX(POA!$A$2:$O$856,_xlfn.AGGREGATE(15,6,ROW(POA!$A$2:$A$855)-ROW(POA!$A$2)+1/--(POA!$A$2:$A$855=$B$5),ROWS($A$11:A28)),3))</f>
        <v>1.8 Comunicación e identidad universitaria</v>
      </c>
      <c r="B28" s="2" t="str">
        <f>IF(ROWS($A$11:B28)&gt;COUNTIF(POA!$A:$A,$B$5),"",INDEX(POA!$A$2:$O$856,_xlfn.AGGREGATE(15,6,ROW(POA!$A$2:$A$855)-ROW(POA!$A$2)+1/--(POA!$A$2:$A$855=$B$5),ROWS($A$11:B28)),4))</f>
        <v>1.8.1 Informar a la comunidad universitaria y a la sociedad en general sobre las actividades realizadas por la universidad como parte de su quehacer institucional.</v>
      </c>
      <c r="C28" s="2" t="str">
        <f>IF(ROWS($A$11:C28)&gt;COUNTIF(POA!$A:$A,$B$5),"",INDEX(POA!$A$2:$O$856,_xlfn.AGGREGATE(15,6,ROW(POA!$A$2:$A$855)-ROW(POA!$A$2)+1/--(POA!$A$2:$A$855=$B$5),ROWS($A$11:C28)),5))</f>
        <v>1.8.1.3 Rediseñar el portal web a fin de fortalecer la imagen institucional y difundir el acontecer universitario.</v>
      </c>
      <c r="D28" s="2" t="str">
        <f>IF(ROWS($A$11:D28)&gt;COUNTIF(POA!$A:$A,$B$5),"",INDEX(POA!$A$2:$O$856,_xlfn.AGGREGATE(15,6,ROW(POA!$A$2:$A$855)-ROW(POA!$A$2)+1/--(POA!$A$2:$A$855=$B$5),ROWS($A$11:D28)),6))</f>
        <v>Rediseñar y actualizar el portal web de la Facultad</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3">
        <f t="shared" si="2"/>
        <v>0</v>
      </c>
    </row>
    <row r="29" spans="1:15" ht="39.6" x14ac:dyDescent="0.3">
      <c r="A29" s="2" t="str">
        <f>IF(ROWS($A$11:A29)&gt;COUNTIF(POA!$A:$A,$B$5),"",INDEX(POA!$A$2:$O$856,_xlfn.AGGREGATE(15,6,ROW(POA!$A$2:$A$855)-ROW(POA!$A$2)+1/--(POA!$A$2:$A$855=$B$5),ROWS($A$11:A29)),3))</f>
        <v>1.8 Comunicación e identidad universitaria</v>
      </c>
      <c r="B29" s="2" t="str">
        <f>IF(ROWS($A$11:B29)&gt;COUNTIF(POA!$A:$A,$B$5),"",INDEX(POA!$A$2:$O$856,_xlfn.AGGREGATE(15,6,ROW(POA!$A$2:$A$855)-ROW(POA!$A$2)+1/--(POA!$A$2:$A$855=$B$5),ROWS($A$11:B29)),4))</f>
        <v>1.8.2 Fomentar el sentido de pertenencia e identidad en la comunidad universitaria.</v>
      </c>
      <c r="C29" s="2" t="str">
        <f>IF(ROWS($A$11:C29)&gt;COUNTIF(POA!$A:$A,$B$5),"",INDEX(POA!$A$2:$O$856,_xlfn.AGGREGATE(15,6,ROW(POA!$A$2:$A$855)-ROW(POA!$A$2)+1/--(POA!$A$2:$A$855=$B$5),ROWS($A$11:C29)),5))</f>
        <v>1.8.2.2 Reconocer la trayectoria académica y profesional de la comunidad universitaria.</v>
      </c>
      <c r="D29" s="2" t="str">
        <f>IF(ROWS($A$11:D29)&gt;COUNTIF(POA!$A:$A,$B$5),"",INDEX(POA!$A$2:$O$856,_xlfn.AGGREGATE(15,6,ROW(POA!$A$2:$A$855)-ROW(POA!$A$2)+1/--(POA!$A$2:$A$855=$B$5),ROWS($A$11:D29)),6))</f>
        <v>Realizar evento orgullo cimarrón para reconocer a los alumnos con mejores promedios</v>
      </c>
      <c r="E29" s="31">
        <f t="shared" si="0"/>
        <v>2</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3">
        <f t="shared" si="2"/>
        <v>0</v>
      </c>
    </row>
    <row r="30" spans="1:15" ht="52.8" x14ac:dyDescent="0.3">
      <c r="A30" s="2" t="str">
        <f>IF(ROWS($A$11:A30)&gt;COUNTIF(POA!$A:$A,$B$5),"",INDEX(POA!$A$2:$O$856,_xlfn.AGGREGATE(15,6,ROW(POA!$A$2:$A$855)-ROW(POA!$A$2)+1/--(POA!$A$2:$A$855=$B$5),ROWS($A$11:A30)),3))</f>
        <v>1.1 Calidad y pertinencia de la oferta  educativa</v>
      </c>
      <c r="B30" s="2" t="str">
        <f>IF(ROWS($A$11:B30)&gt;COUNTIF(POA!$A:$A,$B$5),"",INDEX(POA!$A$2:$O$856,_xlfn.AGGREGATE(15,6,ROW(POA!$A$2:$A$855)-ROW(POA!$A$2)+1/--(POA!$A$2:$A$855=$B$5),ROWS($A$11:B30)),4))</f>
        <v>1.1.3 Asegurar la pertinencia de la oferta educativa.</v>
      </c>
      <c r="C30" s="2" t="str">
        <f>IF(ROWS($A$11:C30)&gt;COUNTIF(POA!$A:$A,$B$5),"",INDEX(POA!$A$2:$O$856,_xlfn.AGGREGATE(15,6,ROW(POA!$A$2:$A$855)-ROW(POA!$A$2)+1/--(POA!$A$2:$A$855=$B$5),ROWS($A$11:C30)),5))</f>
        <v>1.1.3.1 Modificar y actualizar los planes y programas de estudio de licenciatura y posgrado que respondan a los requerimientos del entorno regional, nacional e internacional.</v>
      </c>
      <c r="D30" s="2" t="str">
        <f>IF(ROWS($A$11:D30)&gt;COUNTIF(POA!$A:$A,$B$5),"",INDEX(POA!$A$2:$O$856,_xlfn.AGGREGATE(15,6,ROW(POA!$A$2:$A$855)-ROW(POA!$A$2)+1/--(POA!$A$2:$A$855=$B$5),ROWS($A$11:D30)),6))</f>
        <v>Trabajar de forma colegiada para la modificación del plan de estudios 2010-1</v>
      </c>
      <c r="E30" s="31">
        <f t="shared" si="0"/>
        <v>1</v>
      </c>
      <c r="F30" s="31">
        <f>IF(ROWS($A$11:F30)&gt;COUNTIF(POA!$A:$A,$B$5),"",INDEX(POA!$A$2:$O$856,_xlfn.AGGREGATE(15,6,ROW(POA!$A$2:$A$855)-ROW(POA!$A$2)+1/--(POA!$A$2:$A$855=$B$5),ROWS($A$11:F30)),7))</f>
        <v>1</v>
      </c>
      <c r="G30" s="31">
        <f>IF(ROWS($A$11:G30)&gt;COUNTIF(POA!$A:$A,$B$5),"",INDEX(POA!$A$2:$O$856,_xlfn.AGGREGATE(15,6,ROW(POA!$A$2:$A$855)-ROW(POA!$A$2)+1/--(POA!$A$2:$A$855=$B$5),ROWS($A$11:G30)),8))</f>
        <v>1</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1</v>
      </c>
      <c r="O30" s="3">
        <f t="shared" si="2"/>
        <v>1</v>
      </c>
    </row>
    <row r="31" spans="1:15" ht="52.8" x14ac:dyDescent="0.3">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1.9.1 Propiciar que la institución cuente con la infraestructura y equipamiento requeridos para el cumplimiento de sus funciones sustantivas y de gestión.</v>
      </c>
      <c r="C31" s="2" t="str">
        <f>IF(ROWS($A$11:C31)&gt;COUNTIF(POA!$A:$A,$B$5),"",INDEX(POA!$A$2:$O$856,_xlfn.AGGREGATE(15,6,ROW(POA!$A$2:$A$855)-ROW(POA!$A$2)+1/--(POA!$A$2:$A$855=$B$5),ROWS($A$11:C31)),5))</f>
        <v>1.9.1.1 Impulsar actividades orientadas a la ampliación, conservación, mejoramiento y modernización de la infraestructura física y equipamiento de que dispone la institución.</v>
      </c>
      <c r="D31" s="2" t="str">
        <f>IF(ROWS($A$11:D31)&gt;COUNTIF(POA!$A:$A,$B$5),"",INDEX(POA!$A$2:$O$856,_xlfn.AGGREGATE(15,6,ROW(POA!$A$2:$A$855)-ROW(POA!$A$2)+1/--(POA!$A$2:$A$855=$B$5),ROWS($A$11:D31)),6))</f>
        <v>Elaboración de proyecto de financiamiento para infraestructura</v>
      </c>
      <c r="E31" s="31">
        <f t="shared" si="0"/>
        <v>1</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1</v>
      </c>
      <c r="M31" s="31">
        <f>IF(ROWS($A$11:M31)&gt;COUNTIF(POA!$A:$A,$B$5),"",INDEX(POA!$A$2:$O$856,_xlfn.AGGREGATE(15,6,ROW(POA!$A$2:$A$855)-ROW(POA!$A$2)+1/--(POA!$A$2:$A$855=$B$5),ROWS($A$11:M31)),14))</f>
        <v>0</v>
      </c>
      <c r="N31" s="37">
        <f t="shared" si="1"/>
        <v>0</v>
      </c>
      <c r="O31" s="3">
        <f t="shared" si="2"/>
        <v>0</v>
      </c>
    </row>
    <row r="32" spans="1:15" ht="66" x14ac:dyDescent="0.3">
      <c r="A32" s="2" t="str">
        <f>IF(ROWS($A$11:A32)&gt;COUNTIF(POA!$A:$A,$B$5),"",INDEX(POA!$A$2:$O$856,_xlfn.AGGREGATE(15,6,ROW(POA!$A$2:$A$855)-ROW(POA!$A$2)+1/--(POA!$A$2:$A$855=$B$5),ROWS($A$11:A32)),3))</f>
        <v>1.9 Infraestructura, equipamiento y seguridad</v>
      </c>
      <c r="B32" s="2" t="str">
        <f>IF(ROWS($A$11:B32)&gt;COUNTIF(POA!$A:$A,$B$5),"",INDEX(POA!$A$2:$O$856,_xlfn.AGGREGATE(15,6,ROW(POA!$A$2:$A$855)-ROW(POA!$A$2)+1/--(POA!$A$2:$A$855=$B$5),ROWS($A$11:B32)),4))</f>
        <v>1.9.1 Propiciar que la institución cuente con la infraestructura y equipamiento requeridos para el cumplimiento de sus funciones sustantivas y de gestión.</v>
      </c>
      <c r="C32" s="2" t="str">
        <f>IF(ROWS($A$11:C32)&gt;COUNTIF(POA!$A:$A,$B$5),"",INDEX(POA!$A$2:$O$856,_xlfn.AGGREGATE(15,6,ROW(POA!$A$2:$A$855)-ROW(POA!$A$2)+1/--(POA!$A$2:$A$855=$B$5),ROWS($A$11:C32)),5))</f>
        <v>1.9.1.2 Vigilar el cumplimiento de las normas y estándares de calidad vigentes para la ampliación, conservación, mejoramiento y modernización de la infraestructura física y equipamiento.</v>
      </c>
      <c r="D32" s="2" t="str">
        <f>IF(ROWS($A$11:D32)&gt;COUNTIF(POA!$A:$A,$B$5),"",INDEX(POA!$A$2:$O$856,_xlfn.AGGREGATE(15,6,ROW(POA!$A$2:$A$855)-ROW(POA!$A$2)+1/--(POA!$A$2:$A$855=$B$5),ROWS($A$11:D32)),6))</f>
        <v>Elaborar un programa de conservación de la infraestructura  existente</v>
      </c>
      <c r="E32" s="31">
        <f t="shared" si="0"/>
        <v>1</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1</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3">
        <f t="shared" si="2"/>
        <v>0</v>
      </c>
    </row>
    <row r="33" spans="1:16" ht="52.8" x14ac:dyDescent="0.3">
      <c r="A33" s="2" t="str">
        <f>IF(ROWS($A$11:A33)&gt;COUNTIF(POA!$A:$A,$B$5),"",INDEX(POA!$A$2:$O$856,_xlfn.AGGREGATE(15,6,ROW(POA!$A$2:$A$855)-ROW(POA!$A$2)+1/--(POA!$A$2:$A$855=$B$5),ROWS($A$11:A33)),3))</f>
        <v>1.9 Infraestructura, equipamiento y seguridad</v>
      </c>
      <c r="B33" s="2" t="str">
        <f>IF(ROWS($A$11:B33)&gt;COUNTIF(POA!$A:$A,$B$5),"",INDEX(POA!$A$2:$O$856,_xlfn.AGGREGATE(15,6,ROW(POA!$A$2:$A$855)-ROW(POA!$A$2)+1/--(POA!$A$2:$A$855=$B$5),ROWS($A$11:B33)),4))</f>
        <v>1.9.1 Propiciar que la institución cuente con la infraestructura y equipamiento requeridos para el cumplimiento de sus funciones sustantivas y de gestión.</v>
      </c>
      <c r="C33" s="2" t="str">
        <f>IF(ROWS($A$11:C33)&gt;COUNTIF(POA!$A:$A,$B$5),"",INDEX(POA!$A$2:$O$856,_xlfn.AGGREGATE(15,6,ROW(POA!$A$2:$A$855)-ROW(POA!$A$2)+1/--(POA!$A$2:$A$855=$B$5),ROWS($A$11:C33)),5))</f>
        <v>1.9.1.1 Impulsar actividades orientadas a la ampliación, conservación, mejoramiento y modernización de la infraestructura física y equipamiento de que dispone la institución.</v>
      </c>
      <c r="D33" s="2" t="str">
        <f>IF(ROWS($A$11:D33)&gt;COUNTIF(POA!$A:$A,$B$5),"",INDEX(POA!$A$2:$O$856,_xlfn.AGGREGATE(15,6,ROW(POA!$A$2:$A$855)-ROW(POA!$A$2)+1/--(POA!$A$2:$A$855=$B$5),ROWS($A$11:D33)),6))</f>
        <v>Reemplazo de equipo obsoleto de las clínicas y laboratorios</v>
      </c>
      <c r="E33" s="31">
        <f t="shared" si="0"/>
        <v>10</v>
      </c>
      <c r="F33" s="31">
        <f>IF(ROWS($A$11:F33)&gt;COUNTIF(POA!$A:$A,$B$5),"",INDEX(POA!$A$2:$O$856,_xlfn.AGGREGATE(15,6,ROW(POA!$A$2:$A$855)-ROW(POA!$A$2)+1/--(POA!$A$2:$A$855=$B$5),ROWS($A$11:F33)),7))</f>
        <v>0</v>
      </c>
      <c r="G33" s="31">
        <f>IF(ROWS($A$11:G33)&gt;COUNTIF(POA!$A:$A,$B$5),"",INDEX(POA!$A$2:$O$856,_xlfn.AGGREGATE(15,6,ROW(POA!$A$2:$A$855)-ROW(POA!$A$2)+1/--(POA!$A$2:$A$855=$B$5),ROWS($A$11:G33)),8))</f>
        <v>0</v>
      </c>
      <c r="H33" s="31">
        <f>IF(ROWS($A$11:H33)&gt;COUNTIF(POA!$A:$A,$B$5),"",INDEX(POA!$A$2:$O$856,_xlfn.AGGREGATE(15,6,ROW(POA!$A$2:$A$855)-ROW(POA!$A$2)+1/--(POA!$A$2:$A$855=$B$5),ROWS($A$11:H33)),9))</f>
        <v>3</v>
      </c>
      <c r="I33" s="31">
        <f>IF(ROWS($A$11:I33)&gt;COUNTIF(POA!$A:$A,$B$5),"",INDEX(POA!$A$2:$O$856,_xlfn.AGGREGATE(15,6,ROW(POA!$A$2:$A$855)-ROW(POA!$A$2)+1/--(POA!$A$2:$A$855=$B$5),ROWS($A$11:I33)),10))</f>
        <v>0</v>
      </c>
      <c r="J33" s="31">
        <f>IF(ROWS($A$11:J33)&gt;COUNTIF(POA!$A:$A,$B$5),"",INDEX(POA!$A$2:$O$856,_xlfn.AGGREGATE(15,6,ROW(POA!$A$2:$A$855)-ROW(POA!$A$2)+1/--(POA!$A$2:$A$855=$B$5),ROWS($A$11:J33)),11))</f>
        <v>3</v>
      </c>
      <c r="K33" s="31">
        <f>IF(ROWS($A$11:K33)&gt;COUNTIF(POA!$A:$A,$B$5),"",INDEX(POA!$A$2:$O$856,_xlfn.AGGREGATE(15,6,ROW(POA!$A$2:$A$855)-ROW(POA!$A$2)+1/--(POA!$A$2:$A$855=$B$5),ROWS($A$11:K33)),12))</f>
        <v>0</v>
      </c>
      <c r="L33" s="31">
        <f>IF(ROWS($A$11:L33)&gt;COUNTIF(POA!$A:$A,$B$5),"",INDEX(POA!$A$2:$O$856,_xlfn.AGGREGATE(15,6,ROW(POA!$A$2:$A$855)-ROW(POA!$A$2)+1/--(POA!$A$2:$A$855=$B$5),ROWS($A$11:L33)),13))</f>
        <v>4</v>
      </c>
      <c r="M33" s="31">
        <f>IF(ROWS($A$11:M33)&gt;COUNTIF(POA!$A:$A,$B$5),"",INDEX(POA!$A$2:$O$856,_xlfn.AGGREGATE(15,6,ROW(POA!$A$2:$A$855)-ROW(POA!$A$2)+1/--(POA!$A$2:$A$855=$B$5),ROWS($A$11:M33)),14))</f>
        <v>0</v>
      </c>
      <c r="N33" s="37">
        <f t="shared" si="1"/>
        <v>0</v>
      </c>
      <c r="O33" s="3">
        <f t="shared" si="2"/>
        <v>0</v>
      </c>
    </row>
    <row r="34" spans="1:16" ht="39.6" x14ac:dyDescent="0.3">
      <c r="A34" s="2" t="str">
        <f>IF(ROWS($A$11:A34)&gt;COUNTIF(POA!$A:$A,$B$5),"",INDEX(POA!$A$2:$O$856,_xlfn.AGGREGATE(15,6,ROW(POA!$A$2:$A$855)-ROW(POA!$A$2)+1/--(POA!$A$2:$A$855=$B$5),ROWS($A$11:A34)),3))</f>
        <v>1.11 Cuidado al medio ambiente</v>
      </c>
      <c r="B34" s="2" t="str">
        <f>IF(ROWS($A$11:B34)&gt;COUNTIF(POA!$A:$A,$B$5),"",INDEX(POA!$A$2:$O$856,_xlfn.AGGREGATE(15,6,ROW(POA!$A$2:$A$855)-ROW(POA!$A$2)+1/--(POA!$A$2:$A$855=$B$5),ROWS($A$11:B34)),4))</f>
        <v>1.11.1 Fortalecer las medidas institucionales que promuevan la protección del medio ambiente y de desarrollo sostenible.</v>
      </c>
      <c r="C34" s="2" t="str">
        <f>IF(ROWS($A$11:C34)&gt;COUNTIF(POA!$A:$A,$B$5),"",INDEX(POA!$A$2:$O$856,_xlfn.AGGREGATE(15,6,ROW(POA!$A$2:$A$855)-ROW(POA!$A$2)+1/--(POA!$A$2:$A$855=$B$5),ROWS($A$11:C34)),5))</f>
        <v>1.11.1.3 Fomentar una cultura de prevención de accidentes y eliminación de riesgos en las actividades cotidianas de la institución.</v>
      </c>
      <c r="D34" s="2" t="str">
        <f>IF(ROWS($A$11:D34)&gt;COUNTIF(POA!$A:$A,$B$5),"",INDEX(POA!$A$2:$O$856,_xlfn.AGGREGATE(15,6,ROW(POA!$A$2:$A$855)-ROW(POA!$A$2)+1/--(POA!$A$2:$A$855=$B$5),ROWS($A$11:D34)),6))</f>
        <v>Participación en cursos de manejo adecuado de residuos peligrosos</v>
      </c>
      <c r="E34" s="31">
        <f t="shared" si="0"/>
        <v>3</v>
      </c>
      <c r="F34" s="31">
        <f>IF(ROWS($A$11:F34)&gt;COUNTIF(POA!$A:$A,$B$5),"",INDEX(POA!$A$2:$O$856,_xlfn.AGGREGATE(15,6,ROW(POA!$A$2:$A$855)-ROW(POA!$A$2)+1/--(POA!$A$2:$A$855=$B$5),ROWS($A$11:F34)),7))</f>
        <v>1</v>
      </c>
      <c r="G34" s="31">
        <f>IF(ROWS($A$11:G34)&gt;COUNTIF(POA!$A:$A,$B$5),"",INDEX(POA!$A$2:$O$856,_xlfn.AGGREGATE(15,6,ROW(POA!$A$2:$A$855)-ROW(POA!$A$2)+1/--(POA!$A$2:$A$855=$B$5),ROWS($A$11:G34)),8))</f>
        <v>1</v>
      </c>
      <c r="H34" s="31">
        <f>IF(ROWS($A$11:H34)&gt;COUNTIF(POA!$A:$A,$B$5),"",INDEX(POA!$A$2:$O$856,_xlfn.AGGREGATE(15,6,ROW(POA!$A$2:$A$855)-ROW(POA!$A$2)+1/--(POA!$A$2:$A$855=$B$5),ROWS($A$11:H34)),9))</f>
        <v>1</v>
      </c>
      <c r="I34" s="31">
        <f>IF(ROWS($A$11:I34)&gt;COUNTIF(POA!$A:$A,$B$5),"",INDEX(POA!$A$2:$O$856,_xlfn.AGGREGATE(15,6,ROW(POA!$A$2:$A$855)-ROW(POA!$A$2)+1/--(POA!$A$2:$A$855=$B$5),ROWS($A$11:I34)),10))</f>
        <v>0</v>
      </c>
      <c r="J34" s="31">
        <f>IF(ROWS($A$11:J34)&gt;COUNTIF(POA!$A:$A,$B$5),"",INDEX(POA!$A$2:$O$856,_xlfn.AGGREGATE(15,6,ROW(POA!$A$2:$A$855)-ROW(POA!$A$2)+1/--(POA!$A$2:$A$855=$B$5),ROWS($A$11:J34)),11))</f>
        <v>1</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1</v>
      </c>
      <c r="O34" s="3">
        <f t="shared" si="2"/>
        <v>0.33333333333333331</v>
      </c>
    </row>
    <row r="35" spans="1:16" ht="52.8" x14ac:dyDescent="0.3">
      <c r="A35" s="2" t="str">
        <f>IF(ROWS($A$11:A35)&gt;COUNTIF(POA!$A:$A,$B$5),"",INDEX(POA!$A$2:$O$856,_xlfn.AGGREGATE(15,6,ROW(POA!$A$2:$A$855)-ROW(POA!$A$2)+1/--(POA!$A$2:$A$855=$B$5),ROWS($A$11:A35)),3))</f>
        <v>1.11 Cuidado al medio ambiente</v>
      </c>
      <c r="B35" s="2" t="str">
        <f>IF(ROWS($A$11:B35)&gt;COUNTIF(POA!$A:$A,$B$5),"",INDEX(POA!$A$2:$O$856,_xlfn.AGGREGATE(15,6,ROW(POA!$A$2:$A$855)-ROW(POA!$A$2)+1/--(POA!$A$2:$A$855=$B$5),ROWS($A$11:B35)),4))</f>
        <v>1.11.2 Propiciar experiencias de formación, actualización y capacitación en la comunidad universitaria, orientadas al cuidado del medio ambiente y al desarrollo sostenible.</v>
      </c>
      <c r="C35" s="2" t="str">
        <f>IF(ROWS($A$11:C35)&gt;COUNTIF(POA!$A:$A,$B$5),"",INDEX(POA!$A$2:$O$856,_xlfn.AGGREGATE(15,6,ROW(POA!$A$2:$A$855)-ROW(POA!$A$2)+1/--(POA!$A$2:$A$855=$B$5),ROWS($A$11:C35)),5))</f>
        <v>1.11.2.1 Incidir en el proceso formativo de los estudiantes sensibilizándolos en torno a la problemática ambiental y la importancia de la conservación de los recursos naturales.</v>
      </c>
      <c r="D35" s="2" t="str">
        <f>IF(ROWS($A$11:D35)&gt;COUNTIF(POA!$A:$A,$B$5),"",INDEX(POA!$A$2:$O$856,_xlfn.AGGREGATE(15,6,ROW(POA!$A$2:$A$855)-ROW(POA!$A$2)+1/--(POA!$A$2:$A$855=$B$5),ROWS($A$11:D35)),6))</f>
        <v>Dar difusión al programa cero residuos</v>
      </c>
      <c r="E35" s="31">
        <f t="shared" si="0"/>
        <v>3</v>
      </c>
      <c r="F35" s="31">
        <f>IF(ROWS($A$11:F35)&gt;COUNTIF(POA!$A:$A,$B$5),"",INDEX(POA!$A$2:$O$856,_xlfn.AGGREGATE(15,6,ROW(POA!$A$2:$A$855)-ROW(POA!$A$2)+1/--(POA!$A$2:$A$855=$B$5),ROWS($A$11:F35)),7))</f>
        <v>1</v>
      </c>
      <c r="G35" s="31">
        <f>IF(ROWS($A$11:G35)&gt;COUNTIF(POA!$A:$A,$B$5),"",INDEX(POA!$A$2:$O$856,_xlfn.AGGREGATE(15,6,ROW(POA!$A$2:$A$855)-ROW(POA!$A$2)+1/--(POA!$A$2:$A$855=$B$5),ROWS($A$11:G35)),8))</f>
        <v>1</v>
      </c>
      <c r="H35" s="31">
        <f>IF(ROWS($A$11:H35)&gt;COUNTIF(POA!$A:$A,$B$5),"",INDEX(POA!$A$2:$O$856,_xlfn.AGGREGATE(15,6,ROW(POA!$A$2:$A$855)-ROW(POA!$A$2)+1/--(POA!$A$2:$A$855=$B$5),ROWS($A$11:H35)),9))</f>
        <v>1</v>
      </c>
      <c r="I35" s="31">
        <f>IF(ROWS($A$11:I35)&gt;COUNTIF(POA!$A:$A,$B$5),"",INDEX(POA!$A$2:$O$856,_xlfn.AGGREGATE(15,6,ROW(POA!$A$2:$A$855)-ROW(POA!$A$2)+1/--(POA!$A$2:$A$855=$B$5),ROWS($A$11:I35)),10))</f>
        <v>0</v>
      </c>
      <c r="J35" s="31">
        <f>IF(ROWS($A$11:J35)&gt;COUNTIF(POA!$A:$A,$B$5),"",INDEX(POA!$A$2:$O$856,_xlfn.AGGREGATE(15,6,ROW(POA!$A$2:$A$855)-ROW(POA!$A$2)+1/--(POA!$A$2:$A$855=$B$5),ROWS($A$11:J35)),11))</f>
        <v>0</v>
      </c>
      <c r="K35" s="31">
        <f>IF(ROWS($A$11:K35)&gt;COUNTIF(POA!$A:$A,$B$5),"",INDEX(POA!$A$2:$O$856,_xlfn.AGGREGATE(15,6,ROW(POA!$A$2:$A$855)-ROW(POA!$A$2)+1/--(POA!$A$2:$A$855=$B$5),ROWS($A$11:K35)),12))</f>
        <v>0</v>
      </c>
      <c r="L35" s="31">
        <f>IF(ROWS($A$11:L35)&gt;COUNTIF(POA!$A:$A,$B$5),"",INDEX(POA!$A$2:$O$856,_xlfn.AGGREGATE(15,6,ROW(POA!$A$2:$A$855)-ROW(POA!$A$2)+1/--(POA!$A$2:$A$855=$B$5),ROWS($A$11:L35)),13))</f>
        <v>1</v>
      </c>
      <c r="M35" s="31">
        <f>IF(ROWS($A$11:M35)&gt;COUNTIF(POA!$A:$A,$B$5),"",INDEX(POA!$A$2:$O$856,_xlfn.AGGREGATE(15,6,ROW(POA!$A$2:$A$855)-ROW(POA!$A$2)+1/--(POA!$A$2:$A$855=$B$5),ROWS($A$11:M35)),14))</f>
        <v>0</v>
      </c>
      <c r="N35" s="37">
        <f t="shared" si="1"/>
        <v>1</v>
      </c>
      <c r="O35" s="3">
        <f t="shared" si="2"/>
        <v>0.33333333333333331</v>
      </c>
    </row>
    <row r="39" spans="1:16" ht="15.6" x14ac:dyDescent="0.3">
      <c r="A39" s="4"/>
      <c r="B39" s="82" t="s">
        <v>0</v>
      </c>
      <c r="C39" s="82"/>
      <c r="D39" s="82"/>
      <c r="E39" s="82"/>
      <c r="F39" s="82"/>
      <c r="G39" s="82"/>
      <c r="H39" s="82"/>
      <c r="I39" s="82"/>
      <c r="J39" s="82"/>
      <c r="K39" s="82"/>
      <c r="L39" s="82"/>
      <c r="M39" s="82"/>
      <c r="N39" s="82"/>
      <c r="O39" s="82"/>
    </row>
    <row r="40" spans="1:16" x14ac:dyDescent="0.3">
      <c r="A40" s="4"/>
      <c r="B40" s="83" t="s">
        <v>1564</v>
      </c>
      <c r="C40" s="83"/>
      <c r="D40" s="83"/>
      <c r="E40" s="83"/>
      <c r="F40" s="83"/>
      <c r="G40" s="83"/>
      <c r="H40" s="83"/>
      <c r="I40" s="83"/>
      <c r="J40" s="83"/>
      <c r="K40" s="83"/>
      <c r="L40" s="83"/>
      <c r="M40" s="83"/>
      <c r="N40" s="83"/>
      <c r="O40" s="83"/>
    </row>
    <row r="41" spans="1:16" x14ac:dyDescent="0.3">
      <c r="A41" s="4"/>
      <c r="B41" s="47"/>
      <c r="C41" s="47"/>
      <c r="D41" s="47"/>
      <c r="E41" s="47"/>
      <c r="F41" s="47"/>
      <c r="G41" s="47"/>
      <c r="H41" s="47"/>
      <c r="I41" s="47"/>
      <c r="J41" s="47"/>
      <c r="K41" s="47"/>
      <c r="L41" s="47"/>
      <c r="M41" s="47"/>
      <c r="N41" s="47"/>
      <c r="O41" s="47"/>
    </row>
    <row r="42" spans="1:16" ht="15.6" x14ac:dyDescent="0.3">
      <c r="A42" s="4"/>
      <c r="B42" s="12"/>
      <c r="C42" s="12"/>
      <c r="D42" s="12"/>
      <c r="E42" s="12"/>
      <c r="F42" s="12"/>
      <c r="G42" s="12"/>
      <c r="H42" s="12"/>
      <c r="I42" s="12"/>
      <c r="J42" s="12"/>
      <c r="K42" s="12"/>
      <c r="L42" s="12"/>
      <c r="M42" s="12"/>
      <c r="N42" s="12"/>
      <c r="O42" s="12"/>
    </row>
    <row r="43" spans="1:16" ht="15.6" x14ac:dyDescent="0.3">
      <c r="A43" s="6" t="s">
        <v>1</v>
      </c>
      <c r="B43" s="58">
        <v>408</v>
      </c>
      <c r="C43" s="84" t="s">
        <v>159</v>
      </c>
      <c r="D43" s="84"/>
      <c r="E43" s="84"/>
      <c r="F43" s="84"/>
      <c r="G43" s="84"/>
      <c r="H43" s="84"/>
      <c r="I43" s="84"/>
      <c r="J43" s="84"/>
      <c r="K43" s="84"/>
      <c r="L43" s="84"/>
      <c r="M43" s="84"/>
      <c r="N43" s="84"/>
      <c r="O43" s="46"/>
    </row>
    <row r="44" spans="1:16" x14ac:dyDescent="0.3">
      <c r="A44" s="6" t="s">
        <v>13</v>
      </c>
      <c r="B44" s="11" t="s">
        <v>2</v>
      </c>
      <c r="C44" s="84" t="s">
        <v>19</v>
      </c>
      <c r="D44" s="84"/>
      <c r="E44" s="84"/>
      <c r="F44" s="84"/>
      <c r="G44" s="84"/>
      <c r="H44" s="84"/>
      <c r="I44" s="84"/>
      <c r="J44" s="84"/>
      <c r="K44" s="84"/>
      <c r="L44" s="84"/>
      <c r="M44" s="84"/>
      <c r="N44" s="84"/>
      <c r="O44" s="8"/>
      <c r="P44" s="4"/>
    </row>
    <row r="45" spans="1:16" x14ac:dyDescent="0.3">
      <c r="B45" s="9"/>
      <c r="C45" s="9"/>
      <c r="D45" s="9"/>
      <c r="E45" s="9"/>
      <c r="F45" s="9"/>
      <c r="G45" s="9"/>
      <c r="H45" s="9"/>
      <c r="I45" s="9"/>
      <c r="J45" s="9"/>
      <c r="K45" s="9"/>
      <c r="L45" s="9"/>
      <c r="M45" s="9"/>
      <c r="N45" s="9"/>
    </row>
    <row r="46" spans="1:16" x14ac:dyDescent="0.3">
      <c r="A46" s="85" t="s">
        <v>21</v>
      </c>
      <c r="B46" s="85" t="s">
        <v>22</v>
      </c>
      <c r="C46" s="85" t="s">
        <v>23</v>
      </c>
      <c r="D46" s="85" t="s">
        <v>24</v>
      </c>
      <c r="E46" s="85" t="s">
        <v>5</v>
      </c>
      <c r="F46" s="86" t="s">
        <v>25</v>
      </c>
      <c r="G46" s="86"/>
      <c r="H46" s="86"/>
      <c r="I46" s="86"/>
      <c r="J46" s="86"/>
      <c r="K46" s="86"/>
      <c r="L46" s="86"/>
      <c r="M46" s="86"/>
      <c r="N46" s="87" t="s">
        <v>16</v>
      </c>
      <c r="O46" s="85" t="s">
        <v>17</v>
      </c>
    </row>
    <row r="47" spans="1:16" x14ac:dyDescent="0.3">
      <c r="A47" s="85"/>
      <c r="B47" s="85"/>
      <c r="C47" s="85"/>
      <c r="D47" s="85"/>
      <c r="E47" s="85"/>
      <c r="F47" s="86" t="s">
        <v>6</v>
      </c>
      <c r="G47" s="86"/>
      <c r="H47" s="86" t="s">
        <v>7</v>
      </c>
      <c r="I47" s="86"/>
      <c r="J47" s="86" t="s">
        <v>8</v>
      </c>
      <c r="K47" s="86"/>
      <c r="L47" s="86" t="s">
        <v>9</v>
      </c>
      <c r="M47" s="86"/>
      <c r="N47" s="87"/>
      <c r="O47" s="85"/>
    </row>
    <row r="48" spans="1:16" x14ac:dyDescent="0.3">
      <c r="A48" s="85"/>
      <c r="B48" s="85"/>
      <c r="C48" s="85"/>
      <c r="D48" s="85"/>
      <c r="E48" s="85"/>
      <c r="F48" s="48" t="s">
        <v>10</v>
      </c>
      <c r="G48" s="48" t="s">
        <v>11</v>
      </c>
      <c r="H48" s="48" t="s">
        <v>10</v>
      </c>
      <c r="I48" s="48" t="s">
        <v>11</v>
      </c>
      <c r="J48" s="48" t="s">
        <v>10</v>
      </c>
      <c r="K48" s="48" t="s">
        <v>12</v>
      </c>
      <c r="L48" s="48" t="s">
        <v>10</v>
      </c>
      <c r="M48" s="48" t="s">
        <v>12</v>
      </c>
      <c r="N48" s="87"/>
      <c r="O48" s="85"/>
    </row>
    <row r="49" spans="1:16" ht="79.2" x14ac:dyDescent="0.3">
      <c r="A49" s="2" t="str">
        <f>INDEX('POA2'!$A$2:$O$152,_xlfn.AGGREGATE(15,6,ROW('POA2'!$A$2:$A$152)-ROW('POA2'!$A$2)+1/--('POA2'!$A$2:$A$152=$B$43),ROWS($A$49:A49)),3)</f>
        <v>2.3 Investigación, desarrollo tecnológico e Innovación</v>
      </c>
      <c r="B49" s="2" t="str">
        <f>INDEX('POA2'!$A$2:$O$152,_xlfn.AGGREGATE(15,6,ROW('POA2'!$A$2:$A$152)-ROW('POA2'!$A$2)+1/--('POA2'!$A$2:$A$152=$B$43),ROWS($A$49:B49)),4)</f>
        <v>2.3.1 Fortalecer la investigación, el desarrollo tecnológico y la innovación para contribuir al desarrollo regional, nacional e internacional.</v>
      </c>
      <c r="C49" s="2" t="str">
        <f>INDEX('POA2'!$A$2:$O$152,_xlfn.AGGREGATE(15,6,ROW('POA2'!$A$2:$A$152)-ROW('POA2'!$A$2)+1/--('POA2'!$A$2:$A$152=$B$43),ROWS($A$49:C49)),5)</f>
        <v>2.3.1.1 Asegurar la pertinencia de la investigación, el desarrollo tecnológico y la innovación que se realiza en la institución, a fin de contribuir a la resolución de problemas y al mejoramiento de la calidad de vida de la población.</v>
      </c>
      <c r="D49" s="2" t="str">
        <f>INDEX('POA2'!$A$2:$O$152,_xlfn.AGGREGATE(15,6,ROW('POA2'!$A$2:$A$152)-ROW('POA2'!$A$2)+1/--('POA2'!$A$2:$A$152=$B$43),ROWS($A$49:D49)),6)</f>
        <v>Modificar los protocolos de tratamientos realizados en las clínicas, basados en los resultados de las investigaciones realizadas en los PE de posgrado</v>
      </c>
      <c r="E49" s="37">
        <f t="shared" ref="E49" si="3">+F49+H49+J49+L49</f>
        <v>0</v>
      </c>
      <c r="F49" s="31">
        <f>INDEX('POA2'!$A$2:$O$152,_xlfn.AGGREGATE(15,6,ROW('POA2'!$A$2:$A$152)-ROW('POA2'!$A$2)+1/--('POA2'!$A$2:$A$152=$B$43),ROWS($A$49:F49)),7)</f>
        <v>0</v>
      </c>
      <c r="G49" s="31">
        <f>INDEX('POA2'!$A$2:$O$152,_xlfn.AGGREGATE(15,6,ROW('POA2'!$A$2:$A$152)-ROW('POA2'!$A$2)+1/--('POA2'!$A$2:$A$152=$B$43),ROWS($A$49:G49)),8)</f>
        <v>0</v>
      </c>
      <c r="H49" s="31">
        <f>INDEX('POA2'!$A$2:$O$152,_xlfn.AGGREGATE(15,6,ROW('POA2'!$A$2:$A$152)-ROW('POA2'!$A$2)+1/--('POA2'!$A$2:$A$152=$B$43),ROWS($A$49:H49)),9)</f>
        <v>0</v>
      </c>
      <c r="I49" s="31">
        <f>INDEX('POA2'!$A$2:$O$152,_xlfn.AGGREGATE(15,6,ROW('POA2'!$A$2:$A$152)-ROW('POA2'!$A$2)+1/--('POA2'!$A$2:$A$152=$B$43),ROWS($A$49:I49)),10)</f>
        <v>0</v>
      </c>
      <c r="J49" s="31">
        <f>INDEX('POA2'!$A$2:$O$152,_xlfn.AGGREGATE(15,6,ROW('POA2'!$A$2:$A$152)-ROW('POA2'!$A$2)+1/--('POA2'!$A$2:$A$152=$B$43),ROWS($A$49:J49)),11)</f>
        <v>0</v>
      </c>
      <c r="K49" s="31">
        <f>INDEX('POA2'!$A$2:$O$152,_xlfn.AGGREGATE(15,6,ROW('POA2'!$A$2:$A$152)-ROW('POA2'!$A$2)+1/--('POA2'!$A$2:$A$152=$B$43),ROWS($A$49:K49)),12)</f>
        <v>0</v>
      </c>
      <c r="L49" s="31">
        <f>INDEX('POA2'!$A$2:$O$152,_xlfn.AGGREGATE(15,6,ROW('POA2'!$A$2:$A$152)-ROW('POA2'!$A$2)+1/--('POA2'!$A$2:$A$152=$B$43),ROWS($A$49:L49)),13)</f>
        <v>0</v>
      </c>
      <c r="M49" s="31">
        <f>INDEX('POA2'!$A$2:$O$152,_xlfn.AGGREGATE(15,6,ROW('POA2'!$A$2:$A$152)-ROW('POA2'!$A$2)+1/--('POA2'!$A$2:$A$152=$B$43),ROWS($A$49:M49)),14)</f>
        <v>0</v>
      </c>
      <c r="N49" s="37">
        <f t="shared" ref="N49" si="4">+G49+I49+K49+M49</f>
        <v>0</v>
      </c>
      <c r="O49" s="41">
        <f t="shared" ref="O49" si="5">IFERROR(N49/E49,0%)</f>
        <v>0</v>
      </c>
    </row>
    <row r="50" spans="1:16" ht="79.2" x14ac:dyDescent="0.3">
      <c r="A50" s="2" t="str">
        <f>INDEX('POA2'!$A$2:$O$152,_xlfn.AGGREGATE(15,6,ROW('POA2'!$A$2:$A$152)-ROW('POA2'!$A$2)+1/--('POA2'!$A$2:$A$152=$B$43),ROWS($A$49:A50)),3)</f>
        <v>2.3 Investigación, desarrollo tecnológico e Innovación</v>
      </c>
      <c r="B50" s="2" t="str">
        <f>INDEX('POA2'!$A$2:$O$152,_xlfn.AGGREGATE(15,6,ROW('POA2'!$A$2:$A$152)-ROW('POA2'!$A$2)+1/--('POA2'!$A$2:$A$152=$B$43),ROWS($A$49:B50)),4)</f>
        <v>2.3.1 Fortalecer la investigación, el desarrollo tecnológico y la innovación para contribuir al desarrollo regional, nacional e internacional.</v>
      </c>
      <c r="C50" s="2" t="str">
        <f>INDEX('POA2'!$A$2:$O$152,_xlfn.AGGREGATE(15,6,ROW('POA2'!$A$2:$A$152)-ROW('POA2'!$A$2)+1/--('POA2'!$A$2:$A$152=$B$43),ROWS($A$49:C50)),5)</f>
        <v>2.3.1.3 Fortalecer y consolidar las redes de colaboración en materia de investigación con académicos de otras instituciones de educación superior y centros de investigación de los ámbitos regional, nacional e internacional.</v>
      </c>
      <c r="D50" s="2" t="str">
        <f>INDEX('POA2'!$A$2:$O$152,_xlfn.AGGREGATE(15,6,ROW('POA2'!$A$2:$A$152)-ROW('POA2'!$A$2)+1/--('POA2'!$A$2:$A$152=$B$43),ROWS($A$49:D50)),6)</f>
        <v>Promover la formación y fortalecimiento de redes de colaboración</v>
      </c>
      <c r="E50" s="37">
        <f t="shared" ref="E50:E54" si="6">+F50+H50+J50+L50</f>
        <v>2</v>
      </c>
      <c r="F50" s="31">
        <f>INDEX('POA2'!$A$2:$O$152,_xlfn.AGGREGATE(15,6,ROW('POA2'!$A$2:$A$152)-ROW('POA2'!$A$2)+1/--('POA2'!$A$2:$A$152=$B$43),ROWS($A$49:F50)),7)</f>
        <v>0</v>
      </c>
      <c r="G50" s="31">
        <f>INDEX('POA2'!$A$2:$O$152,_xlfn.AGGREGATE(15,6,ROW('POA2'!$A$2:$A$152)-ROW('POA2'!$A$2)+1/--('POA2'!$A$2:$A$152=$B$43),ROWS($A$49:G50)),8)</f>
        <v>0</v>
      </c>
      <c r="H50" s="31">
        <f>INDEX('POA2'!$A$2:$O$152,_xlfn.AGGREGATE(15,6,ROW('POA2'!$A$2:$A$152)-ROW('POA2'!$A$2)+1/--('POA2'!$A$2:$A$152=$B$43),ROWS($A$49:H50)),9)</f>
        <v>1</v>
      </c>
      <c r="I50" s="31">
        <f>INDEX('POA2'!$A$2:$O$152,_xlfn.AGGREGATE(15,6,ROW('POA2'!$A$2:$A$152)-ROW('POA2'!$A$2)+1/--('POA2'!$A$2:$A$152=$B$43),ROWS($A$49:I50)),10)</f>
        <v>0</v>
      </c>
      <c r="J50" s="31">
        <f>INDEX('POA2'!$A$2:$O$152,_xlfn.AGGREGATE(15,6,ROW('POA2'!$A$2:$A$152)-ROW('POA2'!$A$2)+1/--('POA2'!$A$2:$A$152=$B$43),ROWS($A$49:J50)),11)</f>
        <v>1</v>
      </c>
      <c r="K50" s="31">
        <f>INDEX('POA2'!$A$2:$O$152,_xlfn.AGGREGATE(15,6,ROW('POA2'!$A$2:$A$152)-ROW('POA2'!$A$2)+1/--('POA2'!$A$2:$A$152=$B$43),ROWS($A$49:K50)),12)</f>
        <v>0</v>
      </c>
      <c r="L50" s="31">
        <f>INDEX('POA2'!$A$2:$O$152,_xlfn.AGGREGATE(15,6,ROW('POA2'!$A$2:$A$152)-ROW('POA2'!$A$2)+1/--('POA2'!$A$2:$A$152=$B$43),ROWS($A$49:L50)),13)</f>
        <v>0</v>
      </c>
      <c r="M50" s="31">
        <f>INDEX('POA2'!$A$2:$O$152,_xlfn.AGGREGATE(15,6,ROW('POA2'!$A$2:$A$152)-ROW('POA2'!$A$2)+1/--('POA2'!$A$2:$A$152=$B$43),ROWS($A$49:M50)),14)</f>
        <v>0</v>
      </c>
      <c r="N50" s="37">
        <f t="shared" ref="N50:N54" si="7">+G50+I50+K50+M50</f>
        <v>0</v>
      </c>
      <c r="O50" s="41">
        <f t="shared" ref="O50:O54" si="8">IFERROR(N50/E50,0%)</f>
        <v>0</v>
      </c>
    </row>
    <row r="51" spans="1:16" ht="79.2" x14ac:dyDescent="0.3">
      <c r="A51" s="2" t="str">
        <f>INDEX('POA2'!$A$2:$O$152,_xlfn.AGGREGATE(15,6,ROW('POA2'!$A$2:$A$152)-ROW('POA2'!$A$2)+1/--('POA2'!$A$2:$A$152=$B$43),ROWS($A$49:A51)),3)</f>
        <v>2.3 Investigación, desarrollo tecnológico e Innovación</v>
      </c>
      <c r="B51" s="2" t="str">
        <f>INDEX('POA2'!$A$2:$O$152,_xlfn.AGGREGATE(15,6,ROW('POA2'!$A$2:$A$152)-ROW('POA2'!$A$2)+1/--('POA2'!$A$2:$A$152=$B$43),ROWS($A$49:B51)),4)</f>
        <v>2.3.1 Fortalecer la investigación, el desarrollo tecnológico y la innovación para contribuir al desarrollo regional, nacional e internacional.</v>
      </c>
      <c r="C51" s="2" t="str">
        <f>INDEX('POA2'!$A$2:$O$152,_xlfn.AGGREGATE(15,6,ROW('POA2'!$A$2:$A$152)-ROW('POA2'!$A$2)+1/--('POA2'!$A$2:$A$152=$B$43),ROWS($A$49:C51)),5)</f>
        <v>2.3.1.3 Fortalecer y consolidar las redes de colaboración en materia de investigación con académicos de otras instituciones de educación superior y centros de investigación de los ámbitos regional, nacional e internacional.</v>
      </c>
      <c r="D51" s="2" t="str">
        <f>INDEX('POA2'!$A$2:$O$152,_xlfn.AGGREGATE(15,6,ROW('POA2'!$A$2:$A$152)-ROW('POA2'!$A$2)+1/--('POA2'!$A$2:$A$152=$B$43),ROWS($A$49:D51)),6)</f>
        <v>Estadía de investigadores de renombre en nuestra Institución</v>
      </c>
      <c r="E51" s="37">
        <f t="shared" si="6"/>
        <v>2</v>
      </c>
      <c r="F51" s="31">
        <f>INDEX('POA2'!$A$2:$O$152,_xlfn.AGGREGATE(15,6,ROW('POA2'!$A$2:$A$152)-ROW('POA2'!$A$2)+1/--('POA2'!$A$2:$A$152=$B$43),ROWS($A$49:F51)),7)</f>
        <v>1</v>
      </c>
      <c r="G51" s="31">
        <f>INDEX('POA2'!$A$2:$O$152,_xlfn.AGGREGATE(15,6,ROW('POA2'!$A$2:$A$152)-ROW('POA2'!$A$2)+1/--('POA2'!$A$2:$A$152=$B$43),ROWS($A$49:G51)),8)</f>
        <v>1</v>
      </c>
      <c r="H51" s="31">
        <f>INDEX('POA2'!$A$2:$O$152,_xlfn.AGGREGATE(15,6,ROW('POA2'!$A$2:$A$152)-ROW('POA2'!$A$2)+1/--('POA2'!$A$2:$A$152=$B$43),ROWS($A$49:H51)),9)</f>
        <v>1</v>
      </c>
      <c r="I51" s="31">
        <f>INDEX('POA2'!$A$2:$O$152,_xlfn.AGGREGATE(15,6,ROW('POA2'!$A$2:$A$152)-ROW('POA2'!$A$2)+1/--('POA2'!$A$2:$A$152=$B$43),ROWS($A$49:I51)),10)</f>
        <v>0</v>
      </c>
      <c r="J51" s="31">
        <f>INDEX('POA2'!$A$2:$O$152,_xlfn.AGGREGATE(15,6,ROW('POA2'!$A$2:$A$152)-ROW('POA2'!$A$2)+1/--('POA2'!$A$2:$A$152=$B$43),ROWS($A$49:J51)),11)</f>
        <v>0</v>
      </c>
      <c r="K51" s="31">
        <f>INDEX('POA2'!$A$2:$O$152,_xlfn.AGGREGATE(15,6,ROW('POA2'!$A$2:$A$152)-ROW('POA2'!$A$2)+1/--('POA2'!$A$2:$A$152=$B$43),ROWS($A$49:K51)),12)</f>
        <v>0</v>
      </c>
      <c r="L51" s="31">
        <f>INDEX('POA2'!$A$2:$O$152,_xlfn.AGGREGATE(15,6,ROW('POA2'!$A$2:$A$152)-ROW('POA2'!$A$2)+1/--('POA2'!$A$2:$A$152=$B$43),ROWS($A$49:L51)),13)</f>
        <v>0</v>
      </c>
      <c r="M51" s="31">
        <f>INDEX('POA2'!$A$2:$O$152,_xlfn.AGGREGATE(15,6,ROW('POA2'!$A$2:$A$152)-ROW('POA2'!$A$2)+1/--('POA2'!$A$2:$A$152=$B$43),ROWS($A$49:M51)),14)</f>
        <v>0</v>
      </c>
      <c r="N51" s="37">
        <f t="shared" si="7"/>
        <v>1</v>
      </c>
      <c r="O51" s="41">
        <f t="shared" si="8"/>
        <v>0.5</v>
      </c>
    </row>
    <row r="52" spans="1:16" ht="39.6" x14ac:dyDescent="0.3">
      <c r="A52" s="2" t="str">
        <f>INDEX('POA2'!$A$2:$O$152,_xlfn.AGGREGATE(15,6,ROW('POA2'!$A$2:$A$152)-ROW('POA2'!$A$2)+1/--('POA2'!$A$2:$A$152=$B$43),ROWS($A$49:A52)),3)</f>
        <v>2.3 Investigación, desarrollo tecnológico e Innovación</v>
      </c>
      <c r="B52" s="2" t="str">
        <f>INDEX('POA2'!$A$2:$O$152,_xlfn.AGGREGATE(15,6,ROW('POA2'!$A$2:$A$152)-ROW('POA2'!$A$2)+1/--('POA2'!$A$2:$A$152=$B$43),ROWS($A$49:B52)),4)</f>
        <v>2.3.1 Fortalecer la investigación, el desarrollo tecnológico y la innovación para contribuir al desarrollo regional, nacional e internacional.</v>
      </c>
      <c r="C52" s="2" t="str">
        <f>INDEX('POA2'!$A$2:$O$152,_xlfn.AGGREGATE(15,6,ROW('POA2'!$A$2:$A$152)-ROW('POA2'!$A$2)+1/--('POA2'!$A$2:$A$152=$B$43),ROWS($A$49:C52)),5)</f>
        <v>2.3.1.4 Gestionar recursos externos para financiar proyectos de investigación, desarrollo tecnológico e innovación.</v>
      </c>
      <c r="D52" s="2" t="str">
        <f>INDEX('POA2'!$A$2:$O$152,_xlfn.AGGREGATE(15,6,ROW('POA2'!$A$2:$A$152)-ROW('POA2'!$A$2)+1/--('POA2'!$A$2:$A$152=$B$43),ROWS($A$49:D52)),6)</f>
        <v>Establecer comisión para monitorizar convocatorias externas</v>
      </c>
      <c r="E52" s="37">
        <f t="shared" si="6"/>
        <v>1</v>
      </c>
      <c r="F52" s="31">
        <f>INDEX('POA2'!$A$2:$O$152,_xlfn.AGGREGATE(15,6,ROW('POA2'!$A$2:$A$152)-ROW('POA2'!$A$2)+1/--('POA2'!$A$2:$A$152=$B$43),ROWS($A$49:F52)),7)</f>
        <v>0</v>
      </c>
      <c r="G52" s="31">
        <f>INDEX('POA2'!$A$2:$O$152,_xlfn.AGGREGATE(15,6,ROW('POA2'!$A$2:$A$152)-ROW('POA2'!$A$2)+1/--('POA2'!$A$2:$A$152=$B$43),ROWS($A$49:G52)),8)</f>
        <v>0</v>
      </c>
      <c r="H52" s="31">
        <f>INDEX('POA2'!$A$2:$O$152,_xlfn.AGGREGATE(15,6,ROW('POA2'!$A$2:$A$152)-ROW('POA2'!$A$2)+1/--('POA2'!$A$2:$A$152=$B$43),ROWS($A$49:H52)),9)</f>
        <v>0</v>
      </c>
      <c r="I52" s="31">
        <f>INDEX('POA2'!$A$2:$O$152,_xlfn.AGGREGATE(15,6,ROW('POA2'!$A$2:$A$152)-ROW('POA2'!$A$2)+1/--('POA2'!$A$2:$A$152=$B$43),ROWS($A$49:I52)),10)</f>
        <v>0</v>
      </c>
      <c r="J52" s="31">
        <f>INDEX('POA2'!$A$2:$O$152,_xlfn.AGGREGATE(15,6,ROW('POA2'!$A$2:$A$152)-ROW('POA2'!$A$2)+1/--('POA2'!$A$2:$A$152=$B$43),ROWS($A$49:J52)),11)</f>
        <v>0</v>
      </c>
      <c r="K52" s="31">
        <f>INDEX('POA2'!$A$2:$O$152,_xlfn.AGGREGATE(15,6,ROW('POA2'!$A$2:$A$152)-ROW('POA2'!$A$2)+1/--('POA2'!$A$2:$A$152=$B$43),ROWS($A$49:K52)),12)</f>
        <v>0</v>
      </c>
      <c r="L52" s="31">
        <f>INDEX('POA2'!$A$2:$O$152,_xlfn.AGGREGATE(15,6,ROW('POA2'!$A$2:$A$152)-ROW('POA2'!$A$2)+1/--('POA2'!$A$2:$A$152=$B$43),ROWS($A$49:L52)),13)</f>
        <v>1</v>
      </c>
      <c r="M52" s="31">
        <f>INDEX('POA2'!$A$2:$O$152,_xlfn.AGGREGATE(15,6,ROW('POA2'!$A$2:$A$152)-ROW('POA2'!$A$2)+1/--('POA2'!$A$2:$A$152=$B$43),ROWS($A$49:M52)),14)</f>
        <v>0</v>
      </c>
      <c r="N52" s="37">
        <f t="shared" si="7"/>
        <v>0</v>
      </c>
      <c r="O52" s="41">
        <f t="shared" si="8"/>
        <v>0</v>
      </c>
    </row>
    <row r="53" spans="1:16" ht="66" x14ac:dyDescent="0.3">
      <c r="A53" s="2" t="str">
        <f>INDEX('POA2'!$A$2:$O$152,_xlfn.AGGREGATE(15,6,ROW('POA2'!$A$2:$A$152)-ROW('POA2'!$A$2)+1/--('POA2'!$A$2:$A$152=$B$43),ROWS($A$49:A53)),3)</f>
        <v>2.3 Investigación, desarrollo tecnológico e Innovación</v>
      </c>
      <c r="B53" s="2" t="str">
        <f>INDEX('POA2'!$A$2:$O$152,_xlfn.AGGREGATE(15,6,ROW('POA2'!$A$2:$A$152)-ROW('POA2'!$A$2)+1/--('POA2'!$A$2:$A$152=$B$43),ROWS($A$49:B53)),4)</f>
        <v>2.3.1 Fortalecer la investigación, el desarrollo tecnológico y la innovación para contribuir al desarrollo regional, nacional e internacional.</v>
      </c>
      <c r="C53" s="2" t="str">
        <f>INDEX('POA2'!$A$2:$O$152,_xlfn.AGGREGATE(15,6,ROW('POA2'!$A$2:$A$152)-ROW('POA2'!$A$2)+1/--('POA2'!$A$2:$A$152=$B$43),ROWS($A$49:C53)),5)</f>
        <v>2.3.1.5 Consolidar el vínculo entre la investigación y la docencia mediante estrategias diferenciadas que incidan en las distintas etapas del proceso formativo de los estudiantes.</v>
      </c>
      <c r="D53" s="2" t="str">
        <f>INDEX('POA2'!$A$2:$O$152,_xlfn.AGGREGATE(15,6,ROW('POA2'!$A$2:$A$152)-ROW('POA2'!$A$2)+1/--('POA2'!$A$2:$A$152=$B$43),ROWS($A$49:D53)),6)</f>
        <v>Alumnos de licenciatura involucrados en actividades definidas en los proyectos de investigación</v>
      </c>
      <c r="E53" s="37">
        <f t="shared" si="6"/>
        <v>3</v>
      </c>
      <c r="F53" s="31">
        <f>INDEX('POA2'!$A$2:$O$152,_xlfn.AGGREGATE(15,6,ROW('POA2'!$A$2:$A$152)-ROW('POA2'!$A$2)+1/--('POA2'!$A$2:$A$152=$B$43),ROWS($A$49:F53)),7)</f>
        <v>2</v>
      </c>
      <c r="G53" s="31">
        <f>INDEX('POA2'!$A$2:$O$152,_xlfn.AGGREGATE(15,6,ROW('POA2'!$A$2:$A$152)-ROW('POA2'!$A$2)+1/--('POA2'!$A$2:$A$152=$B$43),ROWS($A$49:G53)),8)</f>
        <v>2</v>
      </c>
      <c r="H53" s="31">
        <f>INDEX('POA2'!$A$2:$O$152,_xlfn.AGGREGATE(15,6,ROW('POA2'!$A$2:$A$152)-ROW('POA2'!$A$2)+1/--('POA2'!$A$2:$A$152=$B$43),ROWS($A$49:H53)),9)</f>
        <v>1</v>
      </c>
      <c r="I53" s="31">
        <f>INDEX('POA2'!$A$2:$O$152,_xlfn.AGGREGATE(15,6,ROW('POA2'!$A$2:$A$152)-ROW('POA2'!$A$2)+1/--('POA2'!$A$2:$A$152=$B$43),ROWS($A$49:I53)),10)</f>
        <v>0</v>
      </c>
      <c r="J53" s="31">
        <f>INDEX('POA2'!$A$2:$O$152,_xlfn.AGGREGATE(15,6,ROW('POA2'!$A$2:$A$152)-ROW('POA2'!$A$2)+1/--('POA2'!$A$2:$A$152=$B$43),ROWS($A$49:J53)),11)</f>
        <v>0</v>
      </c>
      <c r="K53" s="31">
        <f>INDEX('POA2'!$A$2:$O$152,_xlfn.AGGREGATE(15,6,ROW('POA2'!$A$2:$A$152)-ROW('POA2'!$A$2)+1/--('POA2'!$A$2:$A$152=$B$43),ROWS($A$49:K53)),12)</f>
        <v>0</v>
      </c>
      <c r="L53" s="31">
        <f>INDEX('POA2'!$A$2:$O$152,_xlfn.AGGREGATE(15,6,ROW('POA2'!$A$2:$A$152)-ROW('POA2'!$A$2)+1/--('POA2'!$A$2:$A$152=$B$43),ROWS($A$49:L53)),13)</f>
        <v>0</v>
      </c>
      <c r="M53" s="31">
        <f>INDEX('POA2'!$A$2:$O$152,_xlfn.AGGREGATE(15,6,ROW('POA2'!$A$2:$A$152)-ROW('POA2'!$A$2)+1/--('POA2'!$A$2:$A$152=$B$43),ROWS($A$49:M53)),14)</f>
        <v>0</v>
      </c>
      <c r="N53" s="37">
        <f t="shared" si="7"/>
        <v>2</v>
      </c>
      <c r="O53" s="41">
        <f t="shared" si="8"/>
        <v>0.66666666666666663</v>
      </c>
    </row>
    <row r="54" spans="1:16" ht="66" x14ac:dyDescent="0.3">
      <c r="A54" s="2" t="str">
        <f>INDEX('POA2'!$A$2:$O$152,_xlfn.AGGREGATE(15,6,ROW('POA2'!$A$2:$A$152)-ROW('POA2'!$A$2)+1/--('POA2'!$A$2:$A$152=$B$43),ROWS($A$49:A54)),3)</f>
        <v>2.3 Investigación, desarrollo tecnológico e Innovación</v>
      </c>
      <c r="B54" s="2" t="str">
        <f>INDEX('POA2'!$A$2:$O$152,_xlfn.AGGREGATE(15,6,ROW('POA2'!$A$2:$A$152)-ROW('POA2'!$A$2)+1/--('POA2'!$A$2:$A$152=$B$43),ROWS($A$49:B54)),4)</f>
        <v>2.3.1 Fortalecer la investigación, el desarrollo tecnológico y la innovación para contribuir al desarrollo regional, nacional e internacional.</v>
      </c>
      <c r="C54" s="2" t="str">
        <f>INDEX('POA2'!$A$2:$O$152,_xlfn.AGGREGATE(15,6,ROW('POA2'!$A$2:$A$152)-ROW('POA2'!$A$2)+1/--('POA2'!$A$2:$A$152=$B$43),ROWS($A$49:C54)),5)</f>
        <v>2.3.1.5 Consolidar el vínculo entre la investigación y la docencia mediante estrategias diferenciadas que incidan en las distintas etapas del proceso formativo de los estudiantes.</v>
      </c>
      <c r="D54" s="2" t="str">
        <f>INDEX('POA2'!$A$2:$O$152,_xlfn.AGGREGATE(15,6,ROW('POA2'!$A$2:$A$152)-ROW('POA2'!$A$2)+1/--('POA2'!$A$2:$A$152=$B$43),ROWS($A$49:D54)),6)</f>
        <v>Realizar talleres que fomenten la publicación de proyectos de investigación y tesis</v>
      </c>
      <c r="E54" s="37">
        <f t="shared" si="6"/>
        <v>2</v>
      </c>
      <c r="F54" s="31">
        <f>INDEX('POA2'!$A$2:$O$152,_xlfn.AGGREGATE(15,6,ROW('POA2'!$A$2:$A$152)-ROW('POA2'!$A$2)+1/--('POA2'!$A$2:$A$152=$B$43),ROWS($A$49:F54)),7)</f>
        <v>1</v>
      </c>
      <c r="G54" s="31">
        <f>INDEX('POA2'!$A$2:$O$152,_xlfn.AGGREGATE(15,6,ROW('POA2'!$A$2:$A$152)-ROW('POA2'!$A$2)+1/--('POA2'!$A$2:$A$152=$B$43),ROWS($A$49:G54)),8)</f>
        <v>1</v>
      </c>
      <c r="H54" s="31">
        <f>INDEX('POA2'!$A$2:$O$152,_xlfn.AGGREGATE(15,6,ROW('POA2'!$A$2:$A$152)-ROW('POA2'!$A$2)+1/--('POA2'!$A$2:$A$152=$B$43),ROWS($A$49:H54)),9)</f>
        <v>1</v>
      </c>
      <c r="I54" s="31">
        <f>INDEX('POA2'!$A$2:$O$152,_xlfn.AGGREGATE(15,6,ROW('POA2'!$A$2:$A$152)-ROW('POA2'!$A$2)+1/--('POA2'!$A$2:$A$152=$B$43),ROWS($A$49:I54)),10)</f>
        <v>0</v>
      </c>
      <c r="J54" s="31">
        <f>INDEX('POA2'!$A$2:$O$152,_xlfn.AGGREGATE(15,6,ROW('POA2'!$A$2:$A$152)-ROW('POA2'!$A$2)+1/--('POA2'!$A$2:$A$152=$B$43),ROWS($A$49:J54)),11)</f>
        <v>0</v>
      </c>
      <c r="K54" s="31">
        <f>INDEX('POA2'!$A$2:$O$152,_xlfn.AGGREGATE(15,6,ROW('POA2'!$A$2:$A$152)-ROW('POA2'!$A$2)+1/--('POA2'!$A$2:$A$152=$B$43),ROWS($A$49:K54)),12)</f>
        <v>0</v>
      </c>
      <c r="L54" s="31">
        <f>INDEX('POA2'!$A$2:$O$152,_xlfn.AGGREGATE(15,6,ROW('POA2'!$A$2:$A$152)-ROW('POA2'!$A$2)+1/--('POA2'!$A$2:$A$152=$B$43),ROWS($A$49:L54)),13)</f>
        <v>0</v>
      </c>
      <c r="M54" s="31">
        <f>INDEX('POA2'!$A$2:$O$152,_xlfn.AGGREGATE(15,6,ROW('POA2'!$A$2:$A$152)-ROW('POA2'!$A$2)+1/--('POA2'!$A$2:$A$152=$B$43),ROWS($A$49:M54)),14)</f>
        <v>0</v>
      </c>
      <c r="N54" s="37">
        <f t="shared" si="7"/>
        <v>1</v>
      </c>
      <c r="O54" s="41">
        <f t="shared" si="8"/>
        <v>0.5</v>
      </c>
    </row>
    <row r="56" spans="1:16" ht="15.6" x14ac:dyDescent="0.3">
      <c r="A56" s="4"/>
      <c r="B56" s="82" t="s">
        <v>0</v>
      </c>
      <c r="C56" s="82"/>
      <c r="D56" s="82"/>
      <c r="E56" s="82"/>
      <c r="F56" s="82"/>
      <c r="G56" s="82"/>
      <c r="H56" s="82"/>
      <c r="I56" s="82"/>
      <c r="J56" s="82"/>
      <c r="K56" s="82"/>
      <c r="L56" s="82"/>
      <c r="M56" s="82"/>
      <c r="N56" s="82"/>
      <c r="O56" s="82"/>
    </row>
    <row r="57" spans="1:16" x14ac:dyDescent="0.3">
      <c r="A57" s="4"/>
      <c r="B57" s="83" t="s">
        <v>1564</v>
      </c>
      <c r="C57" s="83"/>
      <c r="D57" s="83"/>
      <c r="E57" s="83"/>
      <c r="F57" s="83"/>
      <c r="G57" s="83"/>
      <c r="H57" s="83"/>
      <c r="I57" s="83"/>
      <c r="J57" s="83"/>
      <c r="K57" s="83"/>
      <c r="L57" s="83"/>
      <c r="M57" s="83"/>
      <c r="N57" s="83"/>
      <c r="O57" s="83"/>
    </row>
    <row r="58" spans="1:16" x14ac:dyDescent="0.3">
      <c r="A58" s="4"/>
      <c r="B58" s="47"/>
      <c r="C58" s="47"/>
      <c r="D58" s="47"/>
      <c r="E58" s="47"/>
      <c r="F58" s="47"/>
      <c r="G58" s="47"/>
      <c r="H58" s="47"/>
      <c r="I58" s="47"/>
      <c r="J58" s="47"/>
      <c r="K58" s="47"/>
      <c r="L58" s="47"/>
      <c r="M58" s="47"/>
      <c r="N58" s="47"/>
      <c r="O58" s="47"/>
    </row>
    <row r="59" spans="1:16" ht="15.6" x14ac:dyDescent="0.3">
      <c r="A59" s="4"/>
      <c r="B59" s="12"/>
      <c r="C59" s="12"/>
      <c r="D59" s="12"/>
      <c r="E59" s="12"/>
      <c r="F59" s="12"/>
      <c r="G59" s="12"/>
      <c r="H59" s="12"/>
      <c r="I59" s="12"/>
      <c r="J59" s="12"/>
      <c r="K59" s="12"/>
      <c r="L59" s="12"/>
      <c r="M59" s="12"/>
      <c r="N59" s="12"/>
      <c r="O59" s="12"/>
    </row>
    <row r="60" spans="1:16" ht="15.6" x14ac:dyDescent="0.3">
      <c r="A60" s="6" t="s">
        <v>1</v>
      </c>
      <c r="B60" s="58">
        <v>408</v>
      </c>
      <c r="C60" s="84" t="s">
        <v>159</v>
      </c>
      <c r="D60" s="84"/>
      <c r="E60" s="84"/>
      <c r="F60" s="84"/>
      <c r="G60" s="84"/>
      <c r="H60" s="84"/>
      <c r="I60" s="84"/>
      <c r="J60" s="84"/>
      <c r="K60" s="84"/>
      <c r="L60" s="84"/>
      <c r="M60" s="84"/>
      <c r="N60" s="84"/>
      <c r="O60" s="46"/>
    </row>
    <row r="61" spans="1:16" x14ac:dyDescent="0.3">
      <c r="A61" s="6" t="s">
        <v>13</v>
      </c>
      <c r="B61" s="11" t="s">
        <v>3</v>
      </c>
      <c r="C61" s="84" t="s">
        <v>26</v>
      </c>
      <c r="D61" s="84"/>
      <c r="E61" s="84"/>
      <c r="F61" s="84"/>
      <c r="G61" s="84"/>
      <c r="H61" s="84"/>
      <c r="I61" s="84"/>
      <c r="J61" s="84"/>
      <c r="K61" s="84"/>
      <c r="L61" s="84"/>
      <c r="M61" s="84"/>
      <c r="N61" s="84"/>
      <c r="O61" s="8"/>
      <c r="P61" s="4"/>
    </row>
    <row r="62" spans="1:16" x14ac:dyDescent="0.3">
      <c r="B62" s="9"/>
      <c r="C62" s="9"/>
      <c r="D62" s="9"/>
      <c r="E62" s="9"/>
      <c r="F62" s="9"/>
      <c r="G62" s="9"/>
      <c r="H62" s="9"/>
      <c r="I62" s="9"/>
      <c r="J62" s="9"/>
      <c r="K62" s="9"/>
      <c r="L62" s="9"/>
      <c r="M62" s="9"/>
      <c r="N62" s="9"/>
    </row>
    <row r="63" spans="1:16" x14ac:dyDescent="0.3">
      <c r="A63" s="85" t="s">
        <v>21</v>
      </c>
      <c r="B63" s="85" t="s">
        <v>22</v>
      </c>
      <c r="C63" s="85" t="s">
        <v>23</v>
      </c>
      <c r="D63" s="85" t="s">
        <v>24</v>
      </c>
      <c r="E63" s="85" t="s">
        <v>5</v>
      </c>
      <c r="F63" s="86" t="s">
        <v>25</v>
      </c>
      <c r="G63" s="86"/>
      <c r="H63" s="86"/>
      <c r="I63" s="86"/>
      <c r="J63" s="86"/>
      <c r="K63" s="86"/>
      <c r="L63" s="86"/>
      <c r="M63" s="86"/>
      <c r="N63" s="87" t="s">
        <v>16</v>
      </c>
      <c r="O63" s="85" t="s">
        <v>17</v>
      </c>
    </row>
    <row r="64" spans="1:16" x14ac:dyDescent="0.3">
      <c r="A64" s="85"/>
      <c r="B64" s="85"/>
      <c r="C64" s="85"/>
      <c r="D64" s="85"/>
      <c r="E64" s="85"/>
      <c r="F64" s="86" t="s">
        <v>6</v>
      </c>
      <c r="G64" s="86"/>
      <c r="H64" s="86" t="s">
        <v>7</v>
      </c>
      <c r="I64" s="86"/>
      <c r="J64" s="86" t="s">
        <v>8</v>
      </c>
      <c r="K64" s="86"/>
      <c r="L64" s="86" t="s">
        <v>9</v>
      </c>
      <c r="M64" s="86"/>
      <c r="N64" s="87"/>
      <c r="O64" s="85"/>
    </row>
    <row r="65" spans="1:15" x14ac:dyDescent="0.3">
      <c r="A65" s="85"/>
      <c r="B65" s="85"/>
      <c r="C65" s="85"/>
      <c r="D65" s="85"/>
      <c r="E65" s="85"/>
      <c r="F65" s="48" t="s">
        <v>10</v>
      </c>
      <c r="G65" s="48" t="s">
        <v>11</v>
      </c>
      <c r="H65" s="48" t="s">
        <v>10</v>
      </c>
      <c r="I65" s="48" t="s">
        <v>11</v>
      </c>
      <c r="J65" s="48" t="s">
        <v>10</v>
      </c>
      <c r="K65" s="48" t="s">
        <v>12</v>
      </c>
      <c r="L65" s="48" t="s">
        <v>10</v>
      </c>
      <c r="M65" s="48" t="s">
        <v>12</v>
      </c>
      <c r="N65" s="87"/>
      <c r="O65" s="85"/>
    </row>
    <row r="66" spans="1:15" ht="52.8" x14ac:dyDescent="0.3">
      <c r="A66" s="2" t="str">
        <f>INDEX('POA3'!$A$2:$O$174,_xlfn.AGGREGATE(15,6,ROW('POA3'!$A$2:$A$174)-ROW('POA3'!$A$2)+1/--('POA3'!$A$2:$A$174=$B$60),ROWS($A$66:A66)),3)</f>
        <v>3.4 Extensión y vinculación</v>
      </c>
      <c r="B66" s="2" t="str">
        <f>INDEX('POA3'!$A$2:$O$174,_xlfn.AGGREGATE(15,6,ROW('POA3'!$A$2:$A$174)-ROW('POA3'!$A$2)+1/--('POA3'!$A$2:$A$174=$B$60),ROWS($A$66:B66)),4)</f>
        <v>3.4.1 Fortalecer la presencia de la universidad en la sociedad a través de la divulgación del conocimiento y la promoción de la cultura y el deporte.</v>
      </c>
      <c r="C66" s="2" t="str">
        <f>INDEX('POA3'!$A$2:$O$174,_xlfn.AGGREGATE(15,6,ROW('POA3'!$A$2:$A$174)-ROW('POA3'!$A$2)+1/--('POA3'!$A$2:$A$174=$B$60),ROWS($A$66:C66)),5)</f>
        <v>3.4.1.3 Promover la formación de públicos para el arte, la ciencia y las humanidades, tanto entre los universitarios como entre la comunidad en general.</v>
      </c>
      <c r="D66" s="2" t="str">
        <f>INDEX('POA3'!$A$2:$O$174,_xlfn.AGGREGATE(15,6,ROW('POA3'!$A$2:$A$174)-ROW('POA3'!$A$2)+1/--('POA3'!$A$2:$A$174=$B$60),ROWS($A$66:D66)),6)</f>
        <v>Realizar semana científica y cultural de la Facultad de odontología</v>
      </c>
      <c r="E66" s="37">
        <f t="shared" ref="E66" si="9">+F66+H66+J66+L66</f>
        <v>1</v>
      </c>
      <c r="F66" s="31">
        <f>INDEX('POA3'!$A$2:$O$174,_xlfn.AGGREGATE(15,6,ROW('POA3'!$A$2:$A$174)-ROW('POA3'!$A$2)+1/--('POA3'!$A$2:$A$174=$B$60),ROWS($A$66:F66)),7)</f>
        <v>0</v>
      </c>
      <c r="G66" s="31">
        <f>INDEX('POA3'!$A$2:$O$174,_xlfn.AGGREGATE(15,6,ROW('POA3'!$A$2:$A$174)-ROW('POA3'!$A$2)+1/--('POA3'!$A$2:$A$174=$B$60),ROWS($A$66:G66)),8)</f>
        <v>0</v>
      </c>
      <c r="H66" s="31">
        <f>INDEX('POA3'!$A$2:$O$174,_xlfn.AGGREGATE(15,6,ROW('POA3'!$A$2:$A$174)-ROW('POA3'!$A$2)+1/--('POA3'!$A$2:$A$174=$B$60),ROWS($A$66:H66)),9)</f>
        <v>0</v>
      </c>
      <c r="I66" s="31">
        <f>INDEX('POA3'!$A$2:$O$174,_xlfn.AGGREGATE(15,6,ROW('POA3'!$A$2:$A$174)-ROW('POA3'!$A$2)+1/--('POA3'!$A$2:$A$174=$B$60),ROWS($A$66:I66)),10)</f>
        <v>0</v>
      </c>
      <c r="J66" s="31">
        <f>INDEX('POA3'!$A$2:$O$174,_xlfn.AGGREGATE(15,6,ROW('POA3'!$A$2:$A$174)-ROW('POA3'!$A$2)+1/--('POA3'!$A$2:$A$174=$B$60),ROWS($A$66:J66)),11)</f>
        <v>1</v>
      </c>
      <c r="K66" s="31">
        <f>INDEX('POA3'!$A$2:$O$174,_xlfn.AGGREGATE(15,6,ROW('POA3'!$A$2:$A$174)-ROW('POA3'!$A$2)+1/--('POA3'!$A$2:$A$174=$B$60),ROWS($A$66:K66)),12)</f>
        <v>0</v>
      </c>
      <c r="L66" s="31">
        <f>INDEX('POA3'!$A$2:$O$174,_xlfn.AGGREGATE(15,6,ROW('POA3'!$A$2:$A$174)-ROW('POA3'!$A$2)+1/--('POA3'!$A$2:$A$174=$B$60),ROWS($A$66:L66)),13)</f>
        <v>0</v>
      </c>
      <c r="M66" s="31">
        <f>INDEX('POA3'!$A$2:$O$174,_xlfn.AGGREGATE(15,6,ROW('POA3'!$A$2:$A$174)-ROW('POA3'!$A$2)+1/--('POA3'!$A$2:$A$174=$B$60),ROWS($A$66:M66)),14)</f>
        <v>0</v>
      </c>
      <c r="N66" s="37">
        <f t="shared" ref="N66" si="10">+G66+I66+K66+M66</f>
        <v>0</v>
      </c>
      <c r="O66" s="41">
        <f t="shared" ref="O66" si="11">IFERROR(N66/E66,0%)</f>
        <v>0</v>
      </c>
    </row>
    <row r="67" spans="1:15" ht="66" x14ac:dyDescent="0.3">
      <c r="A67" s="2" t="str">
        <f>INDEX('POA3'!$A$2:$O$174,_xlfn.AGGREGATE(15,6,ROW('POA3'!$A$2:$A$174)-ROW('POA3'!$A$2)+1/--('POA3'!$A$2:$A$174=$B$60),ROWS($A$66:A67)),3)</f>
        <v>3.4 Extensión y vinculación</v>
      </c>
      <c r="B67" s="2" t="str">
        <f>INDEX('POA3'!$A$2:$O$174,_xlfn.AGGREGATE(15,6,ROW('POA3'!$A$2:$A$174)-ROW('POA3'!$A$2)+1/--('POA3'!$A$2:$A$174=$B$60),ROWS($A$66:B67)),4)</f>
        <v>3.4.1 Fortalecer la presencia de la universidad en la sociedad a través de la divulgación del conocimiento y la promoción de la cultura y el deporte.</v>
      </c>
      <c r="C67" s="2" t="str">
        <f>INDEX('POA3'!$A$2:$O$174,_xlfn.AGGREGATE(15,6,ROW('POA3'!$A$2:$A$174)-ROW('POA3'!$A$2)+1/--('POA3'!$A$2:$A$174=$B$60),ROWS($A$66:C67)),5)</f>
        <v>3.4.1.7 Promover la participación de los universitarios en actividades de extensión de los servicios que brinda la uabc, y de intervención comunitaria orientadas a sectores sociales en condiciones de vulnerabilidad.</v>
      </c>
      <c r="D67" s="2" t="str">
        <f>INDEX('POA3'!$A$2:$O$174,_xlfn.AGGREGATE(15,6,ROW('POA3'!$A$2:$A$174)-ROW('POA3'!$A$2)+1/--('POA3'!$A$2:$A$174=$B$60),ROWS($A$66:D67)),6)</f>
        <v>Aumentar la participación de alumnos en los diferentes programas de atención comunitaria de la unidad académica</v>
      </c>
      <c r="E67" s="37">
        <f t="shared" ref="E67:E68" si="12">+F67+H67+J67+L67</f>
        <v>8</v>
      </c>
      <c r="F67" s="31">
        <f>INDEX('POA3'!$A$2:$O$174,_xlfn.AGGREGATE(15,6,ROW('POA3'!$A$2:$A$174)-ROW('POA3'!$A$2)+1/--('POA3'!$A$2:$A$174=$B$60),ROWS($A$66:F67)),7)</f>
        <v>2</v>
      </c>
      <c r="G67" s="31">
        <f>INDEX('POA3'!$A$2:$O$174,_xlfn.AGGREGATE(15,6,ROW('POA3'!$A$2:$A$174)-ROW('POA3'!$A$2)+1/--('POA3'!$A$2:$A$174=$B$60),ROWS($A$66:G67)),8)</f>
        <v>2</v>
      </c>
      <c r="H67" s="31">
        <f>INDEX('POA3'!$A$2:$O$174,_xlfn.AGGREGATE(15,6,ROW('POA3'!$A$2:$A$174)-ROW('POA3'!$A$2)+1/--('POA3'!$A$2:$A$174=$B$60),ROWS($A$66:H67)),9)</f>
        <v>2</v>
      </c>
      <c r="I67" s="31">
        <f>INDEX('POA3'!$A$2:$O$174,_xlfn.AGGREGATE(15,6,ROW('POA3'!$A$2:$A$174)-ROW('POA3'!$A$2)+1/--('POA3'!$A$2:$A$174=$B$60),ROWS($A$66:I67)),10)</f>
        <v>0</v>
      </c>
      <c r="J67" s="31">
        <f>INDEX('POA3'!$A$2:$O$174,_xlfn.AGGREGATE(15,6,ROW('POA3'!$A$2:$A$174)-ROW('POA3'!$A$2)+1/--('POA3'!$A$2:$A$174=$B$60),ROWS($A$66:J67)),11)</f>
        <v>2</v>
      </c>
      <c r="K67" s="31">
        <f>INDEX('POA3'!$A$2:$O$174,_xlfn.AGGREGATE(15,6,ROW('POA3'!$A$2:$A$174)-ROW('POA3'!$A$2)+1/--('POA3'!$A$2:$A$174=$B$60),ROWS($A$66:K67)),12)</f>
        <v>0</v>
      </c>
      <c r="L67" s="31">
        <f>INDEX('POA3'!$A$2:$O$174,_xlfn.AGGREGATE(15,6,ROW('POA3'!$A$2:$A$174)-ROW('POA3'!$A$2)+1/--('POA3'!$A$2:$A$174=$B$60),ROWS($A$66:L67)),13)</f>
        <v>2</v>
      </c>
      <c r="M67" s="31">
        <f>INDEX('POA3'!$A$2:$O$174,_xlfn.AGGREGATE(15,6,ROW('POA3'!$A$2:$A$174)-ROW('POA3'!$A$2)+1/--('POA3'!$A$2:$A$174=$B$60),ROWS($A$66:M67)),14)</f>
        <v>0</v>
      </c>
      <c r="N67" s="37">
        <f t="shared" ref="N67:N68" si="13">+G67+I67+K67+M67</f>
        <v>2</v>
      </c>
      <c r="O67" s="41">
        <f t="shared" ref="O67:O68" si="14">IFERROR(N67/E67,0%)</f>
        <v>0.25</v>
      </c>
    </row>
    <row r="68" spans="1:15" ht="52.8" x14ac:dyDescent="0.3">
      <c r="A68" s="2" t="str">
        <f>INDEX('POA3'!$A$2:$O$174,_xlfn.AGGREGATE(15,6,ROW('POA3'!$A$2:$A$174)-ROW('POA3'!$A$2)+1/--('POA3'!$A$2:$A$174=$B$60),ROWS($A$66:A68)),3)</f>
        <v>3.4 Extensión y vinculación</v>
      </c>
      <c r="B68" s="2" t="str">
        <f>INDEX('POA3'!$A$2:$O$174,_xlfn.AGGREGATE(15,6,ROW('POA3'!$A$2:$A$174)-ROW('POA3'!$A$2)+1/--('POA3'!$A$2:$A$174=$B$60),ROWS($A$66:B68)),4)</f>
        <v>3.4.2 Consolidar los esquemas de vinculación institucional con los sectores público, privado y social.</v>
      </c>
      <c r="C68" s="2" t="str">
        <f>INDEX('POA3'!$A$2:$O$174,_xlfn.AGGREGATE(15,6,ROW('POA3'!$A$2:$A$174)-ROW('POA3'!$A$2)+1/--('POA3'!$A$2:$A$174=$B$60),ROWS($A$66:C68)),5)</f>
        <v>3.4.2.1 Establecer convenios que promuevan la relación con los sectores público, priva- do y social, y supervisar su adecuado funcionamiento.</v>
      </c>
      <c r="D68" s="2" t="str">
        <f>INDEX('POA3'!$A$2:$O$174,_xlfn.AGGREGATE(15,6,ROW('POA3'!$A$2:$A$174)-ROW('POA3'!$A$2)+1/--('POA3'!$A$2:$A$174=$B$60),ROWS($A$66:D68)),6)</f>
        <v>Realizar convenios de colaboración con instituciones públicas y privadas</v>
      </c>
      <c r="E68" s="37">
        <f t="shared" si="12"/>
        <v>3</v>
      </c>
      <c r="F68" s="31">
        <f>INDEX('POA3'!$A$2:$O$174,_xlfn.AGGREGATE(15,6,ROW('POA3'!$A$2:$A$174)-ROW('POA3'!$A$2)+1/--('POA3'!$A$2:$A$174=$B$60),ROWS($A$66:F68)),7)</f>
        <v>0</v>
      </c>
      <c r="G68" s="31">
        <f>INDEX('POA3'!$A$2:$O$174,_xlfn.AGGREGATE(15,6,ROW('POA3'!$A$2:$A$174)-ROW('POA3'!$A$2)+1/--('POA3'!$A$2:$A$174=$B$60),ROWS($A$66:G68)),8)</f>
        <v>0</v>
      </c>
      <c r="H68" s="31">
        <f>INDEX('POA3'!$A$2:$O$174,_xlfn.AGGREGATE(15,6,ROW('POA3'!$A$2:$A$174)-ROW('POA3'!$A$2)+1/--('POA3'!$A$2:$A$174=$B$60),ROWS($A$66:H68)),9)</f>
        <v>1</v>
      </c>
      <c r="I68" s="31">
        <f>INDEX('POA3'!$A$2:$O$174,_xlfn.AGGREGATE(15,6,ROW('POA3'!$A$2:$A$174)-ROW('POA3'!$A$2)+1/--('POA3'!$A$2:$A$174=$B$60),ROWS($A$66:I68)),10)</f>
        <v>0</v>
      </c>
      <c r="J68" s="31">
        <f>INDEX('POA3'!$A$2:$O$174,_xlfn.AGGREGATE(15,6,ROW('POA3'!$A$2:$A$174)-ROW('POA3'!$A$2)+1/--('POA3'!$A$2:$A$174=$B$60),ROWS($A$66:J68)),11)</f>
        <v>1</v>
      </c>
      <c r="K68" s="31">
        <f>INDEX('POA3'!$A$2:$O$174,_xlfn.AGGREGATE(15,6,ROW('POA3'!$A$2:$A$174)-ROW('POA3'!$A$2)+1/--('POA3'!$A$2:$A$174=$B$60),ROWS($A$66:K68)),12)</f>
        <v>0</v>
      </c>
      <c r="L68" s="31">
        <f>INDEX('POA3'!$A$2:$O$174,_xlfn.AGGREGATE(15,6,ROW('POA3'!$A$2:$A$174)-ROW('POA3'!$A$2)+1/--('POA3'!$A$2:$A$174=$B$60),ROWS($A$66:L68)),13)</f>
        <v>1</v>
      </c>
      <c r="M68" s="31">
        <f>INDEX('POA3'!$A$2:$O$174,_xlfn.AGGREGATE(15,6,ROW('POA3'!$A$2:$A$174)-ROW('POA3'!$A$2)+1/--('POA3'!$A$2:$A$174=$B$60),ROWS($A$66:M68)),14)</f>
        <v>0</v>
      </c>
      <c r="N68" s="37">
        <f t="shared" si="13"/>
        <v>0</v>
      </c>
      <c r="O68" s="41">
        <f t="shared" si="14"/>
        <v>0</v>
      </c>
    </row>
    <row r="69" spans="1:15" ht="39.6" x14ac:dyDescent="0.3">
      <c r="A69" s="2" t="str">
        <f>INDEX('POA3'!$A$2:$O$174,_xlfn.AGGREGATE(15,6,ROW('POA3'!$A$2:$A$174)-ROW('POA3'!$A$2)+1/--('POA3'!$A$2:$A$174=$B$60),ROWS($A$66:A69)),3)</f>
        <v>3.4 Extensión y vinculación</v>
      </c>
      <c r="B69" s="2" t="str">
        <f>INDEX('POA3'!$A$2:$O$174,_xlfn.AGGREGATE(15,6,ROW('POA3'!$A$2:$A$174)-ROW('POA3'!$A$2)+1/--('POA3'!$A$2:$A$174=$B$60),ROWS($A$66:B69)),4)</f>
        <v>3.4.3 Impulsar mecanismos para la generación de ingresos propios a través de la vinculación con el entorno social y productivo.</v>
      </c>
      <c r="C69" s="2" t="str">
        <f>INDEX('POA3'!$A$2:$O$174,_xlfn.AGGREGATE(15,6,ROW('POA3'!$A$2:$A$174)-ROW('POA3'!$A$2)+1/--('POA3'!$A$2:$A$174=$B$60),ROWS($A$66:C69)),5)</f>
        <v>3.4.3.1 Ampliar y diversificar la oferta de productos y servicios que ofrece la institución hacia los sectores público, social y privado.</v>
      </c>
      <c r="D69" s="2" t="str">
        <f>INDEX('POA3'!$A$2:$O$174,_xlfn.AGGREGATE(15,6,ROW('POA3'!$A$2:$A$174)-ROW('POA3'!$A$2)+1/--('POA3'!$A$2:$A$174=$B$60),ROWS($A$66:D69)),6)</f>
        <v>Ampliar los horarios de atención en clínicas de enseñanza</v>
      </c>
      <c r="E69" s="37">
        <f t="shared" ref="E69:E70" si="15">+F69+H69+J69+L69</f>
        <v>2</v>
      </c>
      <c r="F69" s="31">
        <f>INDEX('POA3'!$A$2:$O$174,_xlfn.AGGREGATE(15,6,ROW('POA3'!$A$2:$A$174)-ROW('POA3'!$A$2)+1/--('POA3'!$A$2:$A$174=$B$60),ROWS($A$66:F69)),7)</f>
        <v>1</v>
      </c>
      <c r="G69" s="31">
        <f>INDEX('POA3'!$A$2:$O$174,_xlfn.AGGREGATE(15,6,ROW('POA3'!$A$2:$A$174)-ROW('POA3'!$A$2)+1/--('POA3'!$A$2:$A$174=$B$60),ROWS($A$66:G69)),8)</f>
        <v>1</v>
      </c>
      <c r="H69" s="31">
        <f>INDEX('POA3'!$A$2:$O$174,_xlfn.AGGREGATE(15,6,ROW('POA3'!$A$2:$A$174)-ROW('POA3'!$A$2)+1/--('POA3'!$A$2:$A$174=$B$60),ROWS($A$66:H69)),9)</f>
        <v>1</v>
      </c>
      <c r="I69" s="31">
        <f>INDEX('POA3'!$A$2:$O$174,_xlfn.AGGREGATE(15,6,ROW('POA3'!$A$2:$A$174)-ROW('POA3'!$A$2)+1/--('POA3'!$A$2:$A$174=$B$60),ROWS($A$66:I69)),10)</f>
        <v>0</v>
      </c>
      <c r="J69" s="31">
        <f>INDEX('POA3'!$A$2:$O$174,_xlfn.AGGREGATE(15,6,ROW('POA3'!$A$2:$A$174)-ROW('POA3'!$A$2)+1/--('POA3'!$A$2:$A$174=$B$60),ROWS($A$66:J69)),11)</f>
        <v>0</v>
      </c>
      <c r="K69" s="31">
        <f>INDEX('POA3'!$A$2:$O$174,_xlfn.AGGREGATE(15,6,ROW('POA3'!$A$2:$A$174)-ROW('POA3'!$A$2)+1/--('POA3'!$A$2:$A$174=$B$60),ROWS($A$66:K69)),12)</f>
        <v>0</v>
      </c>
      <c r="L69" s="31">
        <f>INDEX('POA3'!$A$2:$O$174,_xlfn.AGGREGATE(15,6,ROW('POA3'!$A$2:$A$174)-ROW('POA3'!$A$2)+1/--('POA3'!$A$2:$A$174=$B$60),ROWS($A$66:L69)),13)</f>
        <v>0</v>
      </c>
      <c r="M69" s="31">
        <f>INDEX('POA3'!$A$2:$O$174,_xlfn.AGGREGATE(15,6,ROW('POA3'!$A$2:$A$174)-ROW('POA3'!$A$2)+1/--('POA3'!$A$2:$A$174=$B$60),ROWS($A$66:M69)),14)</f>
        <v>0</v>
      </c>
      <c r="N69" s="37">
        <f t="shared" ref="N69:N70" si="16">+G69+I69+K69+M69</f>
        <v>1</v>
      </c>
      <c r="O69" s="41">
        <f t="shared" ref="O69:O70" si="17">IFERROR(N69/E69,0%)</f>
        <v>0.5</v>
      </c>
    </row>
    <row r="70" spans="1:15" ht="52.8" x14ac:dyDescent="0.3">
      <c r="A70" s="2" t="str">
        <f>INDEX('POA3'!$A$2:$O$174,_xlfn.AGGREGATE(15,6,ROW('POA3'!$A$2:$A$174)-ROW('POA3'!$A$2)+1/--('POA3'!$A$2:$A$174=$B$60),ROWS($A$66:A70)),3)</f>
        <v>3.4 Extensión y vinculación</v>
      </c>
      <c r="B70" s="2" t="str">
        <f>INDEX('POA3'!$A$2:$O$174,_xlfn.AGGREGATE(15,6,ROW('POA3'!$A$2:$A$174)-ROW('POA3'!$A$2)+1/--('POA3'!$A$2:$A$174=$B$60),ROWS($A$66:B70)),4)</f>
        <v>3.4.3 Impulsar mecanismos para la generación de ingresos propios a través de la vinculación con el entorno social y productivo.</v>
      </c>
      <c r="C70" s="2" t="str">
        <f>INDEX('POA3'!$A$2:$O$174,_xlfn.AGGREGATE(15,6,ROW('POA3'!$A$2:$A$174)-ROW('POA3'!$A$2)+1/--('POA3'!$A$2:$A$174=$B$60),ROWS($A$66:C70)),5)</f>
        <v>3.4.3.3 Reformular los esquemas institucionales de educación continua a fin de que representen una fuente significativa de ingresos propios para la universidad.</v>
      </c>
      <c r="D70" s="2" t="str">
        <f>INDEX('POA3'!$A$2:$O$174,_xlfn.AGGREGATE(15,6,ROW('POA3'!$A$2:$A$174)-ROW('POA3'!$A$2)+1/--('POA3'!$A$2:$A$174=$B$60),ROWS($A$66:D70)),6)</f>
        <v>Ofertar a la comunidad en general diplomados</v>
      </c>
      <c r="E70" s="37">
        <f t="shared" si="15"/>
        <v>0</v>
      </c>
      <c r="F70" s="31">
        <f>INDEX('POA3'!$A$2:$O$174,_xlfn.AGGREGATE(15,6,ROW('POA3'!$A$2:$A$174)-ROW('POA3'!$A$2)+1/--('POA3'!$A$2:$A$174=$B$60),ROWS($A$66:F70)),7)</f>
        <v>0</v>
      </c>
      <c r="G70" s="31">
        <f>INDEX('POA3'!$A$2:$O$174,_xlfn.AGGREGATE(15,6,ROW('POA3'!$A$2:$A$174)-ROW('POA3'!$A$2)+1/--('POA3'!$A$2:$A$174=$B$60),ROWS($A$66:G70)),8)</f>
        <v>0</v>
      </c>
      <c r="H70" s="31">
        <f>INDEX('POA3'!$A$2:$O$174,_xlfn.AGGREGATE(15,6,ROW('POA3'!$A$2:$A$174)-ROW('POA3'!$A$2)+1/--('POA3'!$A$2:$A$174=$B$60),ROWS($A$66:H70)),9)</f>
        <v>0</v>
      </c>
      <c r="I70" s="31">
        <f>INDEX('POA3'!$A$2:$O$174,_xlfn.AGGREGATE(15,6,ROW('POA3'!$A$2:$A$174)-ROW('POA3'!$A$2)+1/--('POA3'!$A$2:$A$174=$B$60),ROWS($A$66:I70)),10)</f>
        <v>0</v>
      </c>
      <c r="J70" s="31">
        <f>INDEX('POA3'!$A$2:$O$174,_xlfn.AGGREGATE(15,6,ROW('POA3'!$A$2:$A$174)-ROW('POA3'!$A$2)+1/--('POA3'!$A$2:$A$174=$B$60),ROWS($A$66:J70)),11)</f>
        <v>0</v>
      </c>
      <c r="K70" s="31">
        <f>INDEX('POA3'!$A$2:$O$174,_xlfn.AGGREGATE(15,6,ROW('POA3'!$A$2:$A$174)-ROW('POA3'!$A$2)+1/--('POA3'!$A$2:$A$174=$B$60),ROWS($A$66:K70)),12)</f>
        <v>0</v>
      </c>
      <c r="L70" s="31">
        <f>INDEX('POA3'!$A$2:$O$174,_xlfn.AGGREGATE(15,6,ROW('POA3'!$A$2:$A$174)-ROW('POA3'!$A$2)+1/--('POA3'!$A$2:$A$174=$B$60),ROWS($A$66:L70)),13)</f>
        <v>0</v>
      </c>
      <c r="M70" s="31">
        <f>INDEX('POA3'!$A$2:$O$174,_xlfn.AGGREGATE(15,6,ROW('POA3'!$A$2:$A$174)-ROW('POA3'!$A$2)+1/--('POA3'!$A$2:$A$174=$B$60),ROWS($A$66:M70)),14)</f>
        <v>0</v>
      </c>
      <c r="N70" s="37">
        <f t="shared" si="16"/>
        <v>0</v>
      </c>
      <c r="O70" s="41">
        <f t="shared" si="17"/>
        <v>0</v>
      </c>
    </row>
  </sheetData>
  <mergeCells count="48">
    <mergeCell ref="B56:O56"/>
    <mergeCell ref="B57:O57"/>
    <mergeCell ref="C60:N60"/>
    <mergeCell ref="C61:N61"/>
    <mergeCell ref="A63:A65"/>
    <mergeCell ref="B63:B65"/>
    <mergeCell ref="C63:C65"/>
    <mergeCell ref="D63:D65"/>
    <mergeCell ref="E63:E65"/>
    <mergeCell ref="F63:M63"/>
    <mergeCell ref="N63:N65"/>
    <mergeCell ref="O63:O65"/>
    <mergeCell ref="F64:G64"/>
    <mergeCell ref="H64:I64"/>
    <mergeCell ref="J64:K64"/>
    <mergeCell ref="L64:M64"/>
    <mergeCell ref="B39:O39"/>
    <mergeCell ref="B40:O40"/>
    <mergeCell ref="C43:N43"/>
    <mergeCell ref="C44:N44"/>
    <mergeCell ref="A46:A48"/>
    <mergeCell ref="B46:B48"/>
    <mergeCell ref="C46:C48"/>
    <mergeCell ref="D46:D48"/>
    <mergeCell ref="E46:E48"/>
    <mergeCell ref="F46:M46"/>
    <mergeCell ref="N46:N48"/>
    <mergeCell ref="O46:O48"/>
    <mergeCell ref="F47:G47"/>
    <mergeCell ref="H47:I47"/>
    <mergeCell ref="J47:K47"/>
    <mergeCell ref="L47:M47"/>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rowBreaks count="1" manualBreakCount="1">
    <brk id="55"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34"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58">
        <v>409</v>
      </c>
      <c r="C5" s="84" t="s">
        <v>160</v>
      </c>
      <c r="D5" s="84"/>
      <c r="E5" s="84"/>
      <c r="F5" s="84"/>
      <c r="G5" s="84"/>
      <c r="H5" s="84"/>
      <c r="I5" s="84"/>
      <c r="J5" s="84"/>
      <c r="K5" s="84"/>
      <c r="L5" s="84"/>
      <c r="M5" s="84"/>
      <c r="N5" s="84"/>
      <c r="O5" s="46"/>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1.1.2.2 Participar en los procesos de evaluación y acreditación nacional e internacional que contribuyan al mejoramiento de la calidad de oferta educativa.</v>
      </c>
      <c r="D11" s="2" t="str">
        <f>IF(ROWS($A$11:D11)&gt;COUNTIF(POA!$A:$A,$B$5),"",INDEX(POA!$A$2:$O$856,_xlfn.AGGREGATE(15,6,ROW(POA!$A$2:$A$855)-ROW(POA!$A$2)+1/--(POA!$A$2:$A$855=$B$5),ROWS($A$11:D11)),6))</f>
        <v>Evaluación del Doctorado en Historia ante el CONACYT</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1</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3">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1.1.2 Garantizar que la oferta educativa sea de calidad en congruencia y coherencia con el proyecto universitario</v>
      </c>
      <c r="C12" s="2" t="str">
        <f>IF(ROWS($A$11:C12)&gt;COUNTIF(POA!$A:$A,$B$5),"",INDEX(POA!$A$2:$O$856,_xlfn.AGGREGATE(15,6,ROW(POA!$A$2:$A$855)-ROW(POA!$A$2)+1/--(POA!$A$2:$A$855=$B$5),ROWS($A$11:C12)),5))</f>
        <v>1.1.2.2 Participar en los procesos de evaluación y acreditación nacional e internacional que contribuyan al mejoramiento de la calidad de oferta educativa.</v>
      </c>
      <c r="D12" s="2" t="str">
        <f>IF(ROWS($A$11:D12)&gt;COUNTIF(POA!$A:$A,$B$5),"",INDEX(POA!$A$2:$O$856,_xlfn.AGGREGATE(15,6,ROW(POA!$A$2:$A$855)-ROW(POA!$A$2)+1/--(POA!$A$2:$A$855=$B$5),ROWS($A$11:D12)),6))</f>
        <v>Presentacion de examen de grado en apoyo al incremento de eficiencia terminal en la Maestría en Historia</v>
      </c>
      <c r="E12" s="31">
        <f t="shared" ref="E12:E14" si="0">+F12+H12+J12+L12</f>
        <v>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14" si="1">+G12+I12+K12+M12</f>
        <v>0</v>
      </c>
      <c r="O12" s="3">
        <f t="shared" ref="O12:O14"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1.2.2 Fortalecer las trayectorias escolares de los alumnos para asegurar la conclusión exitosa de sus estudios.</v>
      </c>
      <c r="C13" s="2" t="str">
        <f>IF(ROWS($A$11:C13)&gt;COUNTIF(POA!$A:$A,$B$5),"",INDEX(POA!$A$2:$O$856,_xlfn.AGGREGATE(15,6,ROW(POA!$A$2:$A$855)-ROW(POA!$A$2)+1/--(POA!$A$2:$A$855=$B$5),ROWS($A$11:C13)),5))</f>
        <v>1.2.2.9 Realizar estudios de seguimiento de egresados que permitan conocer la contribución de la formación recibida al ejercicio de su profesión.</v>
      </c>
      <c r="D13" s="2" t="str">
        <f>IF(ROWS($A$11:D13)&gt;COUNTIF(POA!$A:$A,$B$5),"",INDEX(POA!$A$2:$O$856,_xlfn.AGGREGATE(15,6,ROW(POA!$A$2:$A$855)-ROW(POA!$A$2)+1/--(POA!$A$2:$A$855=$B$5),ROWS($A$11:D13)),6))</f>
        <v>Realizar estudio de seguimiento de egresados de los programas de Maestría y Doctorado en Historia</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3">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1.2.2 Fortalecer las trayectorias escolares de los alumnos para asegurar la conclusión exitosa de sus estudios.</v>
      </c>
      <c r="C14" s="2" t="str">
        <f>IF(ROWS($A$11:C14)&gt;COUNTIF(POA!$A:$A,$B$5),"",INDEX(POA!$A$2:$O$856,_xlfn.AGGREGATE(15,6,ROW(POA!$A$2:$A$855)-ROW(POA!$A$2)+1/--(POA!$A$2:$A$855=$B$5),ROWS($A$11:C14)),5))</f>
        <v>1.2.2.9 Realizar estudios de seguimiento de egresados que permitan conocer la contribución de la formación recibida al ejercicio de su profesión.</v>
      </c>
      <c r="D14" s="2" t="str">
        <f>IF(ROWS($A$11:D14)&gt;COUNTIF(POA!$A:$A,$B$5),"",INDEX(POA!$A$2:$O$856,_xlfn.AGGREGATE(15,6,ROW(POA!$A$2:$A$855)-ROW(POA!$A$2)+1/--(POA!$A$2:$A$855=$B$5),ROWS($A$11:D14)),6))</f>
        <v>Primer encuentro de egresados del (programa de maestria y doctorado en historia) PMDH.</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3">
        <f t="shared" si="2"/>
        <v>0</v>
      </c>
    </row>
    <row r="18" spans="1:16" ht="15.6" x14ac:dyDescent="0.3">
      <c r="A18" s="4"/>
      <c r="B18" s="82" t="s">
        <v>0</v>
      </c>
      <c r="C18" s="82"/>
      <c r="D18" s="82"/>
      <c r="E18" s="82"/>
      <c r="F18" s="82"/>
      <c r="G18" s="82"/>
      <c r="H18" s="82"/>
      <c r="I18" s="82"/>
      <c r="J18" s="82"/>
      <c r="K18" s="82"/>
      <c r="L18" s="82"/>
      <c r="M18" s="82"/>
      <c r="N18" s="82"/>
      <c r="O18" s="82"/>
    </row>
    <row r="19" spans="1:16" ht="15" x14ac:dyDescent="0.25">
      <c r="A19" s="4"/>
      <c r="B19" s="83" t="s">
        <v>1564</v>
      </c>
      <c r="C19" s="83"/>
      <c r="D19" s="83"/>
      <c r="E19" s="83"/>
      <c r="F19" s="83"/>
      <c r="G19" s="83"/>
      <c r="H19" s="83"/>
      <c r="I19" s="83"/>
      <c r="J19" s="83"/>
      <c r="K19" s="83"/>
      <c r="L19" s="83"/>
      <c r="M19" s="83"/>
      <c r="N19" s="83"/>
      <c r="O19" s="83"/>
    </row>
    <row r="20" spans="1:16" ht="15" x14ac:dyDescent="0.25">
      <c r="A20" s="4"/>
      <c r="B20" s="47"/>
      <c r="C20" s="47"/>
      <c r="D20" s="47"/>
      <c r="E20" s="47"/>
      <c r="F20" s="47"/>
      <c r="G20" s="47"/>
      <c r="H20" s="47"/>
      <c r="I20" s="47"/>
      <c r="J20" s="47"/>
      <c r="K20" s="47"/>
      <c r="L20" s="47"/>
      <c r="M20" s="47"/>
      <c r="N20" s="47"/>
      <c r="O20" s="47"/>
    </row>
    <row r="21" spans="1:16" ht="15.75" x14ac:dyDescent="0.25">
      <c r="A21" s="4"/>
      <c r="B21" s="12"/>
      <c r="C21" s="12"/>
      <c r="D21" s="12"/>
      <c r="E21" s="12"/>
      <c r="F21" s="12"/>
      <c r="G21" s="12"/>
      <c r="H21" s="12"/>
      <c r="I21" s="12"/>
      <c r="J21" s="12"/>
      <c r="K21" s="12"/>
      <c r="L21" s="12"/>
      <c r="M21" s="12"/>
      <c r="N21" s="12"/>
      <c r="O21" s="12"/>
    </row>
    <row r="22" spans="1:16" ht="15.6" x14ac:dyDescent="0.3">
      <c r="A22" s="6" t="s">
        <v>1</v>
      </c>
      <c r="B22" s="58">
        <v>409</v>
      </c>
      <c r="C22" s="84" t="s">
        <v>160</v>
      </c>
      <c r="D22" s="84"/>
      <c r="E22" s="84"/>
      <c r="F22" s="84"/>
      <c r="G22" s="84"/>
      <c r="H22" s="84"/>
      <c r="I22" s="84"/>
      <c r="J22" s="84"/>
      <c r="K22" s="84"/>
      <c r="L22" s="84"/>
      <c r="M22" s="84"/>
      <c r="N22" s="84"/>
      <c r="O22" s="46"/>
    </row>
    <row r="23" spans="1:16" x14ac:dyDescent="0.3">
      <c r="A23" s="6" t="s">
        <v>13</v>
      </c>
      <c r="B23" s="11" t="s">
        <v>2</v>
      </c>
      <c r="C23" s="84" t="s">
        <v>19</v>
      </c>
      <c r="D23" s="84"/>
      <c r="E23" s="84"/>
      <c r="F23" s="84"/>
      <c r="G23" s="84"/>
      <c r="H23" s="84"/>
      <c r="I23" s="84"/>
      <c r="J23" s="84"/>
      <c r="K23" s="84"/>
      <c r="L23" s="84"/>
      <c r="M23" s="84"/>
      <c r="N23" s="84"/>
      <c r="O23" s="8"/>
      <c r="P23" s="4"/>
    </row>
    <row r="24" spans="1:16" ht="15" x14ac:dyDescent="0.25">
      <c r="B24" s="9"/>
      <c r="C24" s="9"/>
      <c r="D24" s="9"/>
      <c r="E24" s="9"/>
      <c r="F24" s="9"/>
      <c r="G24" s="9"/>
      <c r="H24" s="9"/>
      <c r="I24" s="9"/>
      <c r="J24" s="9"/>
      <c r="K24" s="9"/>
      <c r="L24" s="9"/>
      <c r="M24" s="9"/>
      <c r="N24" s="9"/>
    </row>
    <row r="25" spans="1:16" x14ac:dyDescent="0.3">
      <c r="A25" s="85" t="s">
        <v>21</v>
      </c>
      <c r="B25" s="85" t="s">
        <v>22</v>
      </c>
      <c r="C25" s="85" t="s">
        <v>23</v>
      </c>
      <c r="D25" s="85" t="s">
        <v>24</v>
      </c>
      <c r="E25" s="85" t="s">
        <v>5</v>
      </c>
      <c r="F25" s="86" t="s">
        <v>25</v>
      </c>
      <c r="G25" s="86"/>
      <c r="H25" s="86"/>
      <c r="I25" s="86"/>
      <c r="J25" s="86"/>
      <c r="K25" s="86"/>
      <c r="L25" s="86"/>
      <c r="M25" s="86"/>
      <c r="N25" s="87" t="s">
        <v>16</v>
      </c>
      <c r="O25" s="85" t="s">
        <v>17</v>
      </c>
    </row>
    <row r="26" spans="1:16" x14ac:dyDescent="0.3">
      <c r="A26" s="85"/>
      <c r="B26" s="85"/>
      <c r="C26" s="85"/>
      <c r="D26" s="85"/>
      <c r="E26" s="85"/>
      <c r="F26" s="86" t="s">
        <v>6</v>
      </c>
      <c r="G26" s="86"/>
      <c r="H26" s="86" t="s">
        <v>7</v>
      </c>
      <c r="I26" s="86"/>
      <c r="J26" s="86" t="s">
        <v>8</v>
      </c>
      <c r="K26" s="86"/>
      <c r="L26" s="86" t="s">
        <v>9</v>
      </c>
      <c r="M26" s="86"/>
      <c r="N26" s="87"/>
      <c r="O26" s="85"/>
    </row>
    <row r="27" spans="1:16" x14ac:dyDescent="0.3">
      <c r="A27" s="85"/>
      <c r="B27" s="85"/>
      <c r="C27" s="85"/>
      <c r="D27" s="85"/>
      <c r="E27" s="85"/>
      <c r="F27" s="48" t="s">
        <v>10</v>
      </c>
      <c r="G27" s="48" t="s">
        <v>11</v>
      </c>
      <c r="H27" s="48" t="s">
        <v>10</v>
      </c>
      <c r="I27" s="48" t="s">
        <v>11</v>
      </c>
      <c r="J27" s="48" t="s">
        <v>10</v>
      </c>
      <c r="K27" s="48" t="s">
        <v>12</v>
      </c>
      <c r="L27" s="48" t="s">
        <v>10</v>
      </c>
      <c r="M27" s="48" t="s">
        <v>12</v>
      </c>
      <c r="N27" s="87"/>
      <c r="O27" s="85"/>
    </row>
    <row r="28" spans="1:16" ht="79.2" x14ac:dyDescent="0.3">
      <c r="A28" s="2" t="str">
        <f>INDEX('POA2'!$A$2:$O$152,_xlfn.AGGREGATE(15,6,ROW('POA2'!$A$2:$A$152)-ROW('POA2'!$A$2)+1/--('POA2'!$A$2:$A$152=$B$22),ROWS($A$28:A28)),3)</f>
        <v>2.3 Investigación, desarrollo tecnológico e Innovación</v>
      </c>
      <c r="B28" s="2" t="str">
        <f>INDEX('POA2'!$A$2:$O$152,_xlfn.AGGREGATE(15,6,ROW('POA2'!$A$2:$A$152)-ROW('POA2'!$A$2)+1/--('POA2'!$A$2:$A$152=$B$22),ROWS($A$28:B28)),4)</f>
        <v>2.3.1 Fortalecer la investigación, el desarrollo tecnológico y la innovación para contribuir al desarrollo regional, nacional e internacional.</v>
      </c>
      <c r="C28" s="2" t="str">
        <f>INDEX('POA2'!$A$2:$O$152,_xlfn.AGGREGATE(15,6,ROW('POA2'!$A$2:$A$152)-ROW('POA2'!$A$2)+1/--('POA2'!$A$2:$A$152=$B$22),ROWS($A$28:C28)),5)</f>
        <v>2.3.1.3 Fortalecer y consolidar las redes de colaboración en materia de investigación con académicos de otras instituciones de educación superior y centros de investigación de los ámbitos regional, nacional e internacional.</v>
      </c>
      <c r="D28" s="2" t="str">
        <f>INDEX('POA2'!$A$2:$O$152,_xlfn.AGGREGATE(15,6,ROW('POA2'!$A$2:$A$152)-ROW('POA2'!$A$2)+1/--('POA2'!$A$2:$A$152=$B$22),ROWS($A$28:D28)),6)</f>
        <v>Realizar el IX Congreso Internacional de la Red para el Estudio de las Izquierdas en América Latina (REIAL).</v>
      </c>
      <c r="E28" s="37">
        <f t="shared" ref="E28:E32" si="3">+F28+H28+J28+L28</f>
        <v>1</v>
      </c>
      <c r="F28" s="31">
        <f>INDEX('POA2'!$A$2:$O$152,_xlfn.AGGREGATE(15,6,ROW('POA2'!$A$2:$A$152)-ROW('POA2'!$A$2)+1/--('POA2'!$A$2:$A$152=$B$22),ROWS($A$28:F28)),7)</f>
        <v>1</v>
      </c>
      <c r="G28" s="31">
        <f>INDEX('POA2'!$A$2:$O$152,_xlfn.AGGREGATE(15,6,ROW('POA2'!$A$2:$A$152)-ROW('POA2'!$A$2)+1/--('POA2'!$A$2:$A$152=$B$22),ROWS($A$28:G28)),8)</f>
        <v>0</v>
      </c>
      <c r="H28" s="31">
        <f>INDEX('POA2'!$A$2:$O$152,_xlfn.AGGREGATE(15,6,ROW('POA2'!$A$2:$A$152)-ROW('POA2'!$A$2)+1/--('POA2'!$A$2:$A$152=$B$22),ROWS($A$28:H28)),9)</f>
        <v>0</v>
      </c>
      <c r="I28" s="31">
        <f>INDEX('POA2'!$A$2:$O$152,_xlfn.AGGREGATE(15,6,ROW('POA2'!$A$2:$A$152)-ROW('POA2'!$A$2)+1/--('POA2'!$A$2:$A$152=$B$22),ROWS($A$28:I28)),10)</f>
        <v>0</v>
      </c>
      <c r="J28" s="31">
        <f>INDEX('POA2'!$A$2:$O$152,_xlfn.AGGREGATE(15,6,ROW('POA2'!$A$2:$A$152)-ROW('POA2'!$A$2)+1/--('POA2'!$A$2:$A$152=$B$22),ROWS($A$28:J28)),11)</f>
        <v>0</v>
      </c>
      <c r="K28" s="31">
        <f>INDEX('POA2'!$A$2:$O$152,_xlfn.AGGREGATE(15,6,ROW('POA2'!$A$2:$A$152)-ROW('POA2'!$A$2)+1/--('POA2'!$A$2:$A$152=$B$22),ROWS($A$28:K28)),12)</f>
        <v>0</v>
      </c>
      <c r="L28" s="31">
        <f>INDEX('POA2'!$A$2:$O$152,_xlfn.AGGREGATE(15,6,ROW('POA2'!$A$2:$A$152)-ROW('POA2'!$A$2)+1/--('POA2'!$A$2:$A$152=$B$22),ROWS($A$28:L28)),13)</f>
        <v>0</v>
      </c>
      <c r="M28" s="31">
        <f>INDEX('POA2'!$A$2:$O$152,_xlfn.AGGREGATE(15,6,ROW('POA2'!$A$2:$A$152)-ROW('POA2'!$A$2)+1/--('POA2'!$A$2:$A$152=$B$22),ROWS($A$28:M28)),14)</f>
        <v>0</v>
      </c>
      <c r="N28" s="37">
        <f t="shared" ref="N28:N32" si="4">+G28+I28+K28+M28</f>
        <v>0</v>
      </c>
      <c r="O28" s="41">
        <f t="shared" ref="O28:O32" si="5">IFERROR(N28/E28,0%)</f>
        <v>0</v>
      </c>
    </row>
    <row r="29" spans="1:16" ht="52.8" x14ac:dyDescent="0.3">
      <c r="A29" s="2" t="str">
        <f>INDEX('POA2'!$A$2:$O$152,_xlfn.AGGREGATE(15,6,ROW('POA2'!$A$2:$A$152)-ROW('POA2'!$A$2)+1/--('POA2'!$A$2:$A$152=$B$22),ROWS($A$28:A29)),3)</f>
        <v>2.3 Investigación, desarrollo tecnológico e Innovación</v>
      </c>
      <c r="B29" s="2" t="str">
        <f>INDEX('POA2'!$A$2:$O$152,_xlfn.AGGREGATE(15,6,ROW('POA2'!$A$2:$A$152)-ROW('POA2'!$A$2)+1/--('POA2'!$A$2:$A$152=$B$22),ROWS($A$28:B29)),4)</f>
        <v>2.3.2 Difundir y divulgar los resultados de la investigación a través de los diferentes formatos y canales que permitan consolidar la capacidad académica de la institución.</v>
      </c>
      <c r="C29" s="2" t="str">
        <f>INDEX('POA2'!$A$2:$O$152,_xlfn.AGGREGATE(15,6,ROW('POA2'!$A$2:$A$152)-ROW('POA2'!$A$2)+1/--('POA2'!$A$2:$A$152=$B$22),ROWS($A$28:C29)),5)</f>
        <v>2.3.2.1 Fortalecer la difusión y divulgación de los resultados de la investigación.</v>
      </c>
      <c r="D29" s="2" t="str">
        <f>INDEX('POA2'!$A$2:$O$152,_xlfn.AGGREGATE(15,6,ROW('POA2'!$A$2:$A$152)-ROW('POA2'!$A$2)+1/--('POA2'!$A$2:$A$152=$B$22),ROWS($A$28:D29)),6)</f>
        <v>Presentación de ponencias con avances de investigación alcanzados por académicos del IIH.</v>
      </c>
      <c r="E29" s="37">
        <f t="shared" si="3"/>
        <v>6</v>
      </c>
      <c r="F29" s="31">
        <f>INDEX('POA2'!$A$2:$O$152,_xlfn.AGGREGATE(15,6,ROW('POA2'!$A$2:$A$152)-ROW('POA2'!$A$2)+1/--('POA2'!$A$2:$A$152=$B$22),ROWS($A$28:F29)),7)</f>
        <v>1</v>
      </c>
      <c r="G29" s="31">
        <f>INDEX('POA2'!$A$2:$O$152,_xlfn.AGGREGATE(15,6,ROW('POA2'!$A$2:$A$152)-ROW('POA2'!$A$2)+1/--('POA2'!$A$2:$A$152=$B$22),ROWS($A$28:G29)),8)</f>
        <v>1</v>
      </c>
      <c r="H29" s="31">
        <f>INDEX('POA2'!$A$2:$O$152,_xlfn.AGGREGATE(15,6,ROW('POA2'!$A$2:$A$152)-ROW('POA2'!$A$2)+1/--('POA2'!$A$2:$A$152=$B$22),ROWS($A$28:H29)),9)</f>
        <v>1</v>
      </c>
      <c r="I29" s="31">
        <f>INDEX('POA2'!$A$2:$O$152,_xlfn.AGGREGATE(15,6,ROW('POA2'!$A$2:$A$152)-ROW('POA2'!$A$2)+1/--('POA2'!$A$2:$A$152=$B$22),ROWS($A$28:I29)),10)</f>
        <v>0</v>
      </c>
      <c r="J29" s="31">
        <f>INDEX('POA2'!$A$2:$O$152,_xlfn.AGGREGATE(15,6,ROW('POA2'!$A$2:$A$152)-ROW('POA2'!$A$2)+1/--('POA2'!$A$2:$A$152=$B$22),ROWS($A$28:J29)),11)</f>
        <v>2</v>
      </c>
      <c r="K29" s="31">
        <f>INDEX('POA2'!$A$2:$O$152,_xlfn.AGGREGATE(15,6,ROW('POA2'!$A$2:$A$152)-ROW('POA2'!$A$2)+1/--('POA2'!$A$2:$A$152=$B$22),ROWS($A$28:K29)),12)</f>
        <v>0</v>
      </c>
      <c r="L29" s="31">
        <f>INDEX('POA2'!$A$2:$O$152,_xlfn.AGGREGATE(15,6,ROW('POA2'!$A$2:$A$152)-ROW('POA2'!$A$2)+1/--('POA2'!$A$2:$A$152=$B$22),ROWS($A$28:L29)),13)</f>
        <v>2</v>
      </c>
      <c r="M29" s="31">
        <f>INDEX('POA2'!$A$2:$O$152,_xlfn.AGGREGATE(15,6,ROW('POA2'!$A$2:$A$152)-ROW('POA2'!$A$2)+1/--('POA2'!$A$2:$A$152=$B$22),ROWS($A$28:M29)),14)</f>
        <v>0</v>
      </c>
      <c r="N29" s="37">
        <f t="shared" si="4"/>
        <v>1</v>
      </c>
      <c r="O29" s="41">
        <f t="shared" si="5"/>
        <v>0.16666666666666666</v>
      </c>
    </row>
    <row r="30" spans="1:16" ht="52.8" x14ac:dyDescent="0.3">
      <c r="A30" s="2" t="str">
        <f>INDEX('POA2'!$A$2:$O$152,_xlfn.AGGREGATE(15,6,ROW('POA2'!$A$2:$A$152)-ROW('POA2'!$A$2)+1/--('POA2'!$A$2:$A$152=$B$22),ROWS($A$28:A30)),3)</f>
        <v>2.3 Investigación, desarrollo tecnológico e Innovación</v>
      </c>
      <c r="B30" s="2" t="str">
        <f>INDEX('POA2'!$A$2:$O$152,_xlfn.AGGREGATE(15,6,ROW('POA2'!$A$2:$A$152)-ROW('POA2'!$A$2)+1/--('POA2'!$A$2:$A$152=$B$22),ROWS($A$28:B30)),4)</f>
        <v>2.3.2 Difundir y divulgar los resultados de la investigación a través de los diferentes formatos y canales que permitan consolidar la capacidad académica de la institución.</v>
      </c>
      <c r="C30" s="2" t="str">
        <f>INDEX('POA2'!$A$2:$O$152,_xlfn.AGGREGATE(15,6,ROW('POA2'!$A$2:$A$152)-ROW('POA2'!$A$2)+1/--('POA2'!$A$2:$A$152=$B$22),ROWS($A$28:C30)),5)</f>
        <v>2.3.2.4 Fortalecer el proyecto editorial de la universidad en los distintos campos del conocimiento.</v>
      </c>
      <c r="D30" s="2" t="str">
        <f>INDEX('POA2'!$A$2:$O$152,_xlfn.AGGREGATE(15,6,ROW('POA2'!$A$2:$A$152)-ROW('POA2'!$A$2)+1/--('POA2'!$A$2:$A$152=$B$22),ROWS($A$28:D30)),6)</f>
        <v>Edición y publicación de la revista Meyibó</v>
      </c>
      <c r="E30" s="37">
        <f t="shared" si="3"/>
        <v>2</v>
      </c>
      <c r="F30" s="31">
        <f>INDEX('POA2'!$A$2:$O$152,_xlfn.AGGREGATE(15,6,ROW('POA2'!$A$2:$A$152)-ROW('POA2'!$A$2)+1/--('POA2'!$A$2:$A$152=$B$22),ROWS($A$28:F30)),7)</f>
        <v>0</v>
      </c>
      <c r="G30" s="31">
        <f>INDEX('POA2'!$A$2:$O$152,_xlfn.AGGREGATE(15,6,ROW('POA2'!$A$2:$A$152)-ROW('POA2'!$A$2)+1/--('POA2'!$A$2:$A$152=$B$22),ROWS($A$28:G30)),8)</f>
        <v>0</v>
      </c>
      <c r="H30" s="31">
        <f>INDEX('POA2'!$A$2:$O$152,_xlfn.AGGREGATE(15,6,ROW('POA2'!$A$2:$A$152)-ROW('POA2'!$A$2)+1/--('POA2'!$A$2:$A$152=$B$22),ROWS($A$28:H30)),9)</f>
        <v>0</v>
      </c>
      <c r="I30" s="31">
        <f>INDEX('POA2'!$A$2:$O$152,_xlfn.AGGREGATE(15,6,ROW('POA2'!$A$2:$A$152)-ROW('POA2'!$A$2)+1/--('POA2'!$A$2:$A$152=$B$22),ROWS($A$28:I30)),10)</f>
        <v>0</v>
      </c>
      <c r="J30" s="31">
        <f>INDEX('POA2'!$A$2:$O$152,_xlfn.AGGREGATE(15,6,ROW('POA2'!$A$2:$A$152)-ROW('POA2'!$A$2)+1/--('POA2'!$A$2:$A$152=$B$22),ROWS($A$28:J30)),11)</f>
        <v>1</v>
      </c>
      <c r="K30" s="31">
        <f>INDEX('POA2'!$A$2:$O$152,_xlfn.AGGREGATE(15,6,ROW('POA2'!$A$2:$A$152)-ROW('POA2'!$A$2)+1/--('POA2'!$A$2:$A$152=$B$22),ROWS($A$28:K30)),12)</f>
        <v>0</v>
      </c>
      <c r="L30" s="31">
        <f>INDEX('POA2'!$A$2:$O$152,_xlfn.AGGREGATE(15,6,ROW('POA2'!$A$2:$A$152)-ROW('POA2'!$A$2)+1/--('POA2'!$A$2:$A$152=$B$22),ROWS($A$28:L30)),13)</f>
        <v>1</v>
      </c>
      <c r="M30" s="31">
        <f>INDEX('POA2'!$A$2:$O$152,_xlfn.AGGREGATE(15,6,ROW('POA2'!$A$2:$A$152)-ROW('POA2'!$A$2)+1/--('POA2'!$A$2:$A$152=$B$22),ROWS($A$28:M30)),14)</f>
        <v>0</v>
      </c>
      <c r="N30" s="37">
        <f t="shared" si="4"/>
        <v>0</v>
      </c>
      <c r="O30" s="41">
        <f t="shared" si="5"/>
        <v>0</v>
      </c>
    </row>
    <row r="31" spans="1:16" ht="79.2" x14ac:dyDescent="0.3">
      <c r="A31" s="2" t="str">
        <f>INDEX('POA2'!$A$2:$O$152,_xlfn.AGGREGATE(15,6,ROW('POA2'!$A$2:$A$152)-ROW('POA2'!$A$2)+1/--('POA2'!$A$2:$A$152=$B$22),ROWS($A$28:A31)),3)</f>
        <v>2.3 Investigación, desarrollo tecnológico e Innovación</v>
      </c>
      <c r="B31" s="2" t="str">
        <f>INDEX('POA2'!$A$2:$O$152,_xlfn.AGGREGATE(15,6,ROW('POA2'!$A$2:$A$152)-ROW('POA2'!$A$2)+1/--('POA2'!$A$2:$A$152=$B$22),ROWS($A$28:B31)),4)</f>
        <v>2.3.1 Fortalecer la investigación, el desarrollo tecnológico y la innovación para contribuir al desarrollo regional, nacional e internacional.</v>
      </c>
      <c r="C31" s="2" t="str">
        <f>INDEX('POA2'!$A$2:$O$152,_xlfn.AGGREGATE(15,6,ROW('POA2'!$A$2:$A$152)-ROW('POA2'!$A$2)+1/--('POA2'!$A$2:$A$152=$B$22),ROWS($A$28:C31)),5)</f>
        <v>2.3.1.3 Fortalecer y consolidar las redes de colaboración en materia de investigación con académicos de otras instituciones de educación superior y centros de investigación de los ámbitos regional, nacional e internacional.</v>
      </c>
      <c r="D31" s="2" t="str">
        <f>INDEX('POA2'!$A$2:$O$152,_xlfn.AGGREGATE(15,6,ROW('POA2'!$A$2:$A$152)-ROW('POA2'!$A$2)+1/--('POA2'!$A$2:$A$152=$B$22),ROWS($A$28:D31)),6)</f>
        <v>Realizar las XV Jornadas Académicas de Historia, Patrimonio y Frontera, con participación de Redes Academicas.</v>
      </c>
      <c r="E31" s="37">
        <f t="shared" si="3"/>
        <v>1</v>
      </c>
      <c r="F31" s="31">
        <f>INDEX('POA2'!$A$2:$O$152,_xlfn.AGGREGATE(15,6,ROW('POA2'!$A$2:$A$152)-ROW('POA2'!$A$2)+1/--('POA2'!$A$2:$A$152=$B$22),ROWS($A$28:F31)),7)</f>
        <v>0</v>
      </c>
      <c r="G31" s="31">
        <f>INDEX('POA2'!$A$2:$O$152,_xlfn.AGGREGATE(15,6,ROW('POA2'!$A$2:$A$152)-ROW('POA2'!$A$2)+1/--('POA2'!$A$2:$A$152=$B$22),ROWS($A$28:G31)),8)</f>
        <v>0</v>
      </c>
      <c r="H31" s="31">
        <f>INDEX('POA2'!$A$2:$O$152,_xlfn.AGGREGATE(15,6,ROW('POA2'!$A$2:$A$152)-ROW('POA2'!$A$2)+1/--('POA2'!$A$2:$A$152=$B$22),ROWS($A$28:H31)),9)</f>
        <v>0</v>
      </c>
      <c r="I31" s="31">
        <f>INDEX('POA2'!$A$2:$O$152,_xlfn.AGGREGATE(15,6,ROW('POA2'!$A$2:$A$152)-ROW('POA2'!$A$2)+1/--('POA2'!$A$2:$A$152=$B$22),ROWS($A$28:I31)),10)</f>
        <v>0</v>
      </c>
      <c r="J31" s="31">
        <f>INDEX('POA2'!$A$2:$O$152,_xlfn.AGGREGATE(15,6,ROW('POA2'!$A$2:$A$152)-ROW('POA2'!$A$2)+1/--('POA2'!$A$2:$A$152=$B$22),ROWS($A$28:J31)),11)</f>
        <v>1</v>
      </c>
      <c r="K31" s="31">
        <f>INDEX('POA2'!$A$2:$O$152,_xlfn.AGGREGATE(15,6,ROW('POA2'!$A$2:$A$152)-ROW('POA2'!$A$2)+1/--('POA2'!$A$2:$A$152=$B$22),ROWS($A$28:K31)),12)</f>
        <v>0</v>
      </c>
      <c r="L31" s="31">
        <f>INDEX('POA2'!$A$2:$O$152,_xlfn.AGGREGATE(15,6,ROW('POA2'!$A$2:$A$152)-ROW('POA2'!$A$2)+1/--('POA2'!$A$2:$A$152=$B$22),ROWS($A$28:L31)),13)</f>
        <v>0</v>
      </c>
      <c r="M31" s="31">
        <f>INDEX('POA2'!$A$2:$O$152,_xlfn.AGGREGATE(15,6,ROW('POA2'!$A$2:$A$152)-ROW('POA2'!$A$2)+1/--('POA2'!$A$2:$A$152=$B$22),ROWS($A$28:M31)),14)</f>
        <v>0</v>
      </c>
      <c r="N31" s="37">
        <f t="shared" si="4"/>
        <v>0</v>
      </c>
      <c r="O31" s="41">
        <f t="shared" si="5"/>
        <v>0</v>
      </c>
    </row>
    <row r="32" spans="1:16" ht="66" x14ac:dyDescent="0.3">
      <c r="A32" s="2" t="str">
        <f>INDEX('POA2'!$A$2:$O$152,_xlfn.AGGREGATE(15,6,ROW('POA2'!$A$2:$A$152)-ROW('POA2'!$A$2)+1/--('POA2'!$A$2:$A$152=$B$22),ROWS($A$28:A32)),3)</f>
        <v>2.3 Investigación, desarrollo tecnológico e Innovación</v>
      </c>
      <c r="B32" s="2" t="str">
        <f>INDEX('POA2'!$A$2:$O$152,_xlfn.AGGREGATE(15,6,ROW('POA2'!$A$2:$A$152)-ROW('POA2'!$A$2)+1/--('POA2'!$A$2:$A$152=$B$22),ROWS($A$28:B32)),4)</f>
        <v>2.3.1 Fortalecer la investigación, el desarrollo tecnológico y la innovación para contribuir al desarrollo regional, nacional e internacional.</v>
      </c>
      <c r="C32" s="2" t="str">
        <f>INDEX('POA2'!$A$2:$O$152,_xlfn.AGGREGATE(15,6,ROW('POA2'!$A$2:$A$152)-ROW('POA2'!$A$2)+1/--('POA2'!$A$2:$A$152=$B$22),ROWS($A$28:C32)),5)</f>
        <v>2.3.1.5 Consolidar el vínculo entre la investigación y la docencia mediante estrategias diferenciadas que incidan en las distintas etapas del proceso formativo de los estudiantes.</v>
      </c>
      <c r="D32" s="2" t="str">
        <f>INDEX('POA2'!$A$2:$O$152,_xlfn.AGGREGATE(15,6,ROW('POA2'!$A$2:$A$152)-ROW('POA2'!$A$2)+1/--('POA2'!$A$2:$A$152=$B$22),ROWS($A$28:D32)),6)</f>
        <v>Seguimiento a la actividad de investigacion de estudiantes de la Maestria y  Doctorado en Historia</v>
      </c>
      <c r="E32" s="37">
        <f t="shared" si="3"/>
        <v>0</v>
      </c>
      <c r="F32" s="31">
        <f>INDEX('POA2'!$A$2:$O$152,_xlfn.AGGREGATE(15,6,ROW('POA2'!$A$2:$A$152)-ROW('POA2'!$A$2)+1/--('POA2'!$A$2:$A$152=$B$22),ROWS($A$28:F32)),7)</f>
        <v>0</v>
      </c>
      <c r="G32" s="31">
        <f>INDEX('POA2'!$A$2:$O$152,_xlfn.AGGREGATE(15,6,ROW('POA2'!$A$2:$A$152)-ROW('POA2'!$A$2)+1/--('POA2'!$A$2:$A$152=$B$22),ROWS($A$28:G32)),8)</f>
        <v>0</v>
      </c>
      <c r="H32" s="31">
        <f>INDEX('POA2'!$A$2:$O$152,_xlfn.AGGREGATE(15,6,ROW('POA2'!$A$2:$A$152)-ROW('POA2'!$A$2)+1/--('POA2'!$A$2:$A$152=$B$22),ROWS($A$28:H32)),9)</f>
        <v>0</v>
      </c>
      <c r="I32" s="31">
        <f>INDEX('POA2'!$A$2:$O$152,_xlfn.AGGREGATE(15,6,ROW('POA2'!$A$2:$A$152)-ROW('POA2'!$A$2)+1/--('POA2'!$A$2:$A$152=$B$22),ROWS($A$28:I32)),10)</f>
        <v>0</v>
      </c>
      <c r="J32" s="31">
        <f>INDEX('POA2'!$A$2:$O$152,_xlfn.AGGREGATE(15,6,ROW('POA2'!$A$2:$A$152)-ROW('POA2'!$A$2)+1/--('POA2'!$A$2:$A$152=$B$22),ROWS($A$28:J32)),11)</f>
        <v>0</v>
      </c>
      <c r="K32" s="31">
        <f>INDEX('POA2'!$A$2:$O$152,_xlfn.AGGREGATE(15,6,ROW('POA2'!$A$2:$A$152)-ROW('POA2'!$A$2)+1/--('POA2'!$A$2:$A$152=$B$22),ROWS($A$28:K32)),12)</f>
        <v>0</v>
      </c>
      <c r="L32" s="31">
        <f>INDEX('POA2'!$A$2:$O$152,_xlfn.AGGREGATE(15,6,ROW('POA2'!$A$2:$A$152)-ROW('POA2'!$A$2)+1/--('POA2'!$A$2:$A$152=$B$22),ROWS($A$28:L32)),13)</f>
        <v>0</v>
      </c>
      <c r="M32" s="31">
        <f>INDEX('POA2'!$A$2:$O$152,_xlfn.AGGREGATE(15,6,ROW('POA2'!$A$2:$A$152)-ROW('POA2'!$A$2)+1/--('POA2'!$A$2:$A$152=$B$22),ROWS($A$28:M32)),14)</f>
        <v>0</v>
      </c>
      <c r="N32" s="37">
        <f t="shared" si="4"/>
        <v>0</v>
      </c>
      <c r="O32" s="41">
        <f t="shared" si="5"/>
        <v>0</v>
      </c>
    </row>
    <row r="34" spans="1:16" ht="15.6" x14ac:dyDescent="0.3">
      <c r="A34" s="4"/>
      <c r="B34" s="82" t="s">
        <v>0</v>
      </c>
      <c r="C34" s="82"/>
      <c r="D34" s="82"/>
      <c r="E34" s="82"/>
      <c r="F34" s="82"/>
      <c r="G34" s="82"/>
      <c r="H34" s="82"/>
      <c r="I34" s="82"/>
      <c r="J34" s="82"/>
      <c r="K34" s="82"/>
      <c r="L34" s="82"/>
      <c r="M34" s="82"/>
      <c r="N34" s="82"/>
      <c r="O34" s="82"/>
    </row>
    <row r="35" spans="1:16" x14ac:dyDescent="0.3">
      <c r="A35" s="4"/>
      <c r="B35" s="83" t="s">
        <v>1564</v>
      </c>
      <c r="C35" s="83"/>
      <c r="D35" s="83"/>
      <c r="E35" s="83"/>
      <c r="F35" s="83"/>
      <c r="G35" s="83"/>
      <c r="H35" s="83"/>
      <c r="I35" s="83"/>
      <c r="J35" s="83"/>
      <c r="K35" s="83"/>
      <c r="L35" s="83"/>
      <c r="M35" s="83"/>
      <c r="N35" s="83"/>
      <c r="O35" s="83"/>
    </row>
    <row r="36" spans="1:16" x14ac:dyDescent="0.3">
      <c r="A36" s="4"/>
      <c r="B36" s="47"/>
      <c r="C36" s="47"/>
      <c r="D36" s="47"/>
      <c r="E36" s="47"/>
      <c r="F36" s="47"/>
      <c r="G36" s="47"/>
      <c r="H36" s="47"/>
      <c r="I36" s="47"/>
      <c r="J36" s="47"/>
      <c r="K36" s="47"/>
      <c r="L36" s="47"/>
      <c r="M36" s="47"/>
      <c r="N36" s="47"/>
      <c r="O36" s="47"/>
    </row>
    <row r="37" spans="1:16" ht="15.6" x14ac:dyDescent="0.3">
      <c r="A37" s="4"/>
      <c r="B37" s="12"/>
      <c r="C37" s="12"/>
      <c r="D37" s="12"/>
      <c r="E37" s="12"/>
      <c r="F37" s="12"/>
      <c r="G37" s="12"/>
      <c r="H37" s="12"/>
      <c r="I37" s="12"/>
      <c r="J37" s="12"/>
      <c r="K37" s="12"/>
      <c r="L37" s="12"/>
      <c r="M37" s="12"/>
      <c r="N37" s="12"/>
      <c r="O37" s="12"/>
    </row>
    <row r="38" spans="1:16" ht="15.6" x14ac:dyDescent="0.3">
      <c r="A38" s="6" t="s">
        <v>1</v>
      </c>
      <c r="B38" s="58">
        <v>409</v>
      </c>
      <c r="C38" s="84" t="s">
        <v>160</v>
      </c>
      <c r="D38" s="84"/>
      <c r="E38" s="84"/>
      <c r="F38" s="84"/>
      <c r="G38" s="84"/>
      <c r="H38" s="84"/>
      <c r="I38" s="84"/>
      <c r="J38" s="84"/>
      <c r="K38" s="84"/>
      <c r="L38" s="84"/>
      <c r="M38" s="84"/>
      <c r="N38" s="84"/>
      <c r="O38" s="46"/>
    </row>
    <row r="39" spans="1:16" x14ac:dyDescent="0.3">
      <c r="A39" s="6" t="s">
        <v>13</v>
      </c>
      <c r="B39" s="11" t="s">
        <v>3</v>
      </c>
      <c r="C39" s="84" t="s">
        <v>26</v>
      </c>
      <c r="D39" s="84"/>
      <c r="E39" s="84"/>
      <c r="F39" s="84"/>
      <c r="G39" s="84"/>
      <c r="H39" s="84"/>
      <c r="I39" s="84"/>
      <c r="J39" s="84"/>
      <c r="K39" s="84"/>
      <c r="L39" s="84"/>
      <c r="M39" s="84"/>
      <c r="N39" s="84"/>
      <c r="O39" s="8"/>
      <c r="P39" s="4"/>
    </row>
    <row r="40" spans="1:16" x14ac:dyDescent="0.3">
      <c r="B40" s="9"/>
      <c r="C40" s="9"/>
      <c r="D40" s="9"/>
      <c r="E40" s="9"/>
      <c r="F40" s="9"/>
      <c r="G40" s="9"/>
      <c r="H40" s="9"/>
      <c r="I40" s="9"/>
      <c r="J40" s="9"/>
      <c r="K40" s="9"/>
      <c r="L40" s="9"/>
      <c r="M40" s="9"/>
      <c r="N40" s="9"/>
    </row>
    <row r="41" spans="1:16" x14ac:dyDescent="0.3">
      <c r="A41" s="85" t="s">
        <v>21</v>
      </c>
      <c r="B41" s="85" t="s">
        <v>22</v>
      </c>
      <c r="C41" s="85" t="s">
        <v>23</v>
      </c>
      <c r="D41" s="85" t="s">
        <v>24</v>
      </c>
      <c r="E41" s="85" t="s">
        <v>5</v>
      </c>
      <c r="F41" s="86" t="s">
        <v>25</v>
      </c>
      <c r="G41" s="86"/>
      <c r="H41" s="86"/>
      <c r="I41" s="86"/>
      <c r="J41" s="86"/>
      <c r="K41" s="86"/>
      <c r="L41" s="86"/>
      <c r="M41" s="86"/>
      <c r="N41" s="87" t="s">
        <v>16</v>
      </c>
      <c r="O41" s="85" t="s">
        <v>17</v>
      </c>
    </row>
    <row r="42" spans="1:16" x14ac:dyDescent="0.3">
      <c r="A42" s="85"/>
      <c r="B42" s="85"/>
      <c r="C42" s="85"/>
      <c r="D42" s="85"/>
      <c r="E42" s="85"/>
      <c r="F42" s="86" t="s">
        <v>6</v>
      </c>
      <c r="G42" s="86"/>
      <c r="H42" s="86" t="s">
        <v>7</v>
      </c>
      <c r="I42" s="86"/>
      <c r="J42" s="86" t="s">
        <v>8</v>
      </c>
      <c r="K42" s="86"/>
      <c r="L42" s="86" t="s">
        <v>9</v>
      </c>
      <c r="M42" s="86"/>
      <c r="N42" s="87"/>
      <c r="O42" s="85"/>
    </row>
    <row r="43" spans="1:16" x14ac:dyDescent="0.3">
      <c r="A43" s="85"/>
      <c r="B43" s="85"/>
      <c r="C43" s="85"/>
      <c r="D43" s="85"/>
      <c r="E43" s="85"/>
      <c r="F43" s="48" t="s">
        <v>10</v>
      </c>
      <c r="G43" s="48" t="s">
        <v>11</v>
      </c>
      <c r="H43" s="48" t="s">
        <v>10</v>
      </c>
      <c r="I43" s="48" t="s">
        <v>11</v>
      </c>
      <c r="J43" s="48" t="s">
        <v>10</v>
      </c>
      <c r="K43" s="48" t="s">
        <v>12</v>
      </c>
      <c r="L43" s="48" t="s">
        <v>10</v>
      </c>
      <c r="M43" s="48" t="s">
        <v>12</v>
      </c>
      <c r="N43" s="87"/>
      <c r="O43" s="85"/>
    </row>
    <row r="44" spans="1:16" ht="52.8" x14ac:dyDescent="0.3">
      <c r="A44" s="2" t="str">
        <f>INDEX('POA3'!$A$2:$O$174,_xlfn.AGGREGATE(15,6,ROW('POA3'!$A$2:$A$174)-ROW('POA3'!$A$2)+1/--('POA3'!$A$2:$A$174=$B$38),ROWS($A$44:A44)),3)</f>
        <v>3.4 Extensión y vinculación</v>
      </c>
      <c r="B44" s="2" t="str">
        <f>INDEX('POA3'!$A$2:$O$174,_xlfn.AGGREGATE(15,6,ROW('POA3'!$A$2:$A$174)-ROW('POA3'!$A$2)+1/--('POA3'!$A$2:$A$174=$B$38),ROWS($A$44:B44)),4)</f>
        <v>3.4.1 Fortalecer la presencia de la universidad en la sociedad a través de la divulgación del conocimiento y la promoción de la cultura y el deporte.</v>
      </c>
      <c r="C44" s="2" t="str">
        <f>INDEX('POA3'!$A$2:$O$174,_xlfn.AGGREGATE(15,6,ROW('POA3'!$A$2:$A$174)-ROW('POA3'!$A$2)+1/--('POA3'!$A$2:$A$174=$B$38),ROWS($A$44:C44)),5)</f>
        <v>3.4.1.3 Promover la formación de públicos para el arte, la ciencia y las humanidades, tanto entre los universitarios como entre la comunidad en general.</v>
      </c>
      <c r="D44" s="2" t="str">
        <f>INDEX('POA3'!$A$2:$O$174,_xlfn.AGGREGATE(15,6,ROW('POA3'!$A$2:$A$174)-ROW('POA3'!$A$2)+1/--('POA3'!$A$2:$A$174=$B$38),ROWS($A$44:D44)),6)</f>
        <v>Conferencias de miembros del IIH en el ciclo anual de conferencias Historia de Baja California, organizado con el Centro Cultural Tijuana y el IIH.</v>
      </c>
      <c r="E44" s="37">
        <f t="shared" ref="E44:E47" si="6">+F44+H44+J44+L44</f>
        <v>4</v>
      </c>
      <c r="F44" s="2">
        <f>INDEX('POA3'!$A$2:$O$174,_xlfn.AGGREGATE(15,6,ROW('POA3'!$A$2:$A$174)-ROW('POA3'!$A$2)+1/--('POA3'!$A$2:$A$174=$B$38),ROWS($A$44:F44)),7)</f>
        <v>1</v>
      </c>
      <c r="G44" s="2">
        <f>INDEX('POA3'!$A$2:$O$174,_xlfn.AGGREGATE(15,6,ROW('POA3'!$A$2:$A$174)-ROW('POA3'!$A$2)+1/--('POA3'!$A$2:$A$174=$B$38),ROWS($A$44:G44)),8)</f>
        <v>1</v>
      </c>
      <c r="H44" s="2">
        <f>INDEX('POA3'!$A$2:$O$174,_xlfn.AGGREGATE(15,6,ROW('POA3'!$A$2:$A$174)-ROW('POA3'!$A$2)+1/--('POA3'!$A$2:$A$174=$B$38),ROWS($A$44:H44)),9)</f>
        <v>1</v>
      </c>
      <c r="I44" s="2">
        <f>INDEX('POA3'!$A$2:$O$174,_xlfn.AGGREGATE(15,6,ROW('POA3'!$A$2:$A$174)-ROW('POA3'!$A$2)+1/--('POA3'!$A$2:$A$174=$B$38),ROWS($A$44:I44)),10)</f>
        <v>0</v>
      </c>
      <c r="J44" s="2">
        <f>INDEX('POA3'!$A$2:$O$174,_xlfn.AGGREGATE(15,6,ROW('POA3'!$A$2:$A$174)-ROW('POA3'!$A$2)+1/--('POA3'!$A$2:$A$174=$B$38),ROWS($A$44:J44)),11)</f>
        <v>1</v>
      </c>
      <c r="K44" s="2">
        <f>INDEX('POA3'!$A$2:$O$174,_xlfn.AGGREGATE(15,6,ROW('POA3'!$A$2:$A$174)-ROW('POA3'!$A$2)+1/--('POA3'!$A$2:$A$174=$B$38),ROWS($A$44:K44)),12)</f>
        <v>0</v>
      </c>
      <c r="L44" s="2">
        <f>INDEX('POA3'!$A$2:$O$174,_xlfn.AGGREGATE(15,6,ROW('POA3'!$A$2:$A$174)-ROW('POA3'!$A$2)+1/--('POA3'!$A$2:$A$174=$B$38),ROWS($A$44:L44)),13)</f>
        <v>1</v>
      </c>
      <c r="M44" s="2">
        <f>INDEX('POA3'!$A$2:$O$174,_xlfn.AGGREGATE(15,6,ROW('POA3'!$A$2:$A$174)-ROW('POA3'!$A$2)+1/--('POA3'!$A$2:$A$174=$B$38),ROWS($A$44:M44)),14)</f>
        <v>0</v>
      </c>
      <c r="N44" s="37">
        <f t="shared" ref="N44:N47" si="7">+G44+I44+K44+M44</f>
        <v>1</v>
      </c>
      <c r="O44" s="41">
        <f t="shared" ref="O44:O47" si="8">IFERROR(N44/E44,0%)</f>
        <v>0.25</v>
      </c>
    </row>
    <row r="45" spans="1:16" ht="52.8" x14ac:dyDescent="0.3">
      <c r="A45" s="2" t="str">
        <f>INDEX('POA3'!$A$2:$O$174,_xlfn.AGGREGATE(15,6,ROW('POA3'!$A$2:$A$174)-ROW('POA3'!$A$2)+1/--('POA3'!$A$2:$A$174=$B$38),ROWS($A$44:A45)),3)</f>
        <v>3.4 Extensión y vinculación</v>
      </c>
      <c r="B45" s="2" t="str">
        <f>INDEX('POA3'!$A$2:$O$174,_xlfn.AGGREGATE(15,6,ROW('POA3'!$A$2:$A$174)-ROW('POA3'!$A$2)+1/--('POA3'!$A$2:$A$174=$B$38),ROWS($A$44:B45)),4)</f>
        <v>3.4.1 Fortalecer la presencia de la universidad en la sociedad a través de la divulgación del conocimiento y la promoción de la cultura y el deporte.</v>
      </c>
      <c r="C45" s="2" t="str">
        <f>INDEX('POA3'!$A$2:$O$174,_xlfn.AGGREGATE(15,6,ROW('POA3'!$A$2:$A$174)-ROW('POA3'!$A$2)+1/--('POA3'!$A$2:$A$174=$B$38),ROWS($A$44:C45)),5)</f>
        <v>3.4.1.3 Promover la formación de públicos para el arte, la ciencia y las humanidades, tanto entre los universitarios como entre la comunidad en general.</v>
      </c>
      <c r="D45" s="2" t="str">
        <f>INDEX('POA3'!$A$2:$O$174,_xlfn.AGGREGATE(15,6,ROW('POA3'!$A$2:$A$174)-ROW('POA3'!$A$2)+1/--('POA3'!$A$2:$A$174=$B$38),ROWS($A$44:D45)),6)</f>
        <v xml:space="preserve"> Participación de académicos del IIH en eventos de divulgación dirigidos al público en general.</v>
      </c>
      <c r="E45" s="37">
        <f t="shared" si="6"/>
        <v>3</v>
      </c>
      <c r="F45" s="2">
        <f>INDEX('POA3'!$A$2:$O$174,_xlfn.AGGREGATE(15,6,ROW('POA3'!$A$2:$A$174)-ROW('POA3'!$A$2)+1/--('POA3'!$A$2:$A$174=$B$38),ROWS($A$44:F45)),7)</f>
        <v>0</v>
      </c>
      <c r="G45" s="2">
        <f>INDEX('POA3'!$A$2:$O$174,_xlfn.AGGREGATE(15,6,ROW('POA3'!$A$2:$A$174)-ROW('POA3'!$A$2)+1/--('POA3'!$A$2:$A$174=$B$38),ROWS($A$44:G45)),8)</f>
        <v>0</v>
      </c>
      <c r="H45" s="2">
        <f>INDEX('POA3'!$A$2:$O$174,_xlfn.AGGREGATE(15,6,ROW('POA3'!$A$2:$A$174)-ROW('POA3'!$A$2)+1/--('POA3'!$A$2:$A$174=$B$38),ROWS($A$44:H45)),9)</f>
        <v>1</v>
      </c>
      <c r="I45" s="2">
        <f>INDEX('POA3'!$A$2:$O$174,_xlfn.AGGREGATE(15,6,ROW('POA3'!$A$2:$A$174)-ROW('POA3'!$A$2)+1/--('POA3'!$A$2:$A$174=$B$38),ROWS($A$44:I45)),10)</f>
        <v>0</v>
      </c>
      <c r="J45" s="2">
        <f>INDEX('POA3'!$A$2:$O$174,_xlfn.AGGREGATE(15,6,ROW('POA3'!$A$2:$A$174)-ROW('POA3'!$A$2)+1/--('POA3'!$A$2:$A$174=$B$38),ROWS($A$44:J45)),11)</f>
        <v>1</v>
      </c>
      <c r="K45" s="2">
        <f>INDEX('POA3'!$A$2:$O$174,_xlfn.AGGREGATE(15,6,ROW('POA3'!$A$2:$A$174)-ROW('POA3'!$A$2)+1/--('POA3'!$A$2:$A$174=$B$38),ROWS($A$44:K45)),12)</f>
        <v>0</v>
      </c>
      <c r="L45" s="2">
        <f>INDEX('POA3'!$A$2:$O$174,_xlfn.AGGREGATE(15,6,ROW('POA3'!$A$2:$A$174)-ROW('POA3'!$A$2)+1/--('POA3'!$A$2:$A$174=$B$38),ROWS($A$44:L45)),13)</f>
        <v>1</v>
      </c>
      <c r="M45" s="2">
        <f>INDEX('POA3'!$A$2:$O$174,_xlfn.AGGREGATE(15,6,ROW('POA3'!$A$2:$A$174)-ROW('POA3'!$A$2)+1/--('POA3'!$A$2:$A$174=$B$38),ROWS($A$44:M45)),14)</f>
        <v>0</v>
      </c>
      <c r="N45" s="37">
        <f t="shared" si="7"/>
        <v>0</v>
      </c>
      <c r="O45" s="41">
        <f t="shared" si="8"/>
        <v>0</v>
      </c>
    </row>
    <row r="46" spans="1:16" ht="39.6" x14ac:dyDescent="0.3">
      <c r="A46" s="2" t="str">
        <f>INDEX('POA3'!$A$2:$O$174,_xlfn.AGGREGATE(15,6,ROW('POA3'!$A$2:$A$174)-ROW('POA3'!$A$2)+1/--('POA3'!$A$2:$A$174=$B$38),ROWS($A$44:A46)),3)</f>
        <v>3.4 Extensión y vinculación</v>
      </c>
      <c r="B46" s="2" t="str">
        <f>INDEX('POA3'!$A$2:$O$174,_xlfn.AGGREGATE(15,6,ROW('POA3'!$A$2:$A$174)-ROW('POA3'!$A$2)+1/--('POA3'!$A$2:$A$174=$B$38),ROWS($A$44:B46)),4)</f>
        <v>3.4.3 Impulsar mecanismos para la generación de ingresos propios a través de la vinculación con el entorno social y productivo.</v>
      </c>
      <c r="C46" s="2" t="str">
        <f>INDEX('POA3'!$A$2:$O$174,_xlfn.AGGREGATE(15,6,ROW('POA3'!$A$2:$A$174)-ROW('POA3'!$A$2)+1/--('POA3'!$A$2:$A$174=$B$38),ROWS($A$44:C46)),5)</f>
        <v>3.4.3.2 Promover la realización de proyectos de investigación vinculada que generen recursos extraordinarios para la institución.</v>
      </c>
      <c r="D46" s="2" t="str">
        <f>INDEX('POA3'!$A$2:$O$174,_xlfn.AGGREGATE(15,6,ROW('POA3'!$A$2:$A$174)-ROW('POA3'!$A$2)+1/--('POA3'!$A$2:$A$174=$B$38),ROWS($A$44:D46)),6)</f>
        <v>Elaborar la propuesta temática y presupuestal de un diplomado que ofertará el IIH.</v>
      </c>
      <c r="E46" s="37">
        <f t="shared" si="6"/>
        <v>1</v>
      </c>
      <c r="F46" s="2">
        <f>INDEX('POA3'!$A$2:$O$174,_xlfn.AGGREGATE(15,6,ROW('POA3'!$A$2:$A$174)-ROW('POA3'!$A$2)+1/--('POA3'!$A$2:$A$174=$B$38),ROWS($A$44:F46)),7)</f>
        <v>0</v>
      </c>
      <c r="G46" s="2">
        <f>INDEX('POA3'!$A$2:$O$174,_xlfn.AGGREGATE(15,6,ROW('POA3'!$A$2:$A$174)-ROW('POA3'!$A$2)+1/--('POA3'!$A$2:$A$174=$B$38),ROWS($A$44:G46)),8)</f>
        <v>0</v>
      </c>
      <c r="H46" s="2">
        <f>INDEX('POA3'!$A$2:$O$174,_xlfn.AGGREGATE(15,6,ROW('POA3'!$A$2:$A$174)-ROW('POA3'!$A$2)+1/--('POA3'!$A$2:$A$174=$B$38),ROWS($A$44:H46)),9)</f>
        <v>0</v>
      </c>
      <c r="I46" s="2">
        <f>INDEX('POA3'!$A$2:$O$174,_xlfn.AGGREGATE(15,6,ROW('POA3'!$A$2:$A$174)-ROW('POA3'!$A$2)+1/--('POA3'!$A$2:$A$174=$B$38),ROWS($A$44:I46)),10)</f>
        <v>0</v>
      </c>
      <c r="J46" s="2">
        <f>INDEX('POA3'!$A$2:$O$174,_xlfn.AGGREGATE(15,6,ROW('POA3'!$A$2:$A$174)-ROW('POA3'!$A$2)+1/--('POA3'!$A$2:$A$174=$B$38),ROWS($A$44:J46)),11)</f>
        <v>1</v>
      </c>
      <c r="K46" s="2">
        <f>INDEX('POA3'!$A$2:$O$174,_xlfn.AGGREGATE(15,6,ROW('POA3'!$A$2:$A$174)-ROW('POA3'!$A$2)+1/--('POA3'!$A$2:$A$174=$B$38),ROWS($A$44:K46)),12)</f>
        <v>0</v>
      </c>
      <c r="L46" s="2">
        <f>INDEX('POA3'!$A$2:$O$174,_xlfn.AGGREGATE(15,6,ROW('POA3'!$A$2:$A$174)-ROW('POA3'!$A$2)+1/--('POA3'!$A$2:$A$174=$B$38),ROWS($A$44:L46)),13)</f>
        <v>0</v>
      </c>
      <c r="M46" s="2">
        <f>INDEX('POA3'!$A$2:$O$174,_xlfn.AGGREGATE(15,6,ROW('POA3'!$A$2:$A$174)-ROW('POA3'!$A$2)+1/--('POA3'!$A$2:$A$174=$B$38),ROWS($A$44:M46)),14)</f>
        <v>0</v>
      </c>
      <c r="N46" s="37">
        <f t="shared" si="7"/>
        <v>0</v>
      </c>
      <c r="O46" s="41">
        <f t="shared" si="8"/>
        <v>0</v>
      </c>
    </row>
    <row r="47" spans="1:16" ht="51.75" customHeight="1" x14ac:dyDescent="0.3">
      <c r="A47" s="2" t="str">
        <f>INDEX('POA3'!$A$2:$O$174,_xlfn.AGGREGATE(15,6,ROW('POA3'!$A$2:$A$174)-ROW('POA3'!$A$2)+1/--('POA3'!$A$2:$A$174=$B$38),ROWS($A$44:A47)),3)</f>
        <v>3.4 Extensión y vinculación</v>
      </c>
      <c r="B47" s="2" t="str">
        <f>INDEX('POA3'!$A$2:$O$174,_xlfn.AGGREGATE(15,6,ROW('POA3'!$A$2:$A$174)-ROW('POA3'!$A$2)+1/--('POA3'!$A$2:$A$174=$B$38),ROWS($A$44:B47)),4)</f>
        <v>3.4.3 Impulsar mecanismos para la generación de ingresos propios a través de la vinculación con el entorno social y productivo.</v>
      </c>
      <c r="C47" s="2" t="str">
        <f>INDEX('POA3'!$A$2:$O$174,_xlfn.AGGREGATE(15,6,ROW('POA3'!$A$2:$A$174)-ROW('POA3'!$A$2)+1/--('POA3'!$A$2:$A$174=$B$38),ROWS($A$44:C47)),5)</f>
        <v>3.4.3.2 Promover la realización de proyectos de investigación vinculada que generen recursos extraordinarios para la institución.</v>
      </c>
      <c r="D47" s="2" t="str">
        <f>INDEX('POA3'!$A$2:$O$174,_xlfn.AGGREGATE(15,6,ROW('POA3'!$A$2:$A$174)-ROW('POA3'!$A$2)+1/--('POA3'!$A$2:$A$174=$B$38),ROWS($A$44:D47)),6)</f>
        <v>Ofertar un diplomado  tematico en historia</v>
      </c>
      <c r="E47" s="37">
        <f t="shared" si="6"/>
        <v>1</v>
      </c>
      <c r="F47" s="2">
        <f>INDEX('POA3'!$A$2:$O$174,_xlfn.AGGREGATE(15,6,ROW('POA3'!$A$2:$A$174)-ROW('POA3'!$A$2)+1/--('POA3'!$A$2:$A$174=$B$38),ROWS($A$44:F47)),7)</f>
        <v>0</v>
      </c>
      <c r="G47" s="2">
        <f>INDEX('POA3'!$A$2:$O$174,_xlfn.AGGREGATE(15,6,ROW('POA3'!$A$2:$A$174)-ROW('POA3'!$A$2)+1/--('POA3'!$A$2:$A$174=$B$38),ROWS($A$44:G47)),8)</f>
        <v>0</v>
      </c>
      <c r="H47" s="2">
        <f>INDEX('POA3'!$A$2:$O$174,_xlfn.AGGREGATE(15,6,ROW('POA3'!$A$2:$A$174)-ROW('POA3'!$A$2)+1/--('POA3'!$A$2:$A$174=$B$38),ROWS($A$44:H47)),9)</f>
        <v>0</v>
      </c>
      <c r="I47" s="2">
        <f>INDEX('POA3'!$A$2:$O$174,_xlfn.AGGREGATE(15,6,ROW('POA3'!$A$2:$A$174)-ROW('POA3'!$A$2)+1/--('POA3'!$A$2:$A$174=$B$38),ROWS($A$44:I47)),10)</f>
        <v>0</v>
      </c>
      <c r="J47" s="2">
        <f>INDEX('POA3'!$A$2:$O$174,_xlfn.AGGREGATE(15,6,ROW('POA3'!$A$2:$A$174)-ROW('POA3'!$A$2)+1/--('POA3'!$A$2:$A$174=$B$38),ROWS($A$44:J47)),11)</f>
        <v>0</v>
      </c>
      <c r="K47" s="2">
        <f>INDEX('POA3'!$A$2:$O$174,_xlfn.AGGREGATE(15,6,ROW('POA3'!$A$2:$A$174)-ROW('POA3'!$A$2)+1/--('POA3'!$A$2:$A$174=$B$38),ROWS($A$44:K47)),12)</f>
        <v>0</v>
      </c>
      <c r="L47" s="2">
        <f>INDEX('POA3'!$A$2:$O$174,_xlfn.AGGREGATE(15,6,ROW('POA3'!$A$2:$A$174)-ROW('POA3'!$A$2)+1/--('POA3'!$A$2:$A$174=$B$38),ROWS($A$44:L47)),13)</f>
        <v>1</v>
      </c>
      <c r="M47" s="2">
        <f>INDEX('POA3'!$A$2:$O$174,_xlfn.AGGREGATE(15,6,ROW('POA3'!$A$2:$A$174)-ROW('POA3'!$A$2)+1/--('POA3'!$A$2:$A$174=$B$38),ROWS($A$44:M47)),14)</f>
        <v>0</v>
      </c>
      <c r="N47" s="37">
        <f t="shared" si="7"/>
        <v>0</v>
      </c>
      <c r="O47" s="41">
        <f t="shared" si="8"/>
        <v>0</v>
      </c>
    </row>
  </sheetData>
  <mergeCells count="48">
    <mergeCell ref="B34:O34"/>
    <mergeCell ref="B35:O35"/>
    <mergeCell ref="C38:N38"/>
    <mergeCell ref="C39:N39"/>
    <mergeCell ref="A41:A43"/>
    <mergeCell ref="B41:B43"/>
    <mergeCell ref="C41:C43"/>
    <mergeCell ref="D41:D43"/>
    <mergeCell ref="E41:E43"/>
    <mergeCell ref="F41:M41"/>
    <mergeCell ref="N41:N43"/>
    <mergeCell ref="O41:O43"/>
    <mergeCell ref="F42:G42"/>
    <mergeCell ref="H42:I42"/>
    <mergeCell ref="J42:K42"/>
    <mergeCell ref="L42:M42"/>
    <mergeCell ref="B18:O18"/>
    <mergeCell ref="B19:O19"/>
    <mergeCell ref="C22:N22"/>
    <mergeCell ref="C23:N23"/>
    <mergeCell ref="A25:A27"/>
    <mergeCell ref="B25:B27"/>
    <mergeCell ref="C25:C27"/>
    <mergeCell ref="D25:D27"/>
    <mergeCell ref="E25:E27"/>
    <mergeCell ref="F25:M25"/>
    <mergeCell ref="N25:N27"/>
    <mergeCell ref="O25:O27"/>
    <mergeCell ref="F26:G26"/>
    <mergeCell ref="H26:I26"/>
    <mergeCell ref="J26:K26"/>
    <mergeCell ref="L26:M26"/>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abSelected="1" view="pageBreakPreview" topLeftCell="A40" zoomScale="60" zoomScaleNormal="70" workbookViewId="0">
      <selection activeCell="I11" sqref="I11"/>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4">
        <v>102</v>
      </c>
      <c r="C5" s="84" t="s">
        <v>20</v>
      </c>
      <c r="D5" s="84"/>
      <c r="E5" s="84"/>
      <c r="F5" s="84"/>
      <c r="G5" s="84"/>
      <c r="H5" s="84"/>
      <c r="I5" s="84"/>
      <c r="J5" s="84"/>
      <c r="K5" s="84"/>
      <c r="L5" s="84"/>
      <c r="M5" s="84"/>
      <c r="N5" s="84"/>
      <c r="O5" s="7"/>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39.6" x14ac:dyDescent="0.3">
      <c r="A11" s="2" t="str">
        <f>IF(ROWS($A$11:A11)&gt;COUNTIF(POA!$A:$A,$B$5),"",INDEX(POA!$A$2:$O$856,_xlfn.AGGREGATE(15,6,ROW(POA!$A$2:$A$855)-ROW(POA!$A$2)+1/--(POA!$A$2:$A$855=$B$5),ROWS($A$11:A11)),3))</f>
        <v>1.6 Desarrollo académico</v>
      </c>
      <c r="B11" s="2" t="str">
        <f>IF(ROWS($A$11:B11)&gt;COUNTIF(POA!$A:$A,$B$5),"",INDEX(POA!$A$2:$O$856,_xlfn.AGGREGATE(15,6,ROW(POA!$A$2:$A$855)-ROW(POA!$A$2)+1/--(POA!$A$2:$A$855=$B$5),ROWS($A$11:B11)),4))</f>
        <v>1.6.1 Fortalecer las trayectorias académicas y docentes para el ingreso, promoción, permanencia, retiro y relevo generacional.</v>
      </c>
      <c r="C11" s="2" t="str">
        <f>IF(ROWS($A$11:C11)&gt;COUNTIF(POA!$A:$A,$B$5),"",INDEX(POA!$A$2:$O$856,_xlfn.AGGREGATE(15,6,ROW(POA!$A$2:$A$855)-ROW(POA!$A$2)+1/--(POA!$A$2:$A$855=$B$5),ROWS($A$11:C11)),5))</f>
        <v>1.6.1.1 Asegurar la pertinencia de los procesos de ingreso, promoción, retiro y relevo gene- racional de la planta académica.</v>
      </c>
      <c r="D11" s="2" t="str">
        <f>IF(ROWS($A$11:D11)&gt;COUNTIF(POA!$A:$A,$B$5),"",INDEX(POA!$A$2:$O$856,_xlfn.AGGREGATE(15,6,ROW(POA!$A$2:$A$855)-ROW(POA!$A$2)+1/--(POA!$A$2:$A$855=$B$5),ROWS($A$11:D11)),6))</f>
        <v>Emitir convocatoria para la sustitución de plazas de profesores de tiempo completo</v>
      </c>
      <c r="E11" s="31">
        <f>+F11+H11+J11+L11</f>
        <v>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1.6 Desarrollo académico</v>
      </c>
      <c r="B12" s="2" t="str">
        <f>IF(ROWS($A$11:B12)&gt;COUNTIF(POA!$A:$A,$B$5),"",INDEX(POA!$A$2:$O$856,_xlfn.AGGREGATE(15,6,ROW(POA!$A$2:$A$855)-ROW(POA!$A$2)+1/--(POA!$A$2:$A$855=$B$5),ROWS($A$11:B12)),4))</f>
        <v>1.6.1 Fortalecer las trayectorias académicas y docentes para el ingreso, promoción, permanencia, retiro y relevo generacional.</v>
      </c>
      <c r="C12" s="2" t="str">
        <f>IF(ROWS($A$11:C12)&gt;COUNTIF(POA!$A:$A,$B$5),"",INDEX(POA!$A$2:$O$856,_xlfn.AGGREGATE(15,6,ROW(POA!$A$2:$A$855)-ROW(POA!$A$2)+1/--(POA!$A$2:$A$855=$B$5),ROWS($A$11:C12)),5))</f>
        <v>1.6.1.3 Propiciar condiciones para la participación de los académicos en los programas externos de desarrollo y reconocimiento profesional.</v>
      </c>
      <c r="D12" s="2" t="str">
        <f>IF(ROWS($A$11:D12)&gt;COUNTIF(POA!$A:$A,$B$5),"",INDEX(POA!$A$2:$O$856,_xlfn.AGGREGATE(15,6,ROW(POA!$A$2:$A$855)-ROW(POA!$A$2)+1/--(POA!$A$2:$A$855=$B$5),ROWS($A$11:D12)),6))</f>
        <v>Apoyar las acciones de movilidad académica nacional e internacional</v>
      </c>
      <c r="E12" s="31">
        <f t="shared" ref="E12:E31" si="0">+F12+H12+J12+L12</f>
        <v>5</v>
      </c>
      <c r="F12" s="31">
        <f>IF(ROWS($A$11:F12)&gt;COUNTIF(POA!$A:$A,$B$5),"",INDEX(POA!$A$2:$O$856,_xlfn.AGGREGATE(15,6,ROW(POA!$A$2:$A$855)-ROW(POA!$A$2)+1/--(POA!$A$2:$A$855=$B$5),ROWS($A$11:F12)),7))</f>
        <v>1</v>
      </c>
      <c r="G12" s="31">
        <f>IF(ROWS($A$11:G12)&gt;COUNTIF(POA!$A:$A,$B$5),"",INDEX(POA!$A$2:$O$856,_xlfn.AGGREGATE(15,6,ROW(POA!$A$2:$A$855)-ROW(POA!$A$2)+1/--(POA!$A$2:$A$855=$B$5),ROWS($A$11:G12)),8))</f>
        <v>5</v>
      </c>
      <c r="H12" s="31">
        <f>IF(ROWS($A$11:H12)&gt;COUNTIF(POA!$A:$A,$B$5),"",INDEX(POA!$A$2:$O$856,_xlfn.AGGREGATE(15,6,ROW(POA!$A$2:$A$855)-ROW(POA!$A$2)+1/--(POA!$A$2:$A$855=$B$5),ROWS($A$11:H12)),9))</f>
        <v>2</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31" si="1">+G12+I12+K12+M12</f>
        <v>5</v>
      </c>
      <c r="O12" s="41">
        <f t="shared" ref="O12:O31" si="2">IFERROR(N12/E12,0%)</f>
        <v>1</v>
      </c>
    </row>
    <row r="13" spans="1:16" ht="66" x14ac:dyDescent="0.3">
      <c r="A13" s="2" t="str">
        <f>IF(ROWS($A$11:A13)&gt;COUNTIF(POA!$A:$A,$B$5),"",INDEX(POA!$A$2:$O$856,_xlfn.AGGREGATE(15,6,ROW(POA!$A$2:$A$855)-ROW(POA!$A$2)+1/--(POA!$A$2:$A$855=$B$5),ROWS($A$11:A13)),3))</f>
        <v>1.5 Internacionalización</v>
      </c>
      <c r="B13" s="2" t="str">
        <f>IF(ROWS($A$11:B13)&gt;COUNTIF(POA!$A:$A,$B$5),"",INDEX(POA!$A$2:$O$856,_xlfn.AGGREGATE(15,6,ROW(POA!$A$2:$A$855)-ROW(POA!$A$2)+1/--(POA!$A$2:$A$855=$B$5),ROWS($A$11:B13)),4))</f>
        <v>1.5.1 Fortalecer la internacionalización de la universidad mediante una mayor vinculación y cooperación académica con instituciones de educación superior de reconocido prestigio.</v>
      </c>
      <c r="C13" s="2" t="str">
        <f>IF(ROWS($A$11:C13)&gt;COUNTIF(POA!$A:$A,$B$5),"",INDEX(POA!$A$2:$O$856,_xlfn.AGGREGATE(15,6,ROW(POA!$A$2:$A$855)-ROW(POA!$A$2)+1/--(POA!$A$2:$A$855=$B$5),ROWS($A$11:C13)),5))</f>
        <v>1.5.1.1 Promover actividades en materia de intercambio y cooperación académica propiciando la colaboración con pares y redes académicas de otras instituciones educativas del país y del extranjero.</v>
      </c>
      <c r="D13" s="2" t="str">
        <f>IF(ROWS($A$11:D13)&gt;COUNTIF(POA!$A:$A,$B$5),"",INDEX(POA!$A$2:$O$856,_xlfn.AGGREGATE(15,6,ROW(POA!$A$2:$A$855)-ROW(POA!$A$2)+1/--(POA!$A$2:$A$855=$B$5),ROWS($A$11:D13)),6))</f>
        <v>Promover la movilidad internacional y nacional para profesores académicos</v>
      </c>
      <c r="E13" s="31">
        <f t="shared" si="0"/>
        <v>6</v>
      </c>
      <c r="F13" s="31">
        <f>IF(ROWS($A$11:F13)&gt;COUNTIF(POA!$A:$A,$B$5),"",INDEX(POA!$A$2:$O$856,_xlfn.AGGREGATE(15,6,ROW(POA!$A$2:$A$855)-ROW(POA!$A$2)+1/--(POA!$A$2:$A$855=$B$5),ROWS($A$11:F13)),7))</f>
        <v>3</v>
      </c>
      <c r="G13" s="31">
        <f>IF(ROWS($A$11:G13)&gt;COUNTIF(POA!$A:$A,$B$5),"",INDEX(POA!$A$2:$O$856,_xlfn.AGGREGATE(15,6,ROW(POA!$A$2:$A$855)-ROW(POA!$A$2)+1/--(POA!$A$2:$A$855=$B$5),ROWS($A$11:G13)),8))</f>
        <v>5</v>
      </c>
      <c r="H13" s="31">
        <f>IF(ROWS($A$11:H13)&gt;COUNTIF(POA!$A:$A,$B$5),"",INDEX(POA!$A$2:$O$856,_xlfn.AGGREGATE(15,6,ROW(POA!$A$2:$A$855)-ROW(POA!$A$2)+1/--(POA!$A$2:$A$855=$B$5),ROWS($A$11:H13)),9))</f>
        <v>0</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3</v>
      </c>
      <c r="M13" s="31">
        <f>IF(ROWS($A$11:M13)&gt;COUNTIF(POA!$A:$A,$B$5),"",INDEX(POA!$A$2:$O$856,_xlfn.AGGREGATE(15,6,ROW(POA!$A$2:$A$855)-ROW(POA!$A$2)+1/--(POA!$A$2:$A$855=$B$5),ROWS($A$11:M13)),14))</f>
        <v>0</v>
      </c>
      <c r="N13" s="37">
        <f t="shared" si="1"/>
        <v>5</v>
      </c>
      <c r="O13" s="41">
        <f t="shared" si="2"/>
        <v>0.83333333333333337</v>
      </c>
    </row>
    <row r="14" spans="1:16" ht="66" x14ac:dyDescent="0.3">
      <c r="A14" s="2" t="str">
        <f>IF(ROWS($A$11:A14)&gt;COUNTIF(POA!$A:$A,$B$5),"",INDEX(POA!$A$2:$O$856,_xlfn.AGGREGATE(15,6,ROW(POA!$A$2:$A$855)-ROW(POA!$A$2)+1/--(POA!$A$2:$A$855=$B$5),ROWS($A$11:A14)),3))</f>
        <v>1.6 Desarrollo académico</v>
      </c>
      <c r="B14" s="2" t="str">
        <f>IF(ROWS($A$11:B14)&gt;COUNTIF(POA!$A:$A,$B$5),"",INDEX(POA!$A$2:$O$856,_xlfn.AGGREGATE(15,6,ROW(POA!$A$2:$A$855)-ROW(POA!$A$2)+1/--(POA!$A$2:$A$855=$B$5),ROWS($A$11:B14)),4))</f>
        <v>1.6.2 Promover esquemas de formación y actualización del personal académico, con base en rutas diferenciadas en función de su experiencia, antigüedad y tipo de contratación.</v>
      </c>
      <c r="C14" s="2" t="str">
        <f>IF(ROWS($A$11:C14)&gt;COUNTIF(POA!$A:$A,$B$5),"",INDEX(POA!$A$2:$O$856,_xlfn.AGGREGATE(15,6,ROW(POA!$A$2:$A$855)-ROW(POA!$A$2)+1/--(POA!$A$2:$A$855=$B$5),ROWS($A$11:C14)),5))</f>
        <v>1.6.2.1 Fortalecer los esquemas de formación y actualización docente para el mejorar las capacidades disciplinarias y didácticas  del personal académico de tiempo completo y  de asignatura.</v>
      </c>
      <c r="D14" s="2" t="str">
        <f>IF(ROWS($A$11:D14)&gt;COUNTIF(POA!$A:$A,$B$5),"",INDEX(POA!$A$2:$O$856,_xlfn.AGGREGATE(15,6,ROW(POA!$A$2:$A$855)-ROW(POA!$A$2)+1/--(POA!$A$2:$A$855=$B$5),ROWS($A$11:D14)),6))</f>
        <v>Realizar cursos y talleres disciplinarios</v>
      </c>
      <c r="E14" s="31">
        <f t="shared" si="0"/>
        <v>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66" x14ac:dyDescent="0.3">
      <c r="A15" s="2" t="str">
        <f>IF(ROWS($A$11:A15)&gt;COUNTIF(POA!$A:$A,$B$5),"",INDEX(POA!$A$2:$O$856,_xlfn.AGGREGATE(15,6,ROW(POA!$A$2:$A$855)-ROW(POA!$A$2)+1/--(POA!$A$2:$A$855=$B$5),ROWS($A$11:A15)),3))</f>
        <v>1.11 Cuidado al medio ambiente</v>
      </c>
      <c r="B15" s="2" t="str">
        <f>IF(ROWS($A$11:B15)&gt;COUNTIF(POA!$A:$A,$B$5),"",INDEX(POA!$A$2:$O$856,_xlfn.AGGREGATE(15,6,ROW(POA!$A$2:$A$855)-ROW(POA!$A$2)+1/--(POA!$A$2:$A$855=$B$5),ROWS($A$11:B15)),4))</f>
        <v>1.11.1 Fortalecer las medidas institucionales que promuevan la protección del medio ambiente y de desarrollo sostenible.</v>
      </c>
      <c r="C15" s="2" t="str">
        <f>IF(ROWS($A$11:C15)&gt;COUNTIF(POA!$A:$A,$B$5),"",INDEX(POA!$A$2:$O$856,_xlfn.AGGREGATE(15,6,ROW(POA!$A$2:$A$855)-ROW(POA!$A$2)+1/--(POA!$A$2:$A$855=$B$5),ROWS($A$11:C15)),5))</f>
        <v>1.11.1.2 Asegurar la reducción del impacto ambiental en el desarrollo, proyección, diseño y construcción de obras y edificios e instalaciones universitarias, considerando un enfoque de sustentabilidad.</v>
      </c>
      <c r="D15" s="2" t="str">
        <f>IF(ROWS($A$11:D15)&gt;COUNTIF(POA!$A:$A,$B$5),"",INDEX(POA!$A$2:$O$856,_xlfn.AGGREGATE(15,6,ROW(POA!$A$2:$A$855)-ROW(POA!$A$2)+1/--(POA!$A$2:$A$855=$B$5),ROWS($A$11:D15)),6))</f>
        <v>Realizar análisis costo-beneficio para el mantenimiento de áreas verdes de la Facultad</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41">
        <f t="shared" si="2"/>
        <v>0</v>
      </c>
    </row>
    <row r="16" spans="1:16" ht="52.8" x14ac:dyDescent="0.3">
      <c r="A16" s="2" t="str">
        <f>IF(ROWS($A$11:A16)&gt;COUNTIF(POA!$A:$A,$B$5),"",INDEX(POA!$A$2:$O$856,_xlfn.AGGREGATE(15,6,ROW(POA!$A$2:$A$855)-ROW(POA!$A$2)+1/--(POA!$A$2:$A$855=$B$5),ROWS($A$11:A16)),3))</f>
        <v>1.11 Cuidado al medio ambiente</v>
      </c>
      <c r="B16" s="2" t="str">
        <f>IF(ROWS($A$11:B16)&gt;COUNTIF(POA!$A:$A,$B$5),"",INDEX(POA!$A$2:$O$856,_xlfn.AGGREGATE(15,6,ROW(POA!$A$2:$A$855)-ROW(POA!$A$2)+1/--(POA!$A$2:$A$855=$B$5),ROWS($A$11:B16)),4))</f>
        <v>1.11.2 Propiciar experiencias de formación, actualización y capacitación en la comunidad universitaria, orientadas al cuidado del medio ambiente y al desarrollo sostenible.</v>
      </c>
      <c r="C16" s="2" t="str">
        <f>IF(ROWS($A$11:C16)&gt;COUNTIF(POA!$A:$A,$B$5),"",INDEX(POA!$A$2:$O$856,_xlfn.AGGREGATE(15,6,ROW(POA!$A$2:$A$855)-ROW(POA!$A$2)+1/--(POA!$A$2:$A$855=$B$5),ROWS($A$11:C16)),5))</f>
        <v>1.11.2.1 Incidir en el proceso formativo de los estudiantes sensibilizándolos en torno a la problemática ambiental y la importancia de la conservación de los recursos naturales.</v>
      </c>
      <c r="D16" s="2" t="str">
        <f>IF(ROWS($A$11:D16)&gt;COUNTIF(POA!$A:$A,$B$5),"",INDEX(POA!$A$2:$O$856,_xlfn.AGGREGATE(15,6,ROW(POA!$A$2:$A$855)-ROW(POA!$A$2)+1/--(POA!$A$2:$A$855=$B$5),ROWS($A$11:D16)),6))</f>
        <v>Realizar cursos y talleres con el tema de manejo del agua, cambio energético y cultura alimentaria</v>
      </c>
      <c r="E16" s="31">
        <f t="shared" si="0"/>
        <v>3</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1</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41">
        <f t="shared" si="2"/>
        <v>0</v>
      </c>
    </row>
    <row r="17" spans="1:15" ht="52.8" x14ac:dyDescent="0.3">
      <c r="A17" s="2" t="str">
        <f>IF(ROWS($A$11:A17)&gt;COUNTIF(POA!$A:$A,$B$5),"",INDEX(POA!$A$2:$O$856,_xlfn.AGGREGATE(15,6,ROW(POA!$A$2:$A$855)-ROW(POA!$A$2)+1/--(POA!$A$2:$A$855=$B$5),ROWS($A$11:A17)),3))</f>
        <v>1.9 Infraestructura, equipamiento y seguridad</v>
      </c>
      <c r="B17" s="2" t="str">
        <f>IF(ROWS($A$11:B17)&gt;COUNTIF(POA!$A:$A,$B$5),"",INDEX(POA!$A$2:$O$856,_xlfn.AGGREGATE(15,6,ROW(POA!$A$2:$A$855)-ROW(POA!$A$2)+1/--(POA!$A$2:$A$855=$B$5),ROWS($A$11:B17)),4))</f>
        <v>1.9.1 Propiciar que la institución cuente con la infraestructura y equipamiento requeridos para el cumplimiento de sus funciones sustantivas y de gestión.</v>
      </c>
      <c r="C17" s="2" t="str">
        <f>IF(ROWS($A$11:C17)&gt;COUNTIF(POA!$A:$A,$B$5),"",INDEX(POA!$A$2:$O$856,_xlfn.AGGREGATE(15,6,ROW(POA!$A$2:$A$855)-ROW(POA!$A$2)+1/--(POA!$A$2:$A$855=$B$5),ROWS($A$11:C17)),5))</f>
        <v>1.9.1.1 Impulsar actividades orientadas a la ampliación, conservación, mejoramiento y modernización de la infraestructura física y equipamiento de que dispone la institución.</v>
      </c>
      <c r="D17" s="2" t="str">
        <f>IF(ROWS($A$11:D17)&gt;COUNTIF(POA!$A:$A,$B$5),"",INDEX(POA!$A$2:$O$856,_xlfn.AGGREGATE(15,6,ROW(POA!$A$2:$A$855)-ROW(POA!$A$2)+1/--(POA!$A$2:$A$855=$B$5),ROWS($A$11:D17)),6))</f>
        <v>Conservación y mantenimiento de edificios, flota vehicular y equipo</v>
      </c>
      <c r="E17" s="31">
        <f t="shared" si="0"/>
        <v>8</v>
      </c>
      <c r="F17" s="31">
        <f>IF(ROWS($A$11:F17)&gt;COUNTIF(POA!$A:$A,$B$5),"",INDEX(POA!$A$2:$O$856,_xlfn.AGGREGATE(15,6,ROW(POA!$A$2:$A$855)-ROW(POA!$A$2)+1/--(POA!$A$2:$A$855=$B$5),ROWS($A$11:F17)),7))</f>
        <v>2</v>
      </c>
      <c r="G17" s="31">
        <f>IF(ROWS($A$11:G17)&gt;COUNTIF(POA!$A:$A,$B$5),"",INDEX(POA!$A$2:$O$856,_xlfn.AGGREGATE(15,6,ROW(POA!$A$2:$A$855)-ROW(POA!$A$2)+1/--(POA!$A$2:$A$855=$B$5),ROWS($A$11:G17)),8))</f>
        <v>11</v>
      </c>
      <c r="H17" s="31">
        <f>IF(ROWS($A$11:H17)&gt;COUNTIF(POA!$A:$A,$B$5),"",INDEX(POA!$A$2:$O$856,_xlfn.AGGREGATE(15,6,ROW(POA!$A$2:$A$855)-ROW(POA!$A$2)+1/--(POA!$A$2:$A$855=$B$5),ROWS($A$11:H17)),9))</f>
        <v>2</v>
      </c>
      <c r="I17" s="31">
        <f>IF(ROWS($A$11:I17)&gt;COUNTIF(POA!$A:$A,$B$5),"",INDEX(POA!$A$2:$O$856,_xlfn.AGGREGATE(15,6,ROW(POA!$A$2:$A$855)-ROW(POA!$A$2)+1/--(POA!$A$2:$A$855=$B$5),ROWS($A$11:I17)),10))</f>
        <v>0</v>
      </c>
      <c r="J17" s="31">
        <f>IF(ROWS($A$11:J17)&gt;COUNTIF(POA!$A:$A,$B$5),"",INDEX(POA!$A$2:$O$856,_xlfn.AGGREGATE(15,6,ROW(POA!$A$2:$A$855)-ROW(POA!$A$2)+1/--(POA!$A$2:$A$855=$B$5),ROWS($A$11:J17)),11))</f>
        <v>2</v>
      </c>
      <c r="K17" s="31">
        <f>IF(ROWS($A$11:K17)&gt;COUNTIF(POA!$A:$A,$B$5),"",INDEX(POA!$A$2:$O$856,_xlfn.AGGREGATE(15,6,ROW(POA!$A$2:$A$855)-ROW(POA!$A$2)+1/--(POA!$A$2:$A$855=$B$5),ROWS($A$11:K17)),12))</f>
        <v>0</v>
      </c>
      <c r="L17" s="31">
        <f>IF(ROWS($A$11:L17)&gt;COUNTIF(POA!$A:$A,$B$5),"",INDEX(POA!$A$2:$O$856,_xlfn.AGGREGATE(15,6,ROW(POA!$A$2:$A$855)-ROW(POA!$A$2)+1/--(POA!$A$2:$A$855=$B$5),ROWS($A$11:L17)),13))</f>
        <v>2</v>
      </c>
      <c r="M17" s="31">
        <f>IF(ROWS($A$11:M17)&gt;COUNTIF(POA!$A:$A,$B$5),"",INDEX(POA!$A$2:$O$856,_xlfn.AGGREGATE(15,6,ROW(POA!$A$2:$A$855)-ROW(POA!$A$2)+1/--(POA!$A$2:$A$855=$B$5),ROWS($A$11:M17)),14))</f>
        <v>0</v>
      </c>
      <c r="N17" s="37">
        <f t="shared" si="1"/>
        <v>11</v>
      </c>
      <c r="O17" s="41">
        <f t="shared" si="2"/>
        <v>1.375</v>
      </c>
    </row>
    <row r="18" spans="1:15" ht="52.8" x14ac:dyDescent="0.3">
      <c r="A18" s="2" t="str">
        <f>IF(ROWS($A$11:A18)&gt;COUNTIF(POA!$A:$A,$B$5),"",INDEX(POA!$A$2:$O$856,_xlfn.AGGREGATE(15,6,ROW(POA!$A$2:$A$855)-ROW(POA!$A$2)+1/--(POA!$A$2:$A$855=$B$5),ROWS($A$11:A18)),3))</f>
        <v>1.9 Infraestructura, equipamiento y seguridad</v>
      </c>
      <c r="B18" s="2" t="str">
        <f>IF(ROWS($A$11:B18)&gt;COUNTIF(POA!$A:$A,$B$5),"",INDEX(POA!$A$2:$O$856,_xlfn.AGGREGATE(15,6,ROW(POA!$A$2:$A$855)-ROW(POA!$A$2)+1/--(POA!$A$2:$A$855=$B$5),ROWS($A$11:B18)),4))</f>
        <v>1.9.1 Propiciar que la institución cuente con la infraestructura y equipamiento requeridos para el cumplimiento de sus funciones sustantivas y de gestión.</v>
      </c>
      <c r="C18" s="2" t="str">
        <f>IF(ROWS($A$11:C18)&gt;COUNTIF(POA!$A:$A,$B$5),"",INDEX(POA!$A$2:$O$856,_xlfn.AGGREGATE(15,6,ROW(POA!$A$2:$A$855)-ROW(POA!$A$2)+1/--(POA!$A$2:$A$855=$B$5),ROWS($A$11:C18)),5))</f>
        <v>1.9.1.1 Impulsar actividades orientadas a la ampliación, conservación, mejoramiento y modernización de la infraestructura física y equipamiento de que dispone la institución.</v>
      </c>
      <c r="D18" s="2" t="str">
        <f>IF(ROWS($A$11:D18)&gt;COUNTIF(POA!$A:$A,$B$5),"",INDEX(POA!$A$2:$O$856,_xlfn.AGGREGATE(15,6,ROW(POA!$A$2:$A$855)-ROW(POA!$A$2)+1/--(POA!$A$2:$A$855=$B$5),ROWS($A$11:D18)),6))</f>
        <v>Realizar adecuaciones a la infraestructura como apoyo para la docencia</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52.8" x14ac:dyDescent="0.3">
      <c r="A19" s="2" t="str">
        <f>IF(ROWS($A$11:A19)&gt;COUNTIF(POA!$A:$A,$B$5),"",INDEX(POA!$A$2:$O$856,_xlfn.AGGREGATE(15,6,ROW(POA!$A$2:$A$855)-ROW(POA!$A$2)+1/--(POA!$A$2:$A$855=$B$5),ROWS($A$11:A19)),3))</f>
        <v>1.1 Calidad y pertinencia de la oferta  educativa</v>
      </c>
      <c r="B19" s="2" t="str">
        <f>IF(ROWS($A$11:B19)&gt;COUNTIF(POA!$A:$A,$B$5),"",INDEX(POA!$A$2:$O$856,_xlfn.AGGREGATE(15,6,ROW(POA!$A$2:$A$855)-ROW(POA!$A$2)+1/--(POA!$A$2:$A$855=$B$5),ROWS($A$11:B19)),4))</f>
        <v>1.1.2 Garantizar que la oferta educativa sea de calidad en congruencia y coherencia con el proyecto universitario</v>
      </c>
      <c r="C19" s="2" t="str">
        <f>IF(ROWS($A$11:C19)&gt;COUNTIF(POA!$A:$A,$B$5),"",INDEX(POA!$A$2:$O$856,_xlfn.AGGREGATE(15,6,ROW(POA!$A$2:$A$855)-ROW(POA!$A$2)+1/--(POA!$A$2:$A$855=$B$5),ROWS($A$11:C19)),5))</f>
        <v>1.1.2.2 Participar en los procesos de evaluación y acreditación nacional e internacional que contribuyan al mejoramiento de la calidad de oferta educativa.</v>
      </c>
      <c r="D19" s="2" t="str">
        <f>IF(ROWS($A$11:D19)&gt;COUNTIF(POA!$A:$A,$B$5),"",INDEX(POA!$A$2:$O$856,_xlfn.AGGREGATE(15,6,ROW(POA!$A$2:$A$855)-ROW(POA!$A$2)+1/--(POA!$A$2:$A$855=$B$5),ROWS($A$11:D19)),6))</f>
        <v>Recibir visitas de seguimiento de acreditación para los programas educativos.</v>
      </c>
      <c r="E19" s="31">
        <f t="shared" si="0"/>
        <v>2</v>
      </c>
      <c r="F19" s="31">
        <f>IF(ROWS($A$11:F19)&gt;COUNTIF(POA!$A:$A,$B$5),"",INDEX(POA!$A$2:$O$856,_xlfn.AGGREGATE(15,6,ROW(POA!$A$2:$A$855)-ROW(POA!$A$2)+1/--(POA!$A$2:$A$855=$B$5),ROWS($A$11:F19)),7))</f>
        <v>2</v>
      </c>
      <c r="G19" s="31">
        <f>IF(ROWS($A$11:G19)&gt;COUNTIF(POA!$A:$A,$B$5),"",INDEX(POA!$A$2:$O$856,_xlfn.AGGREGATE(15,6,ROW(POA!$A$2:$A$855)-ROW(POA!$A$2)+1/--(POA!$A$2:$A$855=$B$5),ROWS($A$11:G19)),8))</f>
        <v>2</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2</v>
      </c>
      <c r="O19" s="41">
        <f t="shared" si="2"/>
        <v>1</v>
      </c>
    </row>
    <row r="20" spans="1:15" ht="52.8" x14ac:dyDescent="0.3">
      <c r="A20" s="2" t="str">
        <f>IF(ROWS($A$11:A20)&gt;COUNTIF(POA!$A:$A,$B$5),"",INDEX(POA!$A$2:$O$856,_xlfn.AGGREGATE(15,6,ROW(POA!$A$2:$A$855)-ROW(POA!$A$2)+1/--(POA!$A$2:$A$855=$B$5),ROWS($A$11:A20)),3))</f>
        <v>1.1 Calidad y pertinencia de la oferta  educativa</v>
      </c>
      <c r="B20" s="2" t="str">
        <f>IF(ROWS($A$11:B20)&gt;COUNTIF(POA!$A:$A,$B$5),"",INDEX(POA!$A$2:$O$856,_xlfn.AGGREGATE(15,6,ROW(POA!$A$2:$A$855)-ROW(POA!$A$2)+1/--(POA!$A$2:$A$855=$B$5),ROWS($A$11:B20)),4))</f>
        <v>1.1.1 Fortalecer la oferta educativa de licenciatura y posgrado.</v>
      </c>
      <c r="C20" s="2" t="str">
        <f>IF(ROWS($A$11:C20)&gt;COUNTIF(POA!$A:$A,$B$5),"",INDEX(POA!$A$2:$O$856,_xlfn.AGGREGATE(15,6,ROW(POA!$A$2:$A$855)-ROW(POA!$A$2)+1/--(POA!$A$2:$A$855=$B$5),ROWS($A$11:C20)),5))</f>
        <v>1.1.1.1 Diversificar la oferta de programas de licenciatura en diferentes modalidades y áreas del conocimiento que contribuya al desarrollo regional y nacional.</v>
      </c>
      <c r="D20" s="2" t="str">
        <f>IF(ROWS($A$11:D20)&gt;COUNTIF(POA!$A:$A,$B$5),"",INDEX(POA!$A$2:$O$856,_xlfn.AGGREGATE(15,6,ROW(POA!$A$2:$A$855)-ROW(POA!$A$2)+1/--(POA!$A$2:$A$855=$B$5),ROWS($A$11:D20)),6))</f>
        <v>Incrementar el número de estudiantes de posgrado en programas profesionalizantes.</v>
      </c>
      <c r="E20" s="31">
        <f t="shared" si="0"/>
        <v>5</v>
      </c>
      <c r="F20" s="31">
        <f>IF(ROWS($A$11:F20)&gt;COUNTIF(POA!$A:$A,$B$5),"",INDEX(POA!$A$2:$O$856,_xlfn.AGGREGATE(15,6,ROW(POA!$A$2:$A$855)-ROW(POA!$A$2)+1/--(POA!$A$2:$A$855=$B$5),ROWS($A$11:F20)),7))</f>
        <v>1</v>
      </c>
      <c r="G20" s="31">
        <f>IF(ROWS($A$11:G20)&gt;COUNTIF(POA!$A:$A,$B$5),"",INDEX(POA!$A$2:$O$856,_xlfn.AGGREGATE(15,6,ROW(POA!$A$2:$A$855)-ROW(POA!$A$2)+1/--(POA!$A$2:$A$855=$B$5),ROWS($A$11:G20)),8))</f>
        <v>0</v>
      </c>
      <c r="H20" s="31">
        <f>IF(ROWS($A$11:H20)&gt;COUNTIF(POA!$A:$A,$B$5),"",INDEX(POA!$A$2:$O$856,_xlfn.AGGREGATE(15,6,ROW(POA!$A$2:$A$855)-ROW(POA!$A$2)+1/--(POA!$A$2:$A$855=$B$5),ROWS($A$11:H20)),9))</f>
        <v>2</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41">
        <f t="shared" si="2"/>
        <v>0</v>
      </c>
    </row>
    <row r="21" spans="1:15" ht="52.8" x14ac:dyDescent="0.3">
      <c r="A21" s="2" t="str">
        <f>IF(ROWS($A$11:A21)&gt;COUNTIF(POA!$A:$A,$B$5),"",INDEX(POA!$A$2:$O$856,_xlfn.AGGREGATE(15,6,ROW(POA!$A$2:$A$855)-ROW(POA!$A$2)+1/--(POA!$A$2:$A$855=$B$5),ROWS($A$11:A21)),3))</f>
        <v>1.1 Calidad y pertinencia de la oferta  educativa</v>
      </c>
      <c r="B21" s="2" t="str">
        <f>IF(ROWS($A$11:B21)&gt;COUNTIF(POA!$A:$A,$B$5),"",INDEX(POA!$A$2:$O$856,_xlfn.AGGREGATE(15,6,ROW(POA!$A$2:$A$855)-ROW(POA!$A$2)+1/--(POA!$A$2:$A$855=$B$5),ROWS($A$11:B21)),4))</f>
        <v>1.1.3 Asegurar la pertinencia de la oferta educativa.</v>
      </c>
      <c r="C21" s="2" t="str">
        <f>IF(ROWS($A$11:C21)&gt;COUNTIF(POA!$A:$A,$B$5),"",INDEX(POA!$A$2:$O$856,_xlfn.AGGREGATE(15,6,ROW(POA!$A$2:$A$855)-ROW(POA!$A$2)+1/--(POA!$A$2:$A$855=$B$5),ROWS($A$11:C21)),5))</f>
        <v>1.1.3.1 Modificar y actualizar los planes y programas de estudio de licenciatura y posgrado que respondan a los requerimientos del entorno regional, nacional e internacional.</v>
      </c>
      <c r="D21" s="2" t="str">
        <f>IF(ROWS($A$11:D21)&gt;COUNTIF(POA!$A:$A,$B$5),"",INDEX(POA!$A$2:$O$856,_xlfn.AGGREGATE(15,6,ROW(POA!$A$2:$A$855)-ROW(POA!$A$2)+1/--(POA!$A$2:$A$855=$B$5),ROWS($A$11:D21)),6))</f>
        <v>Presentar ante consejo universitario las propuestas de modificación de los programas educativos que se imparten en la Facultad, excepto Derecho</v>
      </c>
      <c r="E21" s="31">
        <f t="shared" si="0"/>
        <v>3</v>
      </c>
      <c r="F21" s="31">
        <f>IF(ROWS($A$11:F21)&gt;COUNTIF(POA!$A:$A,$B$5),"",INDEX(POA!$A$2:$O$856,_xlfn.AGGREGATE(15,6,ROW(POA!$A$2:$A$855)-ROW(POA!$A$2)+1/--(POA!$A$2:$A$855=$B$5),ROWS($A$11:F21)),7))</f>
        <v>1</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1.2.1.1 Estimular la participación de los estudiantes en las diversas modalidades de aprendizaje consideradas en el modelo educativo.</v>
      </c>
      <c r="D22" s="2" t="str">
        <f>IF(ROWS($A$11:D22)&gt;COUNTIF(POA!$A:$A,$B$5),"",INDEX(POA!$A$2:$O$856,_xlfn.AGGREGATE(15,6,ROW(POA!$A$2:$A$855)-ROW(POA!$A$2)+1/--(POA!$A$2:$A$855=$B$5),ROWS($A$11:D22)),6))</f>
        <v>Incitar la participación a los estudiantes a través de convocatoria de ingreso en los programas educativos escolarizado-semipresencial</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5" ht="52.8"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1.2.1 Formar integralmente profesionistas competentes, con sentido colaborativo, capacidad de liderazgo, de emprendimiento y conscientes y comprometidos con su entorno.</v>
      </c>
      <c r="C23" s="2" t="str">
        <f>IF(ROWS($A$11:C23)&gt;COUNTIF(POA!$A:$A,$B$5),"",INDEX(POA!$A$2:$O$856,_xlfn.AGGREGATE(15,6,ROW(POA!$A$2:$A$855)-ROW(POA!$A$2)+1/--(POA!$A$2:$A$855=$B$5),ROWS($A$11:C23)),5))</f>
        <v>1.2.1.9 Fomentar los valores universitarios e incidir en la formación ciudadana de los estudiantes.</v>
      </c>
      <c r="D23" s="2" t="str">
        <f>IF(ROWS($A$11:D23)&gt;COUNTIF(POA!$A:$A,$B$5),"",INDEX(POA!$A$2:$O$856,_xlfn.AGGREGATE(15,6,ROW(POA!$A$2:$A$855)-ROW(POA!$A$2)+1/--(POA!$A$2:$A$855=$B$5),ROWS($A$11:D23)),6))</f>
        <v>Desarrollar programas de servicio social que atienda problemáticas de la Ciudad y el entorno de la facultad.</v>
      </c>
      <c r="E23" s="31">
        <f t="shared" si="0"/>
        <v>2</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2</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39.6"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1.2.2 Fortalecer las trayectorias escolares de los alumnos para asegurar la conclusión exitosa de sus estudios.</v>
      </c>
      <c r="C24" s="2" t="str">
        <f>IF(ROWS($A$11:C24)&gt;COUNTIF(POA!$A:$A,$B$5),"",INDEX(POA!$A$2:$O$856,_xlfn.AGGREGATE(15,6,ROW(POA!$A$2:$A$855)-ROW(POA!$A$2)+1/--(POA!$A$2:$A$855=$B$5),ROWS($A$11:C24)),5))</f>
        <v>1.2.2.5 Formalizar la oferta de servicios psicológicos para la atención de estudiantes en riesgo psicosocial.</v>
      </c>
      <c r="D24" s="2" t="str">
        <f>IF(ROWS($A$11:D24)&gt;COUNTIF(POA!$A:$A,$B$5),"",INDEX(POA!$A$2:$O$856,_xlfn.AGGREGATE(15,6,ROW(POA!$A$2:$A$855)-ROW(POA!$A$2)+1/--(POA!$A$2:$A$855=$B$5),ROWS($A$11:D24)),6))</f>
        <v>Difundir información para la prevención de la depresión y el suicidio.</v>
      </c>
      <c r="E24" s="31">
        <f t="shared" si="0"/>
        <v>5</v>
      </c>
      <c r="F24" s="31">
        <f>IF(ROWS($A$11:F24)&gt;COUNTIF(POA!$A:$A,$B$5),"",INDEX(POA!$A$2:$O$856,_xlfn.AGGREGATE(15,6,ROW(POA!$A$2:$A$855)-ROW(POA!$A$2)+1/--(POA!$A$2:$A$855=$B$5),ROWS($A$11:F24)),7))</f>
        <v>2</v>
      </c>
      <c r="G24" s="31">
        <f>IF(ROWS($A$11:G24)&gt;COUNTIF(POA!$A:$A,$B$5),"",INDEX(POA!$A$2:$O$856,_xlfn.AGGREGATE(15,6,ROW(POA!$A$2:$A$855)-ROW(POA!$A$2)+1/--(POA!$A$2:$A$855=$B$5),ROWS($A$11:G24)),8))</f>
        <v>2</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3</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2</v>
      </c>
      <c r="O24" s="41">
        <f t="shared" si="2"/>
        <v>0.4</v>
      </c>
    </row>
    <row r="25" spans="1:15" ht="52.8" x14ac:dyDescent="0.3">
      <c r="A25" s="2" t="str">
        <f>IF(ROWS($A$11:A25)&gt;COUNTIF(POA!$A:$A,$B$5),"",INDEX(POA!$A$2:$O$856,_xlfn.AGGREGATE(15,6,ROW(POA!$A$2:$A$855)-ROW(POA!$A$2)+1/--(POA!$A$2:$A$855=$B$5),ROWS($A$11:A25)),3))</f>
        <v>1.9 Infraestructura, equipamiento y seguridad</v>
      </c>
      <c r="B25" s="2" t="str">
        <f>IF(ROWS($A$11:B25)&gt;COUNTIF(POA!$A:$A,$B$5),"",INDEX(POA!$A$2:$O$856,_xlfn.AGGREGATE(15,6,ROW(POA!$A$2:$A$855)-ROW(POA!$A$2)+1/--(POA!$A$2:$A$855=$B$5),ROWS($A$11:B25)),4))</f>
        <v>1.9.1 Propiciar que la institución cuente con la infraestructura y equipamiento requeridos para el cumplimiento de sus funciones sustantivas y de gestión.</v>
      </c>
      <c r="C25" s="2" t="str">
        <f>IF(ROWS($A$11:C25)&gt;COUNTIF(POA!$A:$A,$B$5),"",INDEX(POA!$A$2:$O$856,_xlfn.AGGREGATE(15,6,ROW(POA!$A$2:$A$855)-ROW(POA!$A$2)+1/--(POA!$A$2:$A$855=$B$5),ROWS($A$11:C25)),5))</f>
        <v>1.9.1.1 Impulsar actividades orientadas a la ampliación, conservación, mejoramiento y modernización de la infraestructura física y equipamiento de que dispone la institución.</v>
      </c>
      <c r="D25" s="2" t="str">
        <f>IF(ROWS($A$11:D25)&gt;COUNTIF(POA!$A:$A,$B$5),"",INDEX(POA!$A$2:$O$856,_xlfn.AGGREGATE(15,6,ROW(POA!$A$2:$A$855)-ROW(POA!$A$2)+1/--(POA!$A$2:$A$855=$B$5),ROWS($A$11:D25)),6))</f>
        <v>Mejorar el equipamiento de los talleres de producción sonora y audiovisual de la Facultad.</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1.2.1 Formar integralmente profesionistas competentes, con sentido colaborativo, capacidad de liderazgo, de emprendimiento y conscientes y comprometidos con su entorno.</v>
      </c>
      <c r="C26" s="2" t="str">
        <f>IF(ROWS($A$11:C26)&gt;COUNTIF(POA!$A:$A,$B$5),"",INDEX(POA!$A$2:$O$856,_xlfn.AGGREGATE(15,6,ROW(POA!$A$2:$A$855)-ROW(POA!$A$2)+1/--(POA!$A$2:$A$855=$B$5),ROWS($A$11:C26)),5))</f>
        <v>1.2.1.2 Promover experiencias de aprendizaje para los estudiantes en entornos reales.</v>
      </c>
      <c r="D26" s="2" t="str">
        <f>IF(ROWS($A$11:D26)&gt;COUNTIF(POA!$A:$A,$B$5),"",INDEX(POA!$A$2:$O$856,_xlfn.AGGREGATE(15,6,ROW(POA!$A$2:$A$855)-ROW(POA!$A$2)+1/--(POA!$A$2:$A$855=$B$5),ROWS($A$11:D26)),6))</f>
        <v>Promover proyectos de vinculación con valor en créditos con organismos públicos y privados</v>
      </c>
      <c r="E26" s="31">
        <f t="shared" si="0"/>
        <v>100</v>
      </c>
      <c r="F26" s="31">
        <f>IF(ROWS($A$11:F26)&gt;COUNTIF(POA!$A:$A,$B$5),"",INDEX(POA!$A$2:$O$856,_xlfn.AGGREGATE(15,6,ROW(POA!$A$2:$A$855)-ROW(POA!$A$2)+1/--(POA!$A$2:$A$855=$B$5),ROWS($A$11:F26)),7))</f>
        <v>50</v>
      </c>
      <c r="G26" s="31">
        <f>IF(ROWS($A$11:G26)&gt;COUNTIF(POA!$A:$A,$B$5),"",INDEX(POA!$A$2:$O$856,_xlfn.AGGREGATE(15,6,ROW(POA!$A$2:$A$855)-ROW(POA!$A$2)+1/--(POA!$A$2:$A$855=$B$5),ROWS($A$11:G26)),8))</f>
        <v>140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50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140</v>
      </c>
      <c r="O26" s="41">
        <f t="shared" si="2"/>
        <v>1.4</v>
      </c>
    </row>
    <row r="27" spans="1:15" ht="52.8"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1.2.1 Formar integralmente profesionistas competentes, con sentido colaborativo, capacidad de liderazgo, de emprendimiento y conscientes y comprometidos con su entorno.</v>
      </c>
      <c r="C27" s="2" t="str">
        <f>IF(ROWS($A$11:C27)&gt;COUNTIF(POA!$A:$A,$B$5),"",INDEX(POA!$A$2:$O$856,_xlfn.AGGREGATE(15,6,ROW(POA!$A$2:$A$855)-ROW(POA!$A$2)+1/--(POA!$A$2:$A$855=$B$5),ROWS($A$11:C27)),5))</f>
        <v>1.2.1.4 Promover el emprendimiento, la innovación y las habilidades de liderazgo en los estudiantes a lo largo del proceso formativo.</v>
      </c>
      <c r="D27" s="2" t="str">
        <f>IF(ROWS($A$11:D27)&gt;COUNTIF(POA!$A:$A,$B$5),"",INDEX(POA!$A$2:$O$856,_xlfn.AGGREGATE(15,6,ROW(POA!$A$2:$A$855)-ROW(POA!$A$2)+1/--(POA!$A$2:$A$855=$B$5),ROWS($A$11:D27)),6))</f>
        <v>Promover la participación de estudiantes en el diseño de proyectos de emprendedurismo</v>
      </c>
      <c r="E27" s="31">
        <f t="shared" si="0"/>
        <v>0</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41">
        <f t="shared" si="2"/>
        <v>0</v>
      </c>
    </row>
    <row r="28" spans="1:15" ht="39.6"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1.2.2 Fortalecer las trayectorias escolares de los alumnos para asegurar la conclusión exitosa de sus estudios.</v>
      </c>
      <c r="C28" s="2" t="str">
        <f>IF(ROWS($A$11:C28)&gt;COUNTIF(POA!$A:$A,$B$5),"",INDEX(POA!$A$2:$O$856,_xlfn.AGGREGATE(15,6,ROW(POA!$A$2:$A$855)-ROW(POA!$A$2)+1/--(POA!$A$2:$A$855=$B$5),ROWS($A$11:C28)),5))</f>
        <v>1.2.2.6 Diseñar e implementar programas institucionales de apoyo y atención a estudiantes en riesgo de rezago escolar.</v>
      </c>
      <c r="D28" s="2" t="str">
        <f>IF(ROWS($A$11:D28)&gt;COUNTIF(POA!$A:$A,$B$5),"",INDEX(POA!$A$2:$O$856,_xlfn.AGGREGATE(15,6,ROW(POA!$A$2:$A$855)-ROW(POA!$A$2)+1/--(POA!$A$2:$A$855=$B$5),ROWS($A$11:D28)),6))</f>
        <v>Implementar un programa de asesorías académicas para estudiantes de bajo rendimiento escolar.</v>
      </c>
      <c r="E28" s="31">
        <f t="shared" si="0"/>
        <v>50</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25</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25</v>
      </c>
      <c r="M28" s="31">
        <f>IF(ROWS($A$11:M28)&gt;COUNTIF(POA!$A:$A,$B$5),"",INDEX(POA!$A$2:$O$856,_xlfn.AGGREGATE(15,6,ROW(POA!$A$2:$A$855)-ROW(POA!$A$2)+1/--(POA!$A$2:$A$855=$B$5),ROWS($A$11:M28)),14))</f>
        <v>0</v>
      </c>
      <c r="N28" s="37">
        <f t="shared" si="1"/>
        <v>0</v>
      </c>
      <c r="O28" s="41">
        <f t="shared" si="2"/>
        <v>0</v>
      </c>
    </row>
    <row r="29" spans="1:15" ht="39.6" x14ac:dyDescent="0.3">
      <c r="A29" s="2" t="str">
        <f>IF(ROWS($A$11:A29)&gt;COUNTIF(POA!$A:$A,$B$5),"",INDEX(POA!$A$2:$O$856,_xlfn.AGGREGATE(15,6,ROW(POA!$A$2:$A$855)-ROW(POA!$A$2)+1/--(POA!$A$2:$A$855=$B$5),ROWS($A$11:A29)),3))</f>
        <v>1.2 Proceso formativo</v>
      </c>
      <c r="B29" s="2" t="str">
        <f>IF(ROWS($A$11:B29)&gt;COUNTIF(POA!$A:$A,$B$5),"",INDEX(POA!$A$2:$O$856,_xlfn.AGGREGATE(15,6,ROW(POA!$A$2:$A$855)-ROW(POA!$A$2)+1/--(POA!$A$2:$A$855=$B$5),ROWS($A$11:B29)),4))</f>
        <v>1.2.2 Fortalecer las trayectorias escolares de los alumnos para asegurar la conclusión exitosa de sus estudios.</v>
      </c>
      <c r="C29" s="2" t="str">
        <f>IF(ROWS($A$11:C29)&gt;COUNTIF(POA!$A:$A,$B$5),"",INDEX(POA!$A$2:$O$856,_xlfn.AGGREGATE(15,6,ROW(POA!$A$2:$A$855)-ROW(POA!$A$2)+1/--(POA!$A$2:$A$855=$B$5),ROWS($A$11:C29)),5))</f>
        <v>1.2.2.7 Implementar esquemas de seguimiento y atención a la trayectoria escolar de los estudiantes.</v>
      </c>
      <c r="D29" s="2" t="str">
        <f>IF(ROWS($A$11:D29)&gt;COUNTIF(POA!$A:$A,$B$5),"",INDEX(POA!$A$2:$O$856,_xlfn.AGGREGATE(15,6,ROW(POA!$A$2:$A$855)-ROW(POA!$A$2)+1/--(POA!$A$2:$A$855=$B$5),ROWS($A$11:D29)),6))</f>
        <v>Seguimiento a las trayectorias escolares de los alumnos</v>
      </c>
      <c r="E29" s="31">
        <f t="shared" si="0"/>
        <v>3</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2</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41">
        <f t="shared" si="2"/>
        <v>0</v>
      </c>
    </row>
    <row r="30" spans="1:15" ht="66"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1.2.3 Promover el respeto y el reconocimiento de la diversidad y la diferencia en todas sus expresiones y los ámbitos de la vida universitaria.</v>
      </c>
      <c r="C30" s="2" t="str">
        <f>IF(ROWS($A$11:C30)&gt;COUNTIF(POA!$A:$A,$B$5),"",INDEX(POA!$A$2:$O$856,_xlfn.AGGREGATE(15,6,ROW(POA!$A$2:$A$855)-ROW(POA!$A$2)+1/--(POA!$A$2:$A$855=$B$5),ROWS($A$11:C30)),5))</f>
        <v>1.2.3.1 Estimular la participación de los universitarios en actividades orientadas a la generación de ambientes de aprendizaje y de convivencia inclusivos, equitativos y respetuosos de la diversidad.</v>
      </c>
      <c r="D30" s="2" t="str">
        <f>IF(ROWS($A$11:D30)&gt;COUNTIF(POA!$A:$A,$B$5),"",INDEX(POA!$A$2:$O$856,_xlfn.AGGREGATE(15,6,ROW(POA!$A$2:$A$855)-ROW(POA!$A$2)+1/--(POA!$A$2:$A$855=$B$5),ROWS($A$11:D30)),6))</f>
        <v>Realizar acciones del programa de equidad de género de la Facultad</v>
      </c>
      <c r="E30" s="31">
        <f t="shared" si="0"/>
        <v>4</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2</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2</v>
      </c>
      <c r="M30" s="31">
        <f>IF(ROWS($A$11:M30)&gt;COUNTIF(POA!$A:$A,$B$5),"",INDEX(POA!$A$2:$O$856,_xlfn.AGGREGATE(15,6,ROW(POA!$A$2:$A$855)-ROW(POA!$A$2)+1/--(POA!$A$2:$A$855=$B$5),ROWS($A$11:M30)),14))</f>
        <v>0</v>
      </c>
      <c r="N30" s="37">
        <f t="shared" si="1"/>
        <v>0</v>
      </c>
      <c r="O30" s="41">
        <f t="shared" si="2"/>
        <v>0</v>
      </c>
    </row>
    <row r="31" spans="1:15" ht="66" x14ac:dyDescent="0.3">
      <c r="A31" s="2" t="str">
        <f>IF(ROWS($A$11:A31)&gt;COUNTIF(POA!$A:$A,$B$5),"",INDEX(POA!$A$2:$O$856,_xlfn.AGGREGATE(15,6,ROW(POA!$A$2:$A$855)-ROW(POA!$A$2)+1/--(POA!$A$2:$A$855=$B$5),ROWS($A$11:A31)),3))</f>
        <v>1.5 Internacionalización</v>
      </c>
      <c r="B31" s="2" t="str">
        <f>IF(ROWS($A$11:B31)&gt;COUNTIF(POA!$A:$A,$B$5),"",INDEX(POA!$A$2:$O$856,_xlfn.AGGREGATE(15,6,ROW(POA!$A$2:$A$855)-ROW(POA!$A$2)+1/--(POA!$A$2:$A$855=$B$5),ROWS($A$11:B31)),4))</f>
        <v>1.5.1 Fortalecer la internacionalización de la universidad mediante una mayor vinculación y cooperación académica con instituciones de educación superior de reconocido prestigio.</v>
      </c>
      <c r="C31" s="2" t="str">
        <f>IF(ROWS($A$11:C31)&gt;COUNTIF(POA!$A:$A,$B$5),"",INDEX(POA!$A$2:$O$856,_xlfn.AGGREGATE(15,6,ROW(POA!$A$2:$A$855)-ROW(POA!$A$2)+1/--(POA!$A$2:$A$855=$B$5),ROWS($A$11:C31)),5))</f>
        <v>1.5.1.1 Promover actividades en materia de intercambio y cooperación académica propiciando la colaboración con pares y redes académicas de otras instituciones educativas del país y del extranjero.</v>
      </c>
      <c r="D31" s="2" t="str">
        <f>IF(ROWS($A$11:D31)&gt;COUNTIF(POA!$A:$A,$B$5),"",INDEX(POA!$A$2:$O$856,_xlfn.AGGREGATE(15,6,ROW(POA!$A$2:$A$855)-ROW(POA!$A$2)+1/--(POA!$A$2:$A$855=$B$5),ROWS($A$11:D31)),6))</f>
        <v>Promover acciones de intercambio de los estudiantes de licenciatura y posgrado</v>
      </c>
      <c r="E31" s="31">
        <f t="shared" si="0"/>
        <v>6</v>
      </c>
      <c r="F31" s="31">
        <f>IF(ROWS($A$11:F31)&gt;COUNTIF(POA!$A:$A,$B$5),"",INDEX(POA!$A$2:$O$856,_xlfn.AGGREGATE(15,6,ROW(POA!$A$2:$A$855)-ROW(POA!$A$2)+1/--(POA!$A$2:$A$855=$B$5),ROWS($A$11:F31)),7))</f>
        <v>3</v>
      </c>
      <c r="G31" s="31">
        <f>IF(ROWS($A$11:G31)&gt;COUNTIF(POA!$A:$A,$B$5),"",INDEX(POA!$A$2:$O$856,_xlfn.AGGREGATE(15,6,ROW(POA!$A$2:$A$855)-ROW(POA!$A$2)+1/--(POA!$A$2:$A$855=$B$5),ROWS($A$11:G31)),8))</f>
        <v>3</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3</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3</v>
      </c>
      <c r="O31" s="41">
        <f t="shared" si="2"/>
        <v>0.5</v>
      </c>
    </row>
    <row r="35" spans="1:16" ht="15.6" x14ac:dyDescent="0.3">
      <c r="A35" s="4"/>
      <c r="B35" s="82" t="s">
        <v>0</v>
      </c>
      <c r="C35" s="82"/>
      <c r="D35" s="82"/>
      <c r="E35" s="82"/>
      <c r="F35" s="82"/>
      <c r="G35" s="82"/>
      <c r="H35" s="82"/>
      <c r="I35" s="82"/>
      <c r="J35" s="82"/>
      <c r="K35" s="82"/>
      <c r="L35" s="82"/>
      <c r="M35" s="82"/>
      <c r="N35" s="82"/>
      <c r="O35" s="82"/>
    </row>
    <row r="36" spans="1:16" x14ac:dyDescent="0.3">
      <c r="A36" s="4"/>
      <c r="B36" s="83" t="s">
        <v>1564</v>
      </c>
      <c r="C36" s="83"/>
      <c r="D36" s="83"/>
      <c r="E36" s="83"/>
      <c r="F36" s="83"/>
      <c r="G36" s="83"/>
      <c r="H36" s="83"/>
      <c r="I36" s="83"/>
      <c r="J36" s="83"/>
      <c r="K36" s="83"/>
      <c r="L36" s="83"/>
      <c r="M36" s="83"/>
      <c r="N36" s="83"/>
      <c r="O36" s="83"/>
    </row>
    <row r="37" spans="1:16" x14ac:dyDescent="0.3">
      <c r="A37" s="4"/>
      <c r="B37" s="5"/>
      <c r="C37" s="5"/>
      <c r="D37" s="5"/>
      <c r="E37" s="5"/>
      <c r="F37" s="5"/>
      <c r="G37" s="5"/>
      <c r="H37" s="5"/>
      <c r="I37" s="5"/>
      <c r="J37" s="5"/>
      <c r="K37" s="5"/>
      <c r="L37" s="5"/>
      <c r="M37" s="5"/>
      <c r="N37" s="5"/>
      <c r="O37" s="5"/>
    </row>
    <row r="38" spans="1:16" ht="15.6" x14ac:dyDescent="0.3">
      <c r="A38" s="4"/>
      <c r="B38" s="12"/>
      <c r="C38" s="12"/>
      <c r="D38" s="12"/>
      <c r="E38" s="12"/>
      <c r="F38" s="12"/>
      <c r="G38" s="12"/>
      <c r="H38" s="12"/>
      <c r="I38" s="12"/>
      <c r="J38" s="12"/>
      <c r="K38" s="12"/>
      <c r="L38" s="12"/>
      <c r="M38" s="12"/>
      <c r="N38" s="12"/>
      <c r="O38" s="12"/>
    </row>
    <row r="39" spans="1:16" ht="15.6" x14ac:dyDescent="0.3">
      <c r="A39" s="6" t="s">
        <v>1</v>
      </c>
      <c r="B39" s="34">
        <v>102</v>
      </c>
      <c r="C39" s="84" t="s">
        <v>20</v>
      </c>
      <c r="D39" s="84"/>
      <c r="E39" s="84"/>
      <c r="F39" s="84"/>
      <c r="G39" s="84"/>
      <c r="H39" s="84"/>
      <c r="I39" s="84"/>
      <c r="J39" s="84"/>
      <c r="K39" s="84"/>
      <c r="L39" s="84"/>
      <c r="M39" s="84"/>
      <c r="N39" s="84"/>
      <c r="O39" s="7"/>
    </row>
    <row r="40" spans="1:16" x14ac:dyDescent="0.3">
      <c r="A40" s="6" t="s">
        <v>13</v>
      </c>
      <c r="B40" s="11" t="s">
        <v>2</v>
      </c>
      <c r="C40" s="84" t="s">
        <v>19</v>
      </c>
      <c r="D40" s="84"/>
      <c r="E40" s="84"/>
      <c r="F40" s="84"/>
      <c r="G40" s="84"/>
      <c r="H40" s="84"/>
      <c r="I40" s="84"/>
      <c r="J40" s="84"/>
      <c r="K40" s="84"/>
      <c r="L40" s="84"/>
      <c r="M40" s="84"/>
      <c r="N40" s="84"/>
      <c r="O40" s="8"/>
      <c r="P40" s="4"/>
    </row>
    <row r="41" spans="1:16" x14ac:dyDescent="0.3">
      <c r="B41" s="9"/>
      <c r="C41" s="9"/>
      <c r="D41" s="9"/>
      <c r="E41" s="9"/>
      <c r="F41" s="9"/>
      <c r="G41" s="9"/>
      <c r="H41" s="9"/>
      <c r="I41" s="9"/>
      <c r="J41" s="9"/>
      <c r="K41" s="9"/>
      <c r="L41" s="9"/>
      <c r="M41" s="9"/>
      <c r="N41" s="9"/>
    </row>
    <row r="42" spans="1:16" x14ac:dyDescent="0.3">
      <c r="A42" s="85" t="s">
        <v>21</v>
      </c>
      <c r="B42" s="85" t="s">
        <v>22</v>
      </c>
      <c r="C42" s="85" t="s">
        <v>23</v>
      </c>
      <c r="D42" s="85" t="s">
        <v>24</v>
      </c>
      <c r="E42" s="85" t="s">
        <v>5</v>
      </c>
      <c r="F42" s="86" t="s">
        <v>25</v>
      </c>
      <c r="G42" s="86"/>
      <c r="H42" s="86"/>
      <c r="I42" s="86"/>
      <c r="J42" s="86"/>
      <c r="K42" s="86"/>
      <c r="L42" s="86"/>
      <c r="M42" s="86"/>
      <c r="N42" s="87" t="s">
        <v>16</v>
      </c>
      <c r="O42" s="85" t="s">
        <v>17</v>
      </c>
    </row>
    <row r="43" spans="1:16" x14ac:dyDescent="0.3">
      <c r="A43" s="85"/>
      <c r="B43" s="85"/>
      <c r="C43" s="85"/>
      <c r="D43" s="85"/>
      <c r="E43" s="85"/>
      <c r="F43" s="86" t="s">
        <v>6</v>
      </c>
      <c r="G43" s="86"/>
      <c r="H43" s="86" t="s">
        <v>7</v>
      </c>
      <c r="I43" s="86"/>
      <c r="J43" s="86" t="s">
        <v>8</v>
      </c>
      <c r="K43" s="86"/>
      <c r="L43" s="86" t="s">
        <v>9</v>
      </c>
      <c r="M43" s="86"/>
      <c r="N43" s="87"/>
      <c r="O43" s="85"/>
    </row>
    <row r="44" spans="1:16" x14ac:dyDescent="0.3">
      <c r="A44" s="85"/>
      <c r="B44" s="85"/>
      <c r="C44" s="85"/>
      <c r="D44" s="85"/>
      <c r="E44" s="85"/>
      <c r="F44" s="10" t="s">
        <v>10</v>
      </c>
      <c r="G44" s="10" t="s">
        <v>11</v>
      </c>
      <c r="H44" s="10" t="s">
        <v>10</v>
      </c>
      <c r="I44" s="10" t="s">
        <v>11</v>
      </c>
      <c r="J44" s="10" t="s">
        <v>10</v>
      </c>
      <c r="K44" s="10" t="s">
        <v>12</v>
      </c>
      <c r="L44" s="10" t="s">
        <v>10</v>
      </c>
      <c r="M44" s="10" t="s">
        <v>12</v>
      </c>
      <c r="N44" s="87"/>
      <c r="O44" s="85"/>
    </row>
    <row r="45" spans="1:16" ht="52.8" x14ac:dyDescent="0.3">
      <c r="A45" s="2" t="str">
        <f>INDEX('POA2'!$A$2:$O$152,_xlfn.AGGREGATE(15,6,ROW('POA2'!$A$2:$A$152)-ROW('POA2'!$A$2)+1/--('POA2'!$A$2:$A$152=$B$39),ROWS($A$45:A45)),3)</f>
        <v>2.3 Investigación, desarrollo tecnológico e Innovación</v>
      </c>
      <c r="B45" s="2" t="str">
        <f>INDEX('POA2'!$A$2:$O$152,_xlfn.AGGREGATE(15,6,ROW('POA2'!$A$2:$A$152)-ROW('POA2'!$A$2)+1/--('POA2'!$A$2:$A$152=$B$39),ROWS($A$43:B45)),4)</f>
        <v>2.3.1 Fortalecer la investigación, el desarrollo tecnológico y la innovación para contribuir al desarrollo regional, nacional e internacional.</v>
      </c>
      <c r="C45" s="2" t="str">
        <f>INDEX('POA2'!$A$2:$O$152,_xlfn.AGGREGATE(15,6,ROW('POA2'!$A$2:$A$152)-ROW('POA2'!$A$2)+1/--('POA2'!$A$2:$A$152=$B$39),ROWS($A$43:C45)),5)</f>
        <v>2.3.1.2 Estimular la creación y consolidación de los grupos de investigación en las diversas áreas del conocimiento que cultiva la universidad.</v>
      </c>
      <c r="D45" s="2" t="str">
        <f>INDEX('POA2'!$A$2:$O$152,_xlfn.AGGREGATE(15,6,ROW('POA2'!$A$2:$A$152)-ROW('POA2'!$A$2)+1/--('POA2'!$A$2:$A$152=$B$39),ROWS($A$43:D45)),6)</f>
        <v>Promover espacios de colaboración interdisciplinaria en la investigación</v>
      </c>
      <c r="E45" s="37">
        <f t="shared" ref="E45" si="3">+F45+H45+J45+L45</f>
        <v>8</v>
      </c>
      <c r="F45" s="31">
        <f>INDEX('POA2'!$A$2:$O$152,_xlfn.AGGREGATE(15,6,ROW('POA2'!$A$2:$A$152)-ROW('POA2'!$A$2)+1/--('POA2'!$A$2:$A$152=$B$39),ROWS($A$43:F45)),7)</f>
        <v>0</v>
      </c>
      <c r="G45" s="31">
        <f>INDEX('POA2'!$A$2:$O$152,_xlfn.AGGREGATE(15,6,ROW('POA2'!$A$2:$A$152)-ROW('POA2'!$A$2)+1/--('POA2'!$A$2:$A$152=$B$39),ROWS($A$45:G45)),8)</f>
        <v>0</v>
      </c>
      <c r="H45" s="31">
        <f>INDEX('POA2'!$A$2:$O$152,_xlfn.AGGREGATE(15,6,ROW('POA2'!$A$2:$A$152)-ROW('POA2'!$A$2)+1/--('POA2'!$A$2:$A$152=$B$39),ROWS($A$45:H45)),9)</f>
        <v>2</v>
      </c>
      <c r="I45" s="31">
        <f>INDEX('POA2'!$A$2:$O$152,_xlfn.AGGREGATE(15,6,ROW('POA2'!$A$2:$A$152)-ROW('POA2'!$A$2)+1/--('POA2'!$A$2:$A$152=$B$39),ROWS($A$45:I45)),10)</f>
        <v>0</v>
      </c>
      <c r="J45" s="31">
        <f>INDEX('POA2'!$A$2:$O$152,_xlfn.AGGREGATE(15,6,ROW('POA2'!$A$2:$A$152)-ROW('POA2'!$A$2)+1/--('POA2'!$A$2:$A$152=$B$39),ROWS($A$45:J45)),11)</f>
        <v>3</v>
      </c>
      <c r="K45" s="31">
        <f>INDEX('POA2'!$A$2:$O$152,_xlfn.AGGREGATE(15,6,ROW('POA2'!$A$2:$A$152)-ROW('POA2'!$A$2)+1/--('POA2'!$A$2:$A$152=$B$39),ROWS($A$45:K45)),12)</f>
        <v>0</v>
      </c>
      <c r="L45" s="31">
        <f>INDEX('POA2'!$A$2:$O$152,_xlfn.AGGREGATE(15,6,ROW('POA2'!$A$2:$A$152)-ROW('POA2'!$A$2)+1/--('POA2'!$A$2:$A$152=$B$39),ROWS($A$45:L45)),13)</f>
        <v>3</v>
      </c>
      <c r="M45" s="31">
        <f>INDEX('POA2'!$A$2:$O$152,_xlfn.AGGREGATE(15,6,ROW('POA2'!$A$2:$A$152)-ROW('POA2'!$A$2)+1/--('POA2'!$A$2:$A$152=$B$39),ROWS($A$45:M45)),14)</f>
        <v>0</v>
      </c>
      <c r="N45" s="37">
        <f t="shared" ref="N45" si="4">+G45+I45+K45+M45</f>
        <v>0</v>
      </c>
      <c r="O45" s="41">
        <f t="shared" ref="O45" si="5">+N45/E45</f>
        <v>0</v>
      </c>
    </row>
    <row r="46" spans="1:16" ht="52.8" x14ac:dyDescent="0.3">
      <c r="A46" s="2" t="str">
        <f>INDEX('POA2'!$A$2:$O$152,_xlfn.AGGREGATE(15,6,ROW('POA2'!$A$2:$A$152)-ROW('POA2'!$A$2)+1/--('POA2'!$A$2:$A$152=$B$39),ROWS($A$45:A46)),3)</f>
        <v>2.3 Investigación, desarrollo tecnológico e Innovación</v>
      </c>
      <c r="B46" s="2" t="str">
        <f>INDEX('POA2'!$A$2:$O$152,_xlfn.AGGREGATE(15,6,ROW('POA2'!$A$2:$A$152)-ROW('POA2'!$A$2)+1/--('POA2'!$A$2:$A$152=$B$39),ROWS($A$45:B46)),4)</f>
        <v>2.3.2 Difundir y divulgar los resultados de la investigación a través de los diferentes formatos y canales que permitan consolidar la capacidad académica de la institución.</v>
      </c>
      <c r="C46" s="2" t="str">
        <f>INDEX('POA2'!$A$2:$O$152,_xlfn.AGGREGATE(15,6,ROW('POA2'!$A$2:$A$152)-ROW('POA2'!$A$2)+1/--('POA2'!$A$2:$A$152=$B$39),ROWS($A$45:C46)),5)</f>
        <v>2.3.2.3 Visibilizar el conocimiento científico, humanístico y tecnológico generado en la universidad, mediante diversos mecanismos.</v>
      </c>
      <c r="D46" s="2" t="str">
        <f>INDEX('POA2'!$A$2:$O$152,_xlfn.AGGREGATE(15,6,ROW('POA2'!$A$2:$A$152)-ROW('POA2'!$A$2)+1/--('POA2'!$A$2:$A$152=$B$39),ROWS($A$45:D46)),6)</f>
        <v>Publicación de libro del seminario interdisciplinario internacional que se realiza de forma anual</v>
      </c>
      <c r="E46" s="37">
        <f t="shared" ref="E46:E47" si="6">+F46+H46+J46+L46</f>
        <v>1</v>
      </c>
      <c r="F46" s="31">
        <f>INDEX('POA2'!$A$2:$O$152,_xlfn.AGGREGATE(15,6,ROW('POA2'!$A$2:$A$152)-ROW('POA2'!$A$2)+1/--('POA2'!$A$2:$A$152=$B$39),ROWS($A$45:F46)),7)</f>
        <v>0</v>
      </c>
      <c r="G46" s="31">
        <f>INDEX('POA2'!$A$2:$O$152,_xlfn.AGGREGATE(15,6,ROW('POA2'!$A$2:$A$152)-ROW('POA2'!$A$2)+1/--('POA2'!$A$2:$A$152=$B$39),ROWS($A$45:G46)),8)</f>
        <v>0</v>
      </c>
      <c r="H46" s="31">
        <f>INDEX('POA2'!$A$2:$O$152,_xlfn.AGGREGATE(15,6,ROW('POA2'!$A$2:$A$152)-ROW('POA2'!$A$2)+1/--('POA2'!$A$2:$A$152=$B$39),ROWS($A$45:H46)),9)</f>
        <v>0</v>
      </c>
      <c r="I46" s="31">
        <f>INDEX('POA2'!$A$2:$O$152,_xlfn.AGGREGATE(15,6,ROW('POA2'!$A$2:$A$152)-ROW('POA2'!$A$2)+1/--('POA2'!$A$2:$A$152=$B$39),ROWS($A$45:I46)),10)</f>
        <v>0</v>
      </c>
      <c r="J46" s="31">
        <f>INDEX('POA2'!$A$2:$O$152,_xlfn.AGGREGATE(15,6,ROW('POA2'!$A$2:$A$152)-ROW('POA2'!$A$2)+1/--('POA2'!$A$2:$A$152=$B$39),ROWS($A$45:J46)),11)</f>
        <v>1</v>
      </c>
      <c r="K46" s="31">
        <f>INDEX('POA2'!$A$2:$O$152,_xlfn.AGGREGATE(15,6,ROW('POA2'!$A$2:$A$152)-ROW('POA2'!$A$2)+1/--('POA2'!$A$2:$A$152=$B$39),ROWS($A$45:K46)),12)</f>
        <v>0</v>
      </c>
      <c r="L46" s="31">
        <f>INDEX('POA2'!$A$2:$O$152,_xlfn.AGGREGATE(15,6,ROW('POA2'!$A$2:$A$152)-ROW('POA2'!$A$2)+1/--('POA2'!$A$2:$A$152=$B$39),ROWS($A$45:L46)),13)</f>
        <v>0</v>
      </c>
      <c r="M46" s="31">
        <f>INDEX('POA2'!$A$2:$O$152,_xlfn.AGGREGATE(15,6,ROW('POA2'!$A$2:$A$152)-ROW('POA2'!$A$2)+1/--('POA2'!$A$2:$A$152=$B$39),ROWS($A$45:M46)),14)</f>
        <v>0</v>
      </c>
      <c r="N46" s="37">
        <f t="shared" ref="N46:N47" si="7">+G46+I46+K46+M46</f>
        <v>0</v>
      </c>
      <c r="O46" s="41">
        <f t="shared" ref="O46:O47" si="8">+N46/E46</f>
        <v>0</v>
      </c>
    </row>
    <row r="47" spans="1:16" ht="52.8" x14ac:dyDescent="0.3">
      <c r="A47" s="2" t="str">
        <f>INDEX('POA2'!$A$2:$O$152,_xlfn.AGGREGATE(15,6,ROW('POA2'!$A$2:$A$152)-ROW('POA2'!$A$2)+1/--('POA2'!$A$2:$A$152=$B$39),ROWS($A$45:A47)),3)</f>
        <v>2.3 Investigación, desarrollo tecnológico e Innovación</v>
      </c>
      <c r="B47" s="2" t="str">
        <f>INDEX('POA2'!$A$2:$O$152,_xlfn.AGGREGATE(15,6,ROW('POA2'!$A$2:$A$152)-ROW('POA2'!$A$2)+1/--('POA2'!$A$2:$A$152=$B$39),ROWS($A$45:B47)),4)</f>
        <v>2.3.1 Fortalecer la investigación, el desarrollo tecnológico y la innovación para contribuir al desarrollo regional, nacional e internacional.</v>
      </c>
      <c r="C47" s="2" t="str">
        <f>INDEX('POA2'!$A$2:$O$152,_xlfn.AGGREGATE(15,6,ROW('POA2'!$A$2:$A$152)-ROW('POA2'!$A$2)+1/--('POA2'!$A$2:$A$152=$B$39),ROWS($A$45:C47)),5)</f>
        <v>2.3.1.2 Estimular la creación y consolidación de los grupos de investigación en las diversas áreas del conocimiento que cultiva la universidad.</v>
      </c>
      <c r="D47" s="2" t="str">
        <f>INDEX('POA2'!$A$2:$O$152,_xlfn.AGGREGATE(15,6,ROW('POA2'!$A$2:$A$152)-ROW('POA2'!$A$2)+1/--('POA2'!$A$2:$A$152=$B$39),ROWS($A$45:D47)),6)</f>
        <v>Promover espacios de colaboración interdisciplinaria en la investigación</v>
      </c>
      <c r="E47" s="37">
        <f t="shared" si="6"/>
        <v>1</v>
      </c>
      <c r="F47" s="31">
        <f>INDEX('POA2'!$A$2:$O$152,_xlfn.AGGREGATE(15,6,ROW('POA2'!$A$2:$A$152)-ROW('POA2'!$A$2)+1/--('POA2'!$A$2:$A$152=$B$39),ROWS($A$45:F47)),7)</f>
        <v>0</v>
      </c>
      <c r="G47" s="31">
        <f>INDEX('POA2'!$A$2:$O$152,_xlfn.AGGREGATE(15,6,ROW('POA2'!$A$2:$A$152)-ROW('POA2'!$A$2)+1/--('POA2'!$A$2:$A$152=$B$39),ROWS($A$45:G47)),8)</f>
        <v>0</v>
      </c>
      <c r="H47" s="31">
        <f>INDEX('POA2'!$A$2:$O$152,_xlfn.AGGREGATE(15,6,ROW('POA2'!$A$2:$A$152)-ROW('POA2'!$A$2)+1/--('POA2'!$A$2:$A$152=$B$39),ROWS($A$45:H47)),9)</f>
        <v>1</v>
      </c>
      <c r="I47" s="31">
        <f>INDEX('POA2'!$A$2:$O$152,_xlfn.AGGREGATE(15,6,ROW('POA2'!$A$2:$A$152)-ROW('POA2'!$A$2)+1/--('POA2'!$A$2:$A$152=$B$39),ROWS($A$45:I47)),10)</f>
        <v>0</v>
      </c>
      <c r="J47" s="31">
        <f>INDEX('POA2'!$A$2:$O$152,_xlfn.AGGREGATE(15,6,ROW('POA2'!$A$2:$A$152)-ROW('POA2'!$A$2)+1/--('POA2'!$A$2:$A$152=$B$39),ROWS($A$45:J47)),11)</f>
        <v>0</v>
      </c>
      <c r="K47" s="31">
        <f>INDEX('POA2'!$A$2:$O$152,_xlfn.AGGREGATE(15,6,ROW('POA2'!$A$2:$A$152)-ROW('POA2'!$A$2)+1/--('POA2'!$A$2:$A$152=$B$39),ROWS($A$45:K47)),12)</f>
        <v>0</v>
      </c>
      <c r="L47" s="31">
        <f>INDEX('POA2'!$A$2:$O$152,_xlfn.AGGREGATE(15,6,ROW('POA2'!$A$2:$A$152)-ROW('POA2'!$A$2)+1/--('POA2'!$A$2:$A$152=$B$39),ROWS($A$45:L47)),13)</f>
        <v>0</v>
      </c>
      <c r="M47" s="31">
        <f>INDEX('POA2'!$A$2:$O$152,_xlfn.AGGREGATE(15,6,ROW('POA2'!$A$2:$A$152)-ROW('POA2'!$A$2)+1/--('POA2'!$A$2:$A$152=$B$39),ROWS($A$45:M47)),14)</f>
        <v>0</v>
      </c>
      <c r="N47" s="37">
        <f t="shared" si="7"/>
        <v>0</v>
      </c>
      <c r="O47" s="41">
        <f t="shared" si="8"/>
        <v>0</v>
      </c>
    </row>
    <row r="49" spans="1:16" ht="15.6" x14ac:dyDescent="0.3">
      <c r="A49" s="4"/>
      <c r="B49" s="82" t="s">
        <v>0</v>
      </c>
      <c r="C49" s="82"/>
      <c r="D49" s="82"/>
      <c r="E49" s="82"/>
      <c r="F49" s="82"/>
      <c r="G49" s="82"/>
      <c r="H49" s="82"/>
      <c r="I49" s="82"/>
      <c r="J49" s="82"/>
      <c r="K49" s="82"/>
      <c r="L49" s="82"/>
      <c r="M49" s="82"/>
      <c r="N49" s="82"/>
      <c r="O49" s="82"/>
    </row>
    <row r="50" spans="1:16" x14ac:dyDescent="0.3">
      <c r="A50" s="4"/>
      <c r="B50" s="83" t="s">
        <v>1564</v>
      </c>
      <c r="C50" s="83"/>
      <c r="D50" s="83"/>
      <c r="E50" s="83"/>
      <c r="F50" s="83"/>
      <c r="G50" s="83"/>
      <c r="H50" s="83"/>
      <c r="I50" s="83"/>
      <c r="J50" s="83"/>
      <c r="K50" s="83"/>
      <c r="L50" s="83"/>
      <c r="M50" s="83"/>
      <c r="N50" s="83"/>
      <c r="O50" s="83"/>
    </row>
    <row r="51" spans="1:16" x14ac:dyDescent="0.3">
      <c r="A51" s="4"/>
      <c r="B51" s="5"/>
      <c r="C51" s="5"/>
      <c r="D51" s="5"/>
      <c r="E51" s="5"/>
      <c r="F51" s="5"/>
      <c r="G51" s="5"/>
      <c r="H51" s="5"/>
      <c r="I51" s="5"/>
      <c r="J51" s="5"/>
      <c r="K51" s="5"/>
      <c r="L51" s="5"/>
      <c r="M51" s="5"/>
      <c r="N51" s="5"/>
      <c r="O51" s="5"/>
    </row>
    <row r="52" spans="1:16" ht="15.6" x14ac:dyDescent="0.3">
      <c r="A52" s="4"/>
      <c r="B52" s="12"/>
      <c r="C52" s="12"/>
      <c r="D52" s="12"/>
      <c r="E52" s="12"/>
      <c r="F52" s="12"/>
      <c r="G52" s="12"/>
      <c r="H52" s="12"/>
      <c r="I52" s="12"/>
      <c r="J52" s="12"/>
      <c r="K52" s="12"/>
      <c r="L52" s="12"/>
      <c r="M52" s="12"/>
      <c r="N52" s="12"/>
      <c r="O52" s="12"/>
    </row>
    <row r="53" spans="1:16" ht="15.6" x14ac:dyDescent="0.3">
      <c r="A53" s="6" t="s">
        <v>1</v>
      </c>
      <c r="B53" s="34">
        <v>102</v>
      </c>
      <c r="C53" s="84" t="s">
        <v>20</v>
      </c>
      <c r="D53" s="84"/>
      <c r="E53" s="84"/>
      <c r="F53" s="84"/>
      <c r="G53" s="84"/>
      <c r="H53" s="84"/>
      <c r="I53" s="84"/>
      <c r="J53" s="84"/>
      <c r="K53" s="84"/>
      <c r="L53" s="84"/>
      <c r="M53" s="84"/>
      <c r="N53" s="84"/>
      <c r="O53" s="7"/>
    </row>
    <row r="54" spans="1:16" x14ac:dyDescent="0.3">
      <c r="A54" s="6" t="s">
        <v>13</v>
      </c>
      <c r="B54" s="11" t="s">
        <v>3</v>
      </c>
      <c r="C54" s="84" t="s">
        <v>26</v>
      </c>
      <c r="D54" s="84"/>
      <c r="E54" s="84"/>
      <c r="F54" s="84"/>
      <c r="G54" s="84"/>
      <c r="H54" s="84"/>
      <c r="I54" s="84"/>
      <c r="J54" s="84"/>
      <c r="K54" s="84"/>
      <c r="L54" s="84"/>
      <c r="M54" s="84"/>
      <c r="N54" s="84"/>
      <c r="O54" s="8"/>
      <c r="P54" s="4"/>
    </row>
    <row r="55" spans="1:16" x14ac:dyDescent="0.3">
      <c r="B55" s="9"/>
      <c r="C55" s="9"/>
      <c r="D55" s="9"/>
      <c r="E55" s="9"/>
      <c r="F55" s="9"/>
      <c r="G55" s="9"/>
      <c r="H55" s="9"/>
      <c r="I55" s="9"/>
      <c r="J55" s="9"/>
      <c r="K55" s="9"/>
      <c r="L55" s="9"/>
      <c r="M55" s="9"/>
      <c r="N55" s="9"/>
    </row>
    <row r="56" spans="1:16" x14ac:dyDescent="0.3">
      <c r="A56" s="85" t="s">
        <v>21</v>
      </c>
      <c r="B56" s="85" t="s">
        <v>22</v>
      </c>
      <c r="C56" s="85" t="s">
        <v>23</v>
      </c>
      <c r="D56" s="85" t="s">
        <v>24</v>
      </c>
      <c r="E56" s="85" t="s">
        <v>5</v>
      </c>
      <c r="F56" s="86" t="s">
        <v>25</v>
      </c>
      <c r="G56" s="86"/>
      <c r="H56" s="86"/>
      <c r="I56" s="86"/>
      <c r="J56" s="86"/>
      <c r="K56" s="86"/>
      <c r="L56" s="86"/>
      <c r="M56" s="86"/>
      <c r="N56" s="87" t="s">
        <v>16</v>
      </c>
      <c r="O56" s="85" t="s">
        <v>17</v>
      </c>
    </row>
    <row r="57" spans="1:16" x14ac:dyDescent="0.3">
      <c r="A57" s="85"/>
      <c r="B57" s="85"/>
      <c r="C57" s="85"/>
      <c r="D57" s="85"/>
      <c r="E57" s="85"/>
      <c r="F57" s="86" t="s">
        <v>6</v>
      </c>
      <c r="G57" s="86"/>
      <c r="H57" s="86" t="s">
        <v>7</v>
      </c>
      <c r="I57" s="86"/>
      <c r="J57" s="86" t="s">
        <v>8</v>
      </c>
      <c r="K57" s="86"/>
      <c r="L57" s="86" t="s">
        <v>9</v>
      </c>
      <c r="M57" s="86"/>
      <c r="N57" s="87"/>
      <c r="O57" s="85"/>
    </row>
    <row r="58" spans="1:16" x14ac:dyDescent="0.3">
      <c r="A58" s="85"/>
      <c r="B58" s="85"/>
      <c r="C58" s="85"/>
      <c r="D58" s="85"/>
      <c r="E58" s="85"/>
      <c r="F58" s="10" t="s">
        <v>10</v>
      </c>
      <c r="G58" s="10" t="s">
        <v>11</v>
      </c>
      <c r="H58" s="10" t="s">
        <v>10</v>
      </c>
      <c r="I58" s="10" t="s">
        <v>11</v>
      </c>
      <c r="J58" s="10" t="s">
        <v>10</v>
      </c>
      <c r="K58" s="10" t="s">
        <v>12</v>
      </c>
      <c r="L58" s="10" t="s">
        <v>10</v>
      </c>
      <c r="M58" s="10" t="s">
        <v>12</v>
      </c>
      <c r="N58" s="87"/>
      <c r="O58" s="85"/>
    </row>
    <row r="59" spans="1:16" ht="52.8" x14ac:dyDescent="0.3">
      <c r="A59" s="2" t="str">
        <f>INDEX('POA3'!$A$2:$O$174,_xlfn.AGGREGATE(15,6,ROW('POA3'!$A$2:$A$174)-ROW('POA3'!$A$2)+1/--('POA3'!$A$2:$A$174=$B$53),ROWS($A$59:A59)),3)</f>
        <v>3.4 Extensión y vinculación</v>
      </c>
      <c r="B59" s="2" t="str">
        <f>INDEX('POA3'!$A$2:$O$174,_xlfn.AGGREGATE(15,6,ROW('POA3'!$A$2:$A$174)-ROW('POA3'!$A$2)+1/--('POA3'!$A$2:$A$174=$B$53),ROWS($A$59:B59)),4)</f>
        <v>3.4.1 Fortalecer la presencia de la universidad en la sociedad a través de la divulgación del conocimiento y la promoción de la cultura y el deporte.</v>
      </c>
      <c r="C59" s="2" t="str">
        <f>INDEX('POA3'!$A$2:$O$174,_xlfn.AGGREGATE(15,6,ROW('POA3'!$A$2:$A$174)-ROW('POA3'!$A$2)+1/--('POA3'!$A$2:$A$174=$B$53),ROWS($A$59:C59)),5)</f>
        <v>3.4.1.3 Promover la formación de públicos para el arte, la ciencia y las humanidades, tanto entre los universitarios como entre la comunidad en general.</v>
      </c>
      <c r="D59" s="2" t="str">
        <f>INDEX('POA3'!$A$2:$O$174,_xlfn.AGGREGATE(15,6,ROW('POA3'!$A$2:$A$174)-ROW('POA3'!$A$2)+1/--('POA3'!$A$2:$A$174=$B$53),ROWS($A$59:D59)),6)</f>
        <v>Realizar eventos artísticos para disfrute de los estudiantes y la comunidad</v>
      </c>
      <c r="E59" s="37">
        <f t="shared" ref="E59" si="9">+F59+H59+J59+L59</f>
        <v>2</v>
      </c>
      <c r="F59" s="31">
        <f>INDEX('POA3'!$A$2:$O$174,_xlfn.AGGREGATE(15,6,ROW('POA3'!$A$2:$A$174)-ROW('POA3'!$A$2)+1/--('POA3'!$A$2:$A$174=$B$53),ROWS($A$59:F59)),7)</f>
        <v>0</v>
      </c>
      <c r="G59" s="31">
        <f>INDEX('POA3'!$A$2:$O$174,_xlfn.AGGREGATE(15,6,ROW('POA3'!$A$2:$A$174)-ROW('POA3'!$A$2)+1/--('POA3'!$A$2:$A$174=$B$53),ROWS($A$59:G59)),8)</f>
        <v>0</v>
      </c>
      <c r="H59" s="31">
        <f>INDEX('POA3'!$A$2:$O$174,_xlfn.AGGREGATE(15,6,ROW('POA3'!$A$2:$A$174)-ROW('POA3'!$A$2)+1/--('POA3'!$A$2:$A$174=$B$53),ROWS($A$59:H59)),9)</f>
        <v>1</v>
      </c>
      <c r="I59" s="31">
        <f>INDEX('POA3'!$A$2:$O$174,_xlfn.AGGREGATE(15,6,ROW('POA3'!$A$2:$A$174)-ROW('POA3'!$A$2)+1/--('POA3'!$A$2:$A$174=$B$53),ROWS($A$59:I59)),10)</f>
        <v>0</v>
      </c>
      <c r="J59" s="31">
        <f>INDEX('POA3'!$A$2:$O$174,_xlfn.AGGREGATE(15,6,ROW('POA3'!$A$2:$A$174)-ROW('POA3'!$A$2)+1/--('POA3'!$A$2:$A$174=$B$53),ROWS($A$59:J59)),11)</f>
        <v>0</v>
      </c>
      <c r="K59" s="31">
        <f>INDEX('POA3'!$A$2:$O$174,_xlfn.AGGREGATE(15,6,ROW('POA3'!$A$2:$A$174)-ROW('POA3'!$A$2)+1/--('POA3'!$A$2:$A$174=$B$53),ROWS($A$59:K59)),12)</f>
        <v>0</v>
      </c>
      <c r="L59" s="31">
        <f>INDEX('POA3'!$A$2:$O$174,_xlfn.AGGREGATE(15,6,ROW('POA3'!$A$2:$A$174)-ROW('POA3'!$A$2)+1/--('POA3'!$A$2:$A$174=$B$53),ROWS($A$59:L59)),13)</f>
        <v>1</v>
      </c>
      <c r="M59" s="31">
        <f>INDEX('POA3'!$A$2:$O$174,_xlfn.AGGREGATE(15,6,ROW('POA3'!$A$2:$A$174)-ROW('POA3'!$A$2)+1/--('POA3'!$A$2:$A$174=$B$53),ROWS($A$59:M59)),14)</f>
        <v>0</v>
      </c>
      <c r="N59" s="37">
        <f t="shared" ref="N59:N60" si="10">+G59+I59+K59+M59</f>
        <v>0</v>
      </c>
      <c r="O59" s="41">
        <f t="shared" ref="O59:O60" si="11">IFERROR(N59/E59,0%)</f>
        <v>0</v>
      </c>
    </row>
    <row r="60" spans="1:16" ht="39.6" x14ac:dyDescent="0.3">
      <c r="A60" s="2" t="str">
        <f>INDEX('POA3'!$A$2:$O$152,_xlfn.AGGREGATE(15,6,ROW('POA3'!$A$2:$A$152)-ROW('POA3'!$A$2)+1/--('POA3'!$A$2:$A$152=$B$53),ROWS($A$59:A60)),3)</f>
        <v>3.4 Extensión y vinculación</v>
      </c>
      <c r="B60" s="2" t="str">
        <f>INDEX('POA3'!$A$2:$O$152,_xlfn.AGGREGATE(15,6,ROW('POA3'!$A$2:$A$152)-ROW('POA3'!$A$2)+1/--('POA3'!$A$2:$A$152=$B$53),ROWS($A$59:B60)),4)</f>
        <v>3.4.3 Impulsar mecanismos para la generación de ingresos propios a través de la vinculación con el entorno social y productivo.</v>
      </c>
      <c r="C60" s="2" t="str">
        <f>INDEX('POA3'!$A$2:$O$152,_xlfn.AGGREGATE(15,6,ROW('POA3'!$A$2:$A$152)-ROW('POA3'!$A$2)+1/--('POA3'!$A$2:$A$152=$B$53),ROWS($A$59:C60)),5)</f>
        <v>3.4.3.1 Ampliar y diversificar la oferta de productos y servicios que ofrece la institución hacia los sectores público, social y privado.</v>
      </c>
      <c r="D60" s="2" t="str">
        <f>INDEX('POA3'!$A$2:$O$152,_xlfn.AGGREGATE(15,6,ROW('POA3'!$A$2:$A$152)-ROW('POA3'!$A$2)+1/--('POA3'!$A$2:$A$152=$B$53),ROWS($A$59:D60)),6)</f>
        <v>Ofertar cursos de educación continua</v>
      </c>
      <c r="E60" s="37">
        <f t="shared" ref="E60" si="12">+F60+H60+J60+L60</f>
        <v>0</v>
      </c>
      <c r="F60" s="31">
        <f>INDEX('POA3'!$A$2:$O$152,_xlfn.AGGREGATE(15,6,ROW('POA3'!$A$2:$A$152)-ROW('POA3'!$A$2)+1/--('POA3'!$A$2:$A$152=$B$53),ROWS($A$59:F60)),7)</f>
        <v>0</v>
      </c>
      <c r="G60" s="31">
        <f>INDEX('POA3'!$A$2:$O$152,_xlfn.AGGREGATE(15,6,ROW('POA3'!$A$2:$A$152)-ROW('POA3'!$A$2)+1/--('POA3'!$A$2:$A$152=$B$53),ROWS($A$59:G60)),8)</f>
        <v>0</v>
      </c>
      <c r="H60" s="31">
        <f>INDEX('POA3'!$A$2:$O$152,_xlfn.AGGREGATE(15,6,ROW('POA3'!$A$2:$A$152)-ROW('POA3'!$A$2)+1/--('POA3'!$A$2:$A$152=$B$53),ROWS($A$59:H60)),9)</f>
        <v>0</v>
      </c>
      <c r="I60" s="31">
        <f>INDEX('POA3'!$A$2:$O$152,_xlfn.AGGREGATE(15,6,ROW('POA3'!$A$2:$A$152)-ROW('POA3'!$A$2)+1/--('POA3'!$A$2:$A$152=$B$53),ROWS($A$59:I60)),10)</f>
        <v>0</v>
      </c>
      <c r="J60" s="31">
        <f>INDEX('POA3'!$A$2:$O$152,_xlfn.AGGREGATE(15,6,ROW('POA3'!$A$2:$A$152)-ROW('POA3'!$A$2)+1/--('POA3'!$A$2:$A$152=$B$53),ROWS($A$59:J60)),11)</f>
        <v>0</v>
      </c>
      <c r="K60" s="31">
        <f>INDEX('POA3'!$A$2:$O$152,_xlfn.AGGREGATE(15,6,ROW('POA3'!$A$2:$A$152)-ROW('POA3'!$A$2)+1/--('POA3'!$A$2:$A$152=$B$53),ROWS($A$59:K60)),12)</f>
        <v>0</v>
      </c>
      <c r="L60" s="31">
        <f>INDEX('POA3'!$A$2:$O$152,_xlfn.AGGREGATE(15,6,ROW('POA3'!$A$2:$A$152)-ROW('POA3'!$A$2)+1/--('POA3'!$A$2:$A$152=$B$53),ROWS($A$59:L60)),13)</f>
        <v>0</v>
      </c>
      <c r="M60" s="31">
        <f>INDEX('POA3'!$A$2:$O$152,_xlfn.AGGREGATE(15,6,ROW('POA3'!$A$2:$A$152)-ROW('POA3'!$A$2)+1/--('POA3'!$A$2:$A$152=$B$53),ROWS($A$59:M60)),14)</f>
        <v>0</v>
      </c>
      <c r="N60" s="37">
        <f t="shared" si="10"/>
        <v>0</v>
      </c>
      <c r="O60" s="41">
        <f t="shared" si="11"/>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35:O35"/>
    <mergeCell ref="B36:O36"/>
    <mergeCell ref="C39:N39"/>
    <mergeCell ref="C40:N40"/>
    <mergeCell ref="A42:A44"/>
    <mergeCell ref="B42:B44"/>
    <mergeCell ref="C42:C44"/>
    <mergeCell ref="D42:D44"/>
    <mergeCell ref="E42:E44"/>
    <mergeCell ref="F42:M42"/>
    <mergeCell ref="N42:N44"/>
    <mergeCell ref="O42:O44"/>
    <mergeCell ref="F43:G43"/>
    <mergeCell ref="H43:I43"/>
    <mergeCell ref="J43:K43"/>
    <mergeCell ref="L43:M43"/>
    <mergeCell ref="B49:O49"/>
    <mergeCell ref="B50:O50"/>
    <mergeCell ref="C53:N53"/>
    <mergeCell ref="C54:N54"/>
    <mergeCell ref="A56:A58"/>
    <mergeCell ref="B56:B58"/>
    <mergeCell ref="C56:C58"/>
    <mergeCell ref="D56:D58"/>
    <mergeCell ref="E56:E58"/>
    <mergeCell ref="F56:M56"/>
    <mergeCell ref="N56:N58"/>
    <mergeCell ref="O56:O58"/>
    <mergeCell ref="F57:G57"/>
    <mergeCell ref="H57:I57"/>
    <mergeCell ref="J57:K57"/>
    <mergeCell ref="L57:M57"/>
  </mergeCells>
  <pageMargins left="0.7" right="0.7" top="0.75" bottom="0.75" header="0.3" footer="0.3"/>
  <pageSetup scale="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view="pageBreakPreview" topLeftCell="A4" zoomScale="60" zoomScaleNormal="5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58">
        <v>410</v>
      </c>
      <c r="C5" s="84" t="s">
        <v>1578</v>
      </c>
      <c r="D5" s="84"/>
      <c r="E5" s="84"/>
      <c r="F5" s="84"/>
      <c r="G5" s="84"/>
      <c r="H5" s="84"/>
      <c r="I5" s="84"/>
      <c r="J5" s="84"/>
      <c r="K5" s="84"/>
      <c r="L5" s="84"/>
      <c r="M5" s="84"/>
      <c r="N5" s="84"/>
      <c r="O5" s="46"/>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52.8"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1.1.1 Fortalecer la oferta educativa de licenciatura y posgrado.</v>
      </c>
      <c r="C11" s="2" t="str">
        <f>IF(ROWS($A$11:C11)&gt;COUNTIF(POA!$A:$A,$B$5),"",INDEX(POA!$A$2:$O$856,_xlfn.AGGREGATE(15,6,ROW(POA!$A$2:$A$855)-ROW(POA!$A$2)+1/--(POA!$A$2:$A$855=$B$5),ROWS($A$11:C11)),5))</f>
        <v>1.1.1.1 Diversificar la oferta de programas de licenciatura en diferentes modalidades y áreas del conocimiento que contribuya al desarrollo regional y nacional.</v>
      </c>
      <c r="D11" s="2" t="str">
        <f>IF(ROWS($A$11:D11)&gt;COUNTIF(POA!$A:$A,$B$5),"",INDEX(POA!$A$2:$O$856,_xlfn.AGGREGATE(15,6,ROW(POA!$A$2:$A$855)-ROW(POA!$A$2)+1/--(POA!$A$2:$A$855=$B$5),ROWS($A$11:D11)),6))</f>
        <v>Realizar acciones de vinculación con niveles educativos previos para promover la oferta educativa de la FCITEC.</v>
      </c>
      <c r="E11" s="31">
        <f>+F11+H11+J11+L11</f>
        <v>6</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3</v>
      </c>
      <c r="K11" s="31">
        <f>IF(ROWS($A$11:K11)&gt;COUNTIF(POA!$A:$A,$B$5),"",INDEX(POA!$A$2:$O$856,_xlfn.AGGREGATE(15,6,ROW(POA!$A$2:$A$855)-ROW(POA!$A$2)+1/--(POA!$A$2:$A$855=$B$5),ROWS($A$11:K11)),12))</f>
        <v>0</v>
      </c>
      <c r="L11" s="31">
        <f>IF(ROWS($A$11:L11)&gt;COUNTIF(POA!$A:$A,$B$5),"",INDEX(POA!$A$2:$O$856,_xlfn.AGGREGATE(15,6,ROW(POA!$A$2:$A$855)-ROW(POA!$A$2)+1/--(POA!$A$2:$A$855=$B$5),ROWS($A$11:L11)),13))</f>
        <v>3</v>
      </c>
      <c r="M11" s="31">
        <f>IF(ROWS($A$11:M11)&gt;COUNTIF(POA!$A:$A,$B$5),"",INDEX(POA!$A$2:$O$856,_xlfn.AGGREGATE(15,6,ROW(POA!$A$2:$A$855)-ROW(POA!$A$2)+1/--(POA!$A$2:$A$855=$B$5),ROWS($A$11:M11)),14))</f>
        <v>0</v>
      </c>
      <c r="N11" s="37">
        <f>+G11+I11+K11+M11</f>
        <v>0</v>
      </c>
      <c r="O11" s="3">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1.2.1.3 Impulsar la certificación de competencias profesionales en los estudiantes.</v>
      </c>
      <c r="D12" s="2" t="str">
        <f>IF(ROWS($A$11:D12)&gt;COUNTIF(POA!$A:$A,$B$5),"",INDEX(POA!$A$2:$O$856,_xlfn.AGGREGATE(15,6,ROW(POA!$A$2:$A$855)-ROW(POA!$A$2)+1/--(POA!$A$2:$A$855=$B$5),ROWS($A$11:D12)),6))</f>
        <v>Impulsar las certificaciones de competencias profesionales para los programas educativos.</v>
      </c>
      <c r="E12" s="31">
        <f t="shared" ref="E12:E30"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30" si="1">+G12+I12+K12+M12</f>
        <v>0</v>
      </c>
      <c r="O12" s="3">
        <f t="shared" ref="O12:O30"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1.2.1.6 Promover la participación de los estudiantes en experiencias de movilidad nacional e internacional.</v>
      </c>
      <c r="D13" s="2" t="str">
        <f>IF(ROWS($A$11:D13)&gt;COUNTIF(POA!$A:$A,$B$5),"",INDEX(POA!$A$2:$O$856,_xlfn.AGGREGATE(15,6,ROW(POA!$A$2:$A$855)-ROW(POA!$A$2)+1/--(POA!$A$2:$A$855=$B$5),ROWS($A$11:D13)),6))</f>
        <v>Impulsar la participación de los estudiantes en movilidad nacional e internacional.</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3">
        <f t="shared" si="2"/>
        <v>0</v>
      </c>
    </row>
    <row r="14" spans="1:16" ht="66"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1.2.3 Promover el respeto y el reconocimiento de la diversidad y la diferencia en todas sus expresiones y los ámbitos de la vida universitaria.</v>
      </c>
      <c r="C14" s="2" t="str">
        <f>IF(ROWS($A$11:C14)&gt;COUNTIF(POA!$A:$A,$B$5),"",INDEX(POA!$A$2:$O$856,_xlfn.AGGREGATE(15,6,ROW(POA!$A$2:$A$855)-ROW(POA!$A$2)+1/--(POA!$A$2:$A$855=$B$5),ROWS($A$11:C14)),5))</f>
        <v>1.2.3.1 Estimular la participación de los universitarios en actividades orientadas a la generación de ambientes de aprendizaje y de convivencia inclusivos, equitativos y respetuosos de la diversidad.</v>
      </c>
      <c r="D14" s="2" t="str">
        <f>IF(ROWS($A$11:D14)&gt;COUNTIF(POA!$A:$A,$B$5),"",INDEX(POA!$A$2:$O$856,_xlfn.AGGREGATE(15,6,ROW(POA!$A$2:$A$855)-ROW(POA!$A$2)+1/--(POA!$A$2:$A$855=$B$5),ROWS($A$11:D14)),6))</f>
        <v>Realizar acciones de sensibilización a profesores y alumnos sobre la inclusión, equidad y respeto a la diversidad.</v>
      </c>
      <c r="E14" s="31">
        <f t="shared" si="0"/>
        <v>2</v>
      </c>
      <c r="F14" s="31">
        <f>IF(ROWS($A$11:F14)&gt;COUNTIF(POA!$A:$A,$B$5),"",INDEX(POA!$A$2:$O$856,_xlfn.AGGREGATE(15,6,ROW(POA!$A$2:$A$855)-ROW(POA!$A$2)+1/--(POA!$A$2:$A$855=$B$5),ROWS($A$11:F14)),7))</f>
        <v>1</v>
      </c>
      <c r="G14" s="31">
        <f>IF(ROWS($A$11:G14)&gt;COUNTIF(POA!$A:$A,$B$5),"",INDEX(POA!$A$2:$O$856,_xlfn.AGGREGATE(15,6,ROW(POA!$A$2:$A$855)-ROW(POA!$A$2)+1/--(POA!$A$2:$A$855=$B$5),ROWS($A$11:G14)),8))</f>
        <v>1</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1</v>
      </c>
      <c r="O14" s="3">
        <f t="shared" si="2"/>
        <v>0.5</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1.2.3 Promover el respeto y el reconocimiento de la diversidad y la diferencia en todas sus expresiones y los ámbitos de la vida universitaria.</v>
      </c>
      <c r="C15" s="2" t="str">
        <f>IF(ROWS($A$11:C15)&gt;COUNTIF(POA!$A:$A,$B$5),"",INDEX(POA!$A$2:$O$856,_xlfn.AGGREGATE(15,6,ROW(POA!$A$2:$A$855)-ROW(POA!$A$2)+1/--(POA!$A$2:$A$855=$B$5),ROWS($A$11:C15)),5))</f>
        <v>1.2.3.3 Adoptar e instrumentar protocolos para casos de hostigamiento, acoso sexual y discriminación, así como para la violencia de género.</v>
      </c>
      <c r="D15" s="2" t="str">
        <f>IF(ROWS($A$11:D15)&gt;COUNTIF(POA!$A:$A,$B$5),"",INDEX(POA!$A$2:$O$856,_xlfn.AGGREGATE(15,6,ROW(POA!$A$2:$A$855)-ROW(POA!$A$2)+1/--(POA!$A$2:$A$855=$B$5),ROWS($A$11:D15)),6))</f>
        <v>Realizar acciones de sensibilización a profesores y alumnos sobre problemáticas hostigamiento, acoso sexual y discriminación, así como para la violencia de género.</v>
      </c>
      <c r="E15" s="31">
        <f t="shared" si="0"/>
        <v>2</v>
      </c>
      <c r="F15" s="31">
        <f>IF(ROWS($A$11:F15)&gt;COUNTIF(POA!$A:$A,$B$5),"",INDEX(POA!$A$2:$O$856,_xlfn.AGGREGATE(15,6,ROW(POA!$A$2:$A$855)-ROW(POA!$A$2)+1/--(POA!$A$2:$A$855=$B$5),ROWS($A$11:F15)),7))</f>
        <v>1</v>
      </c>
      <c r="G15" s="31">
        <f>IF(ROWS($A$11:G15)&gt;COUNTIF(POA!$A:$A,$B$5),"",INDEX(POA!$A$2:$O$856,_xlfn.AGGREGATE(15,6,ROW(POA!$A$2:$A$855)-ROW(POA!$A$2)+1/--(POA!$A$2:$A$855=$B$5),ROWS($A$11:G15)),8))</f>
        <v>1</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1</v>
      </c>
      <c r="O15" s="3">
        <f t="shared" si="2"/>
        <v>0.5</v>
      </c>
    </row>
    <row r="16" spans="1:16" ht="66" x14ac:dyDescent="0.3">
      <c r="A16" s="2" t="str">
        <f>IF(ROWS($A$11:A16)&gt;COUNTIF(POA!$A:$A,$B$5),"",INDEX(POA!$A$2:$O$856,_xlfn.AGGREGATE(15,6,ROW(POA!$A$2:$A$855)-ROW(POA!$A$2)+1/--(POA!$A$2:$A$855=$B$5),ROWS($A$11:A16)),3))</f>
        <v>1.5 Internacionalización</v>
      </c>
      <c r="B16" s="2" t="str">
        <f>IF(ROWS($A$11:B16)&gt;COUNTIF(POA!$A:$A,$B$5),"",INDEX(POA!$A$2:$O$856,_xlfn.AGGREGATE(15,6,ROW(POA!$A$2:$A$855)-ROW(POA!$A$2)+1/--(POA!$A$2:$A$855=$B$5),ROWS($A$11:B16)),4))</f>
        <v>1.5.2 Ampliar el posicionamiento y visibilidad de la institución en el contexto internacional.</v>
      </c>
      <c r="C16" s="2" t="str">
        <f>IF(ROWS($A$11:C16)&gt;COUNTIF(POA!$A:$A,$B$5),"",INDEX(POA!$A$2:$O$856,_xlfn.AGGREGATE(15,6,ROW(POA!$A$2:$A$855)-ROW(POA!$A$2)+1/--(POA!$A$2:$A$855=$B$5),ROWS($A$11:C16)),5))</f>
        <v>1.5.2.2 Establecer acuerdos, redes y alianzas estratégicas de colaboración con instituciones extranjeras de educación superior para el desarrollo de proyectos de colaboración e intercambio académico</v>
      </c>
      <c r="D16" s="2" t="str">
        <f>IF(ROWS($A$11:D16)&gt;COUNTIF(POA!$A:$A,$B$5),"",INDEX(POA!$A$2:$O$856,_xlfn.AGGREGATE(15,6,ROW(POA!$A$2:$A$855)-ROW(POA!$A$2)+1/--(POA!$A$2:$A$855=$B$5),ROWS($A$11:D16)),6))</f>
        <v>Realizar eventos binacionales de colaboración académica, empleando recursos de la FCITEC, cuerpos académicos y convocatorias externas.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0</v>
      </c>
      <c r="O16" s="3">
        <f t="shared" si="2"/>
        <v>0</v>
      </c>
    </row>
    <row r="17" spans="1:15" ht="66" x14ac:dyDescent="0.3">
      <c r="A17" s="2" t="str">
        <f>IF(ROWS($A$11:A17)&gt;COUNTIF(POA!$A:$A,$B$5),"",INDEX(POA!$A$2:$O$856,_xlfn.AGGREGATE(15,6,ROW(POA!$A$2:$A$855)-ROW(POA!$A$2)+1/--(POA!$A$2:$A$855=$B$5),ROWS($A$11:A17)),3))</f>
        <v>1.6 Desarrollo académico</v>
      </c>
      <c r="B17" s="2" t="str">
        <f>IF(ROWS($A$11:B17)&gt;COUNTIF(POA!$A:$A,$B$5),"",INDEX(POA!$A$2:$O$856,_xlfn.AGGREGATE(15,6,ROW(POA!$A$2:$A$855)-ROW(POA!$A$2)+1/--(POA!$A$2:$A$855=$B$5),ROWS($A$11:B17)),4))</f>
        <v>1.6.2 Promover esquemas de formación y actualización del personal académico, con base en rutas diferenciadas en función de su experiencia, antigüedad y tipo de contratación.</v>
      </c>
      <c r="C17" s="2" t="str">
        <f>IF(ROWS($A$11:C17)&gt;COUNTIF(POA!$A:$A,$B$5),"",INDEX(POA!$A$2:$O$856,_xlfn.AGGREGATE(15,6,ROW(POA!$A$2:$A$855)-ROW(POA!$A$2)+1/--(POA!$A$2:$A$855=$B$5),ROWS($A$11:C17)),5))</f>
        <v>1.6.2.2 Fortalecer la formación de investigadores con esquemas de acompañamiento que contribuyan al desarrollo y consolidación de las trayectorias académicas.</v>
      </c>
      <c r="D17" s="2" t="str">
        <f>IF(ROWS($A$11:D17)&gt;COUNTIF(POA!$A:$A,$B$5),"",INDEX(POA!$A$2:$O$856,_xlfn.AGGREGATE(15,6,ROW(POA!$A$2:$A$855)-ROW(POA!$A$2)+1/--(POA!$A$2:$A$855=$B$5),ROWS($A$11:D17)),6))</f>
        <v>Impulsar la obtención de grados de doctor de los PTC.</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3">
        <f t="shared" si="2"/>
        <v>0</v>
      </c>
    </row>
    <row r="18" spans="1:15" ht="79.2" x14ac:dyDescent="0.3">
      <c r="A18" s="2" t="str">
        <f>IF(ROWS($A$11:A18)&gt;COUNTIF(POA!$A:$A,$B$5),"",INDEX(POA!$A$2:$O$856,_xlfn.AGGREGATE(15,6,ROW(POA!$A$2:$A$855)-ROW(POA!$A$2)+1/--(POA!$A$2:$A$855=$B$5),ROWS($A$11:A18)),3))</f>
        <v>1.7 Cultura digital</v>
      </c>
      <c r="B18" s="2" t="str">
        <f>IF(ROWS($A$11:B18)&gt;COUNTIF(POA!$A:$A,$B$5),"",INDEX(POA!$A$2:$O$856,_xlfn.AGGREGATE(15,6,ROW(POA!$A$2:$A$855)-ROW(POA!$A$2)+1/--(POA!$A$2:$A$855=$B$5),ROWS($A$11:B18)),4))</f>
        <v>1.7.1 Favorecer el uso de tecnologías digitales en el desarrollo de las funciones sustantivas y de gestión de la universidad.</v>
      </c>
      <c r="C18" s="2" t="str">
        <f>IF(ROWS($A$11:C18)&gt;COUNTIF(POA!$A:$A,$B$5),"",INDEX(POA!$A$2:$O$856,_xlfn.AGGREGATE(15,6,ROW(POA!$A$2:$A$855)-ROW(POA!$A$2)+1/--(POA!$A$2:$A$855=$B$5),ROWS($A$11:C18)),5))</f>
        <v>1.7.1.1 Consolidar las capacidades humanas, técnicas, organizacionales y de infraestructura asociadas al desarrollo de la cultura digital, mediante una agenda institucional orientada por criterios de selectividad, orden, relevancia y optimización.</v>
      </c>
      <c r="D18" s="2" t="str">
        <f>IF(ROWS($A$11:D18)&gt;COUNTIF(POA!$A:$A,$B$5),"",INDEX(POA!$A$2:$O$856,_xlfn.AGGREGATE(15,6,ROW(POA!$A$2:$A$855)-ROW(POA!$A$2)+1/--(POA!$A$2:$A$855=$B$5),ROWS($A$11:D18)),6))</f>
        <v>Difundir las actividades de la cultura digital desarrolladas en la FCITEC.</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3">
        <f t="shared" si="2"/>
        <v>0</v>
      </c>
    </row>
    <row r="19" spans="1:15" ht="79.2" x14ac:dyDescent="0.3">
      <c r="A19" s="2" t="str">
        <f>IF(ROWS($A$11:A19)&gt;COUNTIF(POA!$A:$A,$B$5),"",INDEX(POA!$A$2:$O$856,_xlfn.AGGREGATE(15,6,ROW(POA!$A$2:$A$855)-ROW(POA!$A$2)+1/--(POA!$A$2:$A$855=$B$5),ROWS($A$11:A19)),3))</f>
        <v>1.7 Cultura digital</v>
      </c>
      <c r="B19" s="2" t="str">
        <f>IF(ROWS($A$11:B19)&gt;COUNTIF(POA!$A:$A,$B$5),"",INDEX(POA!$A$2:$O$856,_xlfn.AGGREGATE(15,6,ROW(POA!$A$2:$A$855)-ROW(POA!$A$2)+1/--(POA!$A$2:$A$855=$B$5),ROWS($A$11:B19)),4))</f>
        <v>1.7.1 Favorecer el uso de tecnologías digitales en el desarrollo de las funciones sustantivas y de gestión de la universidad.</v>
      </c>
      <c r="C19" s="2" t="str">
        <f>IF(ROWS($A$11:C19)&gt;COUNTIF(POA!$A:$A,$B$5),"",INDEX(POA!$A$2:$O$856,_xlfn.AGGREGATE(15,6,ROW(POA!$A$2:$A$855)-ROW(POA!$A$2)+1/--(POA!$A$2:$A$855=$B$5),ROWS($A$11:C19)),5))</f>
        <v>1.7.1.1 Consolidar las capacidades humanas, técnicas, organizacionales y de infraestructura asociadas al desarrollo de la cultura digital, mediante una agenda institucional orientada por criterios de selectividad, orden, relevancia y optimización.</v>
      </c>
      <c r="D19" s="2" t="str">
        <f>IF(ROWS($A$11:D19)&gt;COUNTIF(POA!$A:$A,$B$5),"",INDEX(POA!$A$2:$O$856,_xlfn.AGGREGATE(15,6,ROW(POA!$A$2:$A$855)-ROW(POA!$A$2)+1/--(POA!$A$2:$A$855=$B$5),ROWS($A$11:D19)),6))</f>
        <v>Automatizar procesos administrativos y docentes a través del uso de tecnología en la nube para reducir el uso de papel.</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3">
        <f t="shared" si="2"/>
        <v>0</v>
      </c>
    </row>
    <row r="20" spans="1:15" ht="39.6" x14ac:dyDescent="0.3">
      <c r="A20" s="2" t="str">
        <f>IF(ROWS($A$11:A20)&gt;COUNTIF(POA!$A:$A,$B$5),"",INDEX(POA!$A$2:$O$856,_xlfn.AGGREGATE(15,6,ROW(POA!$A$2:$A$855)-ROW(POA!$A$2)+1/--(POA!$A$2:$A$855=$B$5),ROWS($A$11:A20)),3))</f>
        <v>1.7 Cultura digital</v>
      </c>
      <c r="B20" s="2" t="str">
        <f>IF(ROWS($A$11:B20)&gt;COUNTIF(POA!$A:$A,$B$5),"",INDEX(POA!$A$2:$O$856,_xlfn.AGGREGATE(15,6,ROW(POA!$A$2:$A$855)-ROW(POA!$A$2)+1/--(POA!$A$2:$A$855=$B$5),ROWS($A$11:B20)),4))</f>
        <v>1.7.2 Propiciar la formación y actualización de la comunidad universitaria en el uso de las tecnologías digitales.</v>
      </c>
      <c r="C20" s="2" t="str">
        <f>IF(ROWS($A$11:C20)&gt;COUNTIF(POA!$A:$A,$B$5),"",INDEX(POA!$A$2:$O$856,_xlfn.AGGREGATE(15,6,ROW(POA!$A$2:$A$855)-ROW(POA!$A$2)+1/--(POA!$A$2:$A$855=$B$5),ROWS($A$11:C20)),5))</f>
        <v>1.7.2.3 Diseñar modelos, materiales y experiencias de aprendizaje que incorporen el uso de tecnologías digitales.</v>
      </c>
      <c r="D20" s="2" t="str">
        <f>IF(ROWS($A$11:D20)&gt;COUNTIF(POA!$A:$A,$B$5),"",INDEX(POA!$A$2:$O$856,_xlfn.AGGREGATE(15,6,ROW(POA!$A$2:$A$855)-ROW(POA!$A$2)+1/--(POA!$A$2:$A$855=$B$5),ROWS($A$11:D20)),6))</f>
        <v>Diseñar material didáctico basado en plataformas digitales en línea.</v>
      </c>
      <c r="E20" s="31">
        <f t="shared" si="0"/>
        <v>2</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3">
        <f t="shared" si="2"/>
        <v>0</v>
      </c>
    </row>
    <row r="21" spans="1:15" ht="66" x14ac:dyDescent="0.3">
      <c r="A21" s="2" t="str">
        <f>IF(ROWS($A$11:A21)&gt;COUNTIF(POA!$A:$A,$B$5),"",INDEX(POA!$A$2:$O$856,_xlfn.AGGREGATE(15,6,ROW(POA!$A$2:$A$855)-ROW(POA!$A$2)+1/--(POA!$A$2:$A$855=$B$5),ROWS($A$11:A21)),3))</f>
        <v>1.7 Cultura digital</v>
      </c>
      <c r="B21" s="2" t="str">
        <f>IF(ROWS($A$11:B21)&gt;COUNTIF(POA!$A:$A,$B$5),"",INDEX(POA!$A$2:$O$856,_xlfn.AGGREGATE(15,6,ROW(POA!$A$2:$A$855)-ROW(POA!$A$2)+1/--(POA!$A$2:$A$855=$B$5),ROWS($A$11:B21)),4))</f>
        <v>1.7.2 Propiciar la formación y actualización de la comunidad universitaria en el uso de las tecnologías digitales.</v>
      </c>
      <c r="C21" s="2" t="str">
        <f>IF(ROWS($A$11:C21)&gt;COUNTIF(POA!$A:$A,$B$5),"",INDEX(POA!$A$2:$O$856,_xlfn.AGGREGATE(15,6,ROW(POA!$A$2:$A$855)-ROW(POA!$A$2)+1/--(POA!$A$2:$A$855=$B$5),ROWS($A$11:C21)),5))</f>
        <v>1.7.2.3 Diseñar modelos, materiales y experiencias de aprendizaje que incorporen el uso de tecnologías digitales.</v>
      </c>
      <c r="D21" s="2" t="str">
        <f>IF(ROWS($A$11:D21)&gt;COUNTIF(POA!$A:$A,$B$5),"",INDEX(POA!$A$2:$O$856,_xlfn.AGGREGATE(15,6,ROW(POA!$A$2:$A$855)-ROW(POA!$A$2)+1/--(POA!$A$2:$A$855=$B$5),ROWS($A$11:D21)),6))</f>
        <v>Organizar "Expo Cultura Digital" orientado a la promoción de acciones internas que utilicen tecnologías digitales para el aprendizaje y la mejora en los procesos académico-administrativos.</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3">
        <f t="shared" si="2"/>
        <v>0</v>
      </c>
    </row>
    <row r="22" spans="1:15" ht="52.8" x14ac:dyDescent="0.3">
      <c r="A22" s="2" t="str">
        <f>IF(ROWS($A$11:A22)&gt;COUNTIF(POA!$A:$A,$B$5),"",INDEX(POA!$A$2:$O$856,_xlfn.AGGREGATE(15,6,ROW(POA!$A$2:$A$855)-ROW(POA!$A$2)+1/--(POA!$A$2:$A$855=$B$5),ROWS($A$11:A22)),3))</f>
        <v>1.8 Comunicación e identidad universitaria</v>
      </c>
      <c r="B22" s="2" t="str">
        <f>IF(ROWS($A$11:B22)&gt;COUNTIF(POA!$A:$A,$B$5),"",INDEX(POA!$A$2:$O$856,_xlfn.AGGREGATE(15,6,ROW(POA!$A$2:$A$855)-ROW(POA!$A$2)+1/--(POA!$A$2:$A$855=$B$5),ROWS($A$11:B22)),4))</f>
        <v>1.8.2 Fomentar el sentido de pertenencia e identidad en la comunidad universitaria.</v>
      </c>
      <c r="C22" s="2" t="str">
        <f>IF(ROWS($A$11:C22)&gt;COUNTIF(POA!$A:$A,$B$5),"",INDEX(POA!$A$2:$O$856,_xlfn.AGGREGATE(15,6,ROW(POA!$A$2:$A$855)-ROW(POA!$A$2)+1/--(POA!$A$2:$A$855=$B$5),ROWS($A$11:C22)),5))</f>
        <v>1.8.2.1 Realizar actividades que propicien la convivencia de la comunidad universitaria en un marco donde se privilegien los principios, valores y logros institucionales.</v>
      </c>
      <c r="D22" s="2" t="str">
        <f>IF(ROWS($A$11:D22)&gt;COUNTIF(POA!$A:$A,$B$5),"",INDEX(POA!$A$2:$O$856,_xlfn.AGGREGATE(15,6,ROW(POA!$A$2:$A$855)-ROW(POA!$A$2)+1/--(POA!$A$2:$A$855=$B$5),ROWS($A$11:D22)),6))</f>
        <v>Organizar ceremonia de reconocimiento de logros de la FCITEC.</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3">
        <f t="shared" si="2"/>
        <v>0</v>
      </c>
    </row>
    <row r="23" spans="1:15" ht="52.8" x14ac:dyDescent="0.3">
      <c r="A23" s="2" t="str">
        <f>IF(ROWS($A$11:A23)&gt;COUNTIF(POA!$A:$A,$B$5),"",INDEX(POA!$A$2:$O$856,_xlfn.AGGREGATE(15,6,ROW(POA!$A$2:$A$855)-ROW(POA!$A$2)+1/--(POA!$A$2:$A$855=$B$5),ROWS($A$11:A23)),3))</f>
        <v>1.8 Comunicación e identidad universitaria</v>
      </c>
      <c r="B23" s="2" t="str">
        <f>IF(ROWS($A$11:B23)&gt;COUNTIF(POA!$A:$A,$B$5),"",INDEX(POA!$A$2:$O$856,_xlfn.AGGREGATE(15,6,ROW(POA!$A$2:$A$855)-ROW(POA!$A$2)+1/--(POA!$A$2:$A$855=$B$5),ROWS($A$11:B23)),4))</f>
        <v>1.8.2 Fomentar el sentido de pertenencia e identidad en la comunidad universitaria.</v>
      </c>
      <c r="C23" s="2" t="str">
        <f>IF(ROWS($A$11:C23)&gt;COUNTIF(POA!$A:$A,$B$5),"",INDEX(POA!$A$2:$O$856,_xlfn.AGGREGATE(15,6,ROW(POA!$A$2:$A$855)-ROW(POA!$A$2)+1/--(POA!$A$2:$A$855=$B$5),ROWS($A$11:C23)),5))</f>
        <v>1.8.2.1 Realizar actividades que propicien la convivencia de la comunidad universitaria en un marco donde se privilegien los principios, valores y logros institucionales.</v>
      </c>
      <c r="D23" s="2" t="str">
        <f>IF(ROWS($A$11:D23)&gt;COUNTIF(POA!$A:$A,$B$5),"",INDEX(POA!$A$2:$O$856,_xlfn.AGGREGATE(15,6,ROW(POA!$A$2:$A$855)-ROW(POA!$A$2)+1/--(POA!$A$2:$A$855=$B$5),ROWS($A$11:D23)),6))</f>
        <v>Organizar evento anual de egresados de todos los PE, empleadores y proyectos empresariales.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3">
        <f t="shared" si="2"/>
        <v>0</v>
      </c>
    </row>
    <row r="24" spans="1:15" ht="39.6" x14ac:dyDescent="0.3">
      <c r="A24" s="2" t="str">
        <f>IF(ROWS($A$11:A24)&gt;COUNTIF(POA!$A:$A,$B$5),"",INDEX(POA!$A$2:$O$856,_xlfn.AGGREGATE(15,6,ROW(POA!$A$2:$A$855)-ROW(POA!$A$2)+1/--(POA!$A$2:$A$855=$B$5),ROWS($A$11:A24)),3))</f>
        <v>1.8 Comunicación e identidad universitaria</v>
      </c>
      <c r="B24" s="2" t="str">
        <f>IF(ROWS($A$11:B24)&gt;COUNTIF(POA!$A:$A,$B$5),"",INDEX(POA!$A$2:$O$856,_xlfn.AGGREGATE(15,6,ROW(POA!$A$2:$A$855)-ROW(POA!$A$2)+1/--(POA!$A$2:$A$855=$B$5),ROWS($A$11:B24)),4))</f>
        <v>1.8.2 Fomentar el sentido de pertenencia e identidad en la comunidad universitaria.</v>
      </c>
      <c r="C24" s="2" t="str">
        <f>IF(ROWS($A$11:C24)&gt;COUNTIF(POA!$A:$A,$B$5),"",INDEX(POA!$A$2:$O$856,_xlfn.AGGREGATE(15,6,ROW(POA!$A$2:$A$855)-ROW(POA!$A$2)+1/--(POA!$A$2:$A$855=$B$5),ROWS($A$11:C24)),5))</f>
        <v>1.8.2.2 Reconocer la trayectoria académica y profesional de la comunidad universitaria.</v>
      </c>
      <c r="D24" s="2" t="str">
        <f>IF(ROWS($A$11:D24)&gt;COUNTIF(POA!$A:$A,$B$5),"",INDEX(POA!$A$2:$O$856,_xlfn.AGGREGATE(15,6,ROW(POA!$A$2:$A$855)-ROW(POA!$A$2)+1/--(POA!$A$2:$A$855=$B$5),ROWS($A$11:D24)),6))</f>
        <v>Publicar en la página web, redes sociales y el boletín FCITEC notas donde se reconozcan los logros de los docentes y alumnos.</v>
      </c>
      <c r="E24" s="31">
        <f t="shared" si="0"/>
        <v>2</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3">
        <f t="shared" si="2"/>
        <v>0</v>
      </c>
    </row>
    <row r="25" spans="1:15" ht="66" x14ac:dyDescent="0.3">
      <c r="A25" s="2" t="str">
        <f>IF(ROWS($A$11:A25)&gt;COUNTIF(POA!$A:$A,$B$5),"",INDEX(POA!$A$2:$O$856,_xlfn.AGGREGATE(15,6,ROW(POA!$A$2:$A$855)-ROW(POA!$A$2)+1/--(POA!$A$2:$A$855=$B$5),ROWS($A$11:A25)),3))</f>
        <v>1.9 Infraestructura, equipamiento y seguridad</v>
      </c>
      <c r="B25" s="2" t="str">
        <f>IF(ROWS($A$11:B25)&gt;COUNTIF(POA!$A:$A,$B$5),"",INDEX(POA!$A$2:$O$856,_xlfn.AGGREGATE(15,6,ROW(POA!$A$2:$A$855)-ROW(POA!$A$2)+1/--(POA!$A$2:$A$855=$B$5),ROWS($A$11:B25)),4))</f>
        <v>1.9.1 Propiciar que la institución cuente con la infraestructura y equipamiento requeridos para el cumplimiento de sus funciones sustantivas y de gestión.</v>
      </c>
      <c r="C25" s="2" t="str">
        <f>IF(ROWS($A$11:C25)&gt;COUNTIF(POA!$A:$A,$B$5),"",INDEX(POA!$A$2:$O$856,_xlfn.AGGREGATE(15,6,ROW(POA!$A$2:$A$855)-ROW(POA!$A$2)+1/--(POA!$A$2:$A$855=$B$5),ROWS($A$11:C25)),5))</f>
        <v>1.9.1.3 Atender los requerimientos institucionales específicos asociados con el mantenimiento de edificios, aulas, espacios comunes, laboratorios, instalaciones deportivas y recintos culturales.</v>
      </c>
      <c r="D25" s="2" t="str">
        <f>IF(ROWS($A$11:D25)&gt;COUNTIF(POA!$A:$A,$B$5),"",INDEX(POA!$A$2:$O$856,_xlfn.AGGREGATE(15,6,ROW(POA!$A$2:$A$855)-ROW(POA!$A$2)+1/--(POA!$A$2:$A$855=$B$5),ROWS($A$11:D25)),6))</f>
        <v>Conservación a las instalaciones y equipo de la unidad académica.</v>
      </c>
      <c r="E25" s="31">
        <f t="shared" si="0"/>
        <v>1</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0</v>
      </c>
      <c r="O25" s="3">
        <f t="shared" si="2"/>
        <v>0</v>
      </c>
    </row>
    <row r="26" spans="1:15" ht="66" x14ac:dyDescent="0.3">
      <c r="A26" s="2" t="str">
        <f>IF(ROWS($A$11:A26)&gt;COUNTIF(POA!$A:$A,$B$5),"",INDEX(POA!$A$2:$O$856,_xlfn.AGGREGATE(15,6,ROW(POA!$A$2:$A$855)-ROW(POA!$A$2)+1/--(POA!$A$2:$A$855=$B$5),ROWS($A$11:A26)),3))</f>
        <v>1.11 Cuidado al medio ambiente</v>
      </c>
      <c r="B26" s="2" t="str">
        <f>IF(ROWS($A$11:B26)&gt;COUNTIF(POA!$A:$A,$B$5),"",INDEX(POA!$A$2:$O$856,_xlfn.AGGREGATE(15,6,ROW(POA!$A$2:$A$855)-ROW(POA!$A$2)+1/--(POA!$A$2:$A$855=$B$5),ROWS($A$11:B26)),4))</f>
        <v>1.11.1 Fortalecer las medidas institucionales que promuevan la protección del medio ambiente y de desarrollo sostenible.</v>
      </c>
      <c r="C26" s="2" t="str">
        <f>IF(ROWS($A$11:C26)&gt;COUNTIF(POA!$A:$A,$B$5),"",INDEX(POA!$A$2:$O$856,_xlfn.AGGREGATE(15,6,ROW(POA!$A$2:$A$855)-ROW(POA!$A$2)+1/--(POA!$A$2:$A$855=$B$5),ROWS($A$11:C26)),5))</f>
        <v>1.11.1.2 Asegurar la reducción del impacto ambiental en el desarrollo, proyección, diseño y construcción de obras y edificios e instalaciones universitarias, considerando un enfoque de sustentabilidad.</v>
      </c>
      <c r="D26" s="2" t="str">
        <f>IF(ROWS($A$11:D26)&gt;COUNTIF(POA!$A:$A,$B$5),"",INDEX(POA!$A$2:$O$856,_xlfn.AGGREGATE(15,6,ROW(POA!$A$2:$A$855)-ROW(POA!$A$2)+1/--(POA!$A$2:$A$855=$B$5),ROWS($A$11:D26)),6))</f>
        <v>Rehabilitar áreas verdes de bajo mantenimiento y consumo de agua..</v>
      </c>
      <c r="E26" s="31">
        <f t="shared" si="0"/>
        <v>1</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1</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3">
        <f t="shared" si="2"/>
        <v>0</v>
      </c>
    </row>
    <row r="27" spans="1:15" ht="66" x14ac:dyDescent="0.3">
      <c r="A27" s="2" t="str">
        <f>IF(ROWS($A$11:A27)&gt;COUNTIF(POA!$A:$A,$B$5),"",INDEX(POA!$A$2:$O$856,_xlfn.AGGREGATE(15,6,ROW(POA!$A$2:$A$855)-ROW(POA!$A$2)+1/--(POA!$A$2:$A$855=$B$5),ROWS($A$11:A27)),3))</f>
        <v>1.11 Cuidado al medio ambiente</v>
      </c>
      <c r="B27" s="2" t="str">
        <f>IF(ROWS($A$11:B27)&gt;COUNTIF(POA!$A:$A,$B$5),"",INDEX(POA!$A$2:$O$856,_xlfn.AGGREGATE(15,6,ROW(POA!$A$2:$A$855)-ROW(POA!$A$2)+1/--(POA!$A$2:$A$855=$B$5),ROWS($A$11:B27)),4))</f>
        <v>1.11.1 Fortalecer las medidas institucionales que promuevan la protección del medio ambiente y de desarrollo sostenible.</v>
      </c>
      <c r="C27" s="2" t="str">
        <f>IF(ROWS($A$11:C27)&gt;COUNTIF(POA!$A:$A,$B$5),"",INDEX(POA!$A$2:$O$856,_xlfn.AGGREGATE(15,6,ROW(POA!$A$2:$A$855)-ROW(POA!$A$2)+1/--(POA!$A$2:$A$855=$B$5),ROWS($A$11:C27)),5))</f>
        <v>1.11.1.2 Asegurar la reducción del impacto ambiental en el desarrollo, proyección, diseño y construcción de obras y edificios e instalaciones universitarias, considerando un enfoque de sustentabilidad.</v>
      </c>
      <c r="D27" s="2" t="str">
        <f>IF(ROWS($A$11:D27)&gt;COUNTIF(POA!$A:$A,$B$5),"",INDEX(POA!$A$2:$O$856,_xlfn.AGGREGATE(15,6,ROW(POA!$A$2:$A$855)-ROW(POA!$A$2)+1/--(POA!$A$2:$A$855=$B$5),ROWS($A$11:D27)),6))</f>
        <v>Dar seguimiento al reciclaje de residuos sólidos generados en la UA.</v>
      </c>
      <c r="E27" s="31">
        <f t="shared" si="0"/>
        <v>1</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3">
        <f t="shared" si="2"/>
        <v>0</v>
      </c>
    </row>
    <row r="28" spans="1:15" ht="52.8" x14ac:dyDescent="0.3">
      <c r="A28" s="2" t="str">
        <f>IF(ROWS($A$11:A28)&gt;COUNTIF(POA!$A:$A,$B$5),"",INDEX(POA!$A$2:$O$856,_xlfn.AGGREGATE(15,6,ROW(POA!$A$2:$A$855)-ROW(POA!$A$2)+1/--(POA!$A$2:$A$855=$B$5),ROWS($A$11:A28)),3))</f>
        <v>1.11 Cuidado al medio ambiente</v>
      </c>
      <c r="B28" s="2" t="str">
        <f>IF(ROWS($A$11:B28)&gt;COUNTIF(POA!$A:$A,$B$5),"",INDEX(POA!$A$2:$O$856,_xlfn.AGGREGATE(15,6,ROW(POA!$A$2:$A$855)-ROW(POA!$A$2)+1/--(POA!$A$2:$A$855=$B$5),ROWS($A$11:B28)),4))</f>
        <v>1.11.1 Fortalecer las medidas institucionales que promuevan la protección del medio ambiente y de desarrollo sostenible.</v>
      </c>
      <c r="C28" s="2" t="str">
        <f>IF(ROWS($A$11:C28)&gt;COUNTIF(POA!$A:$A,$B$5),"",INDEX(POA!$A$2:$O$856,_xlfn.AGGREGATE(15,6,ROW(POA!$A$2:$A$855)-ROW(POA!$A$2)+1/--(POA!$A$2:$A$855=$B$5),ROWS($A$11:C28)),5))</f>
        <v>1.11.1.3 Fomentar una cultura de prevención de accidentes y eliminación de riesgos en las actividades cotidianas de la institución.</v>
      </c>
      <c r="D28" s="2" t="str">
        <f>IF(ROWS($A$11:D28)&gt;COUNTIF(POA!$A:$A,$B$5),"",INDEX(POA!$A$2:$O$856,_xlfn.AGGREGATE(15,6,ROW(POA!$A$2:$A$855)-ROW(POA!$A$2)+1/--(POA!$A$2:$A$855=$B$5),ROWS($A$11:D28)),6))</f>
        <v>Organizar eventos de concientización sobre la prevención de accidentes y eliminación de riesgos en la actividades cotidianas de la facultad.</v>
      </c>
      <c r="E28" s="31">
        <f t="shared" si="0"/>
        <v>1</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3">
        <f t="shared" si="2"/>
        <v>0</v>
      </c>
    </row>
    <row r="29" spans="1:15" ht="52.8" x14ac:dyDescent="0.3">
      <c r="A29" s="2" t="str">
        <f>IF(ROWS($A$11:A29)&gt;COUNTIF(POA!$A:$A,$B$5),"",INDEX(POA!$A$2:$O$856,_xlfn.AGGREGATE(15,6,ROW(POA!$A$2:$A$855)-ROW(POA!$A$2)+1/--(POA!$A$2:$A$855=$B$5),ROWS($A$11:A29)),3))</f>
        <v>1.11 Cuidado al medio ambiente</v>
      </c>
      <c r="B29" s="2" t="str">
        <f>IF(ROWS($A$11:B29)&gt;COUNTIF(POA!$A:$A,$B$5),"",INDEX(POA!$A$2:$O$856,_xlfn.AGGREGATE(15,6,ROW(POA!$A$2:$A$855)-ROW(POA!$A$2)+1/--(POA!$A$2:$A$855=$B$5),ROWS($A$11:B29)),4))</f>
        <v>1.11.2 Propiciar experiencias de formación, actualización y capacitación en la comunidad universitaria, orientadas al cuidado del medio ambiente y al desarrollo sostenible.</v>
      </c>
      <c r="C29" s="2" t="str">
        <f>IF(ROWS($A$11:C29)&gt;COUNTIF(POA!$A:$A,$B$5),"",INDEX(POA!$A$2:$O$856,_xlfn.AGGREGATE(15,6,ROW(POA!$A$2:$A$855)-ROW(POA!$A$2)+1/--(POA!$A$2:$A$855=$B$5),ROWS($A$11:C29)),5))</f>
        <v>1.11.2.1 Incidir en el proceso formativo de los estudiantes sensibilizándolos en torno a la problemática ambiental y la importancia de la conservación de los recursos naturales.</v>
      </c>
      <c r="D29" s="2" t="str">
        <f>IF(ROWS($A$11:D29)&gt;COUNTIF(POA!$A:$A,$B$5),"",INDEX(POA!$A$2:$O$856,_xlfn.AGGREGATE(15,6,ROW(POA!$A$2:$A$855)-ROW(POA!$A$2)+1/--(POA!$A$2:$A$855=$B$5),ROWS($A$11:D29)),6))</f>
        <v>Organizar eventos de concientización sobre el cuidado ambiental a favor de la región.</v>
      </c>
      <c r="E29" s="31">
        <f t="shared" si="0"/>
        <v>1</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3">
        <f t="shared" si="2"/>
        <v>0</v>
      </c>
    </row>
    <row r="30" spans="1:15" ht="52.8" x14ac:dyDescent="0.3">
      <c r="A30" s="2" t="str">
        <f>IF(ROWS($A$11:A30)&gt;COUNTIF(POA!$A:$A,$B$5),"",INDEX(POA!$A$2:$O$856,_xlfn.AGGREGATE(15,6,ROW(POA!$A$2:$A$855)-ROW(POA!$A$2)+1/--(POA!$A$2:$A$855=$B$5),ROWS($A$11:A30)),3))</f>
        <v>1.11 Cuidado al medio ambiente</v>
      </c>
      <c r="B30" s="2" t="str">
        <f>IF(ROWS($A$11:B30)&gt;COUNTIF(POA!$A:$A,$B$5),"",INDEX(POA!$A$2:$O$856,_xlfn.AGGREGATE(15,6,ROW(POA!$A$2:$A$855)-ROW(POA!$A$2)+1/--(POA!$A$2:$A$855=$B$5),ROWS($A$11:B30)),4))</f>
        <v>1.11.2 Propiciar experiencias de formación, actualización y capacitación en la comunidad universitaria, orientadas al cuidado del medio ambiente y al desarrollo sostenible.</v>
      </c>
      <c r="C30" s="2" t="str">
        <f>IF(ROWS($A$11:C30)&gt;COUNTIF(POA!$A:$A,$B$5),"",INDEX(POA!$A$2:$O$856,_xlfn.AGGREGATE(15,6,ROW(POA!$A$2:$A$855)-ROW(POA!$A$2)+1/--(POA!$A$2:$A$855=$B$5),ROWS($A$11:C30)),5))</f>
        <v>1.11.2.2 Impulsar iniciativas para la promoción de estilos de vida saludable en la comunidad universitaria.</v>
      </c>
      <c r="D30" s="2" t="str">
        <f>IF(ROWS($A$11:D30)&gt;COUNTIF(POA!$A:$A,$B$5),"",INDEX(POA!$A$2:$O$856,_xlfn.AGGREGATE(15,6,ROW(POA!$A$2:$A$855)-ROW(POA!$A$2)+1/--(POA!$A$2:$A$855=$B$5),ROWS($A$11:D30)),6))</f>
        <v>Realizar jornadas de salud entre la comunidad de la Facultad.</v>
      </c>
      <c r="E30" s="31">
        <f t="shared" si="0"/>
        <v>1</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1</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3">
        <f t="shared" si="2"/>
        <v>0</v>
      </c>
    </row>
    <row r="34" spans="1:16" ht="15.6" x14ac:dyDescent="0.3">
      <c r="A34" s="4"/>
      <c r="B34" s="82" t="s">
        <v>0</v>
      </c>
      <c r="C34" s="82"/>
      <c r="D34" s="82"/>
      <c r="E34" s="82"/>
      <c r="F34" s="82"/>
      <c r="G34" s="82"/>
      <c r="H34" s="82"/>
      <c r="I34" s="82"/>
      <c r="J34" s="82"/>
      <c r="K34" s="82"/>
      <c r="L34" s="82"/>
      <c r="M34" s="82"/>
      <c r="N34" s="82"/>
      <c r="O34" s="82"/>
    </row>
    <row r="35" spans="1:16" x14ac:dyDescent="0.3">
      <c r="A35" s="4"/>
      <c r="B35" s="83" t="s">
        <v>1564</v>
      </c>
      <c r="C35" s="83"/>
      <c r="D35" s="83"/>
      <c r="E35" s="83"/>
      <c r="F35" s="83"/>
      <c r="G35" s="83"/>
      <c r="H35" s="83"/>
      <c r="I35" s="83"/>
      <c r="J35" s="83"/>
      <c r="K35" s="83"/>
      <c r="L35" s="83"/>
      <c r="M35" s="83"/>
      <c r="N35" s="83"/>
      <c r="O35" s="83"/>
    </row>
    <row r="36" spans="1:16" x14ac:dyDescent="0.3">
      <c r="A36" s="4"/>
      <c r="B36" s="47"/>
      <c r="C36" s="47"/>
      <c r="D36" s="47"/>
      <c r="E36" s="47"/>
      <c r="F36" s="47"/>
      <c r="G36" s="47"/>
      <c r="H36" s="47"/>
      <c r="I36" s="47"/>
      <c r="J36" s="47"/>
      <c r="K36" s="47"/>
      <c r="L36" s="47"/>
      <c r="M36" s="47"/>
      <c r="N36" s="47"/>
      <c r="O36" s="47"/>
    </row>
    <row r="37" spans="1:16" ht="15.6" x14ac:dyDescent="0.3">
      <c r="A37" s="4"/>
      <c r="B37" s="12"/>
      <c r="C37" s="12"/>
      <c r="D37" s="12"/>
      <c r="E37" s="12"/>
      <c r="F37" s="12"/>
      <c r="G37" s="12"/>
      <c r="H37" s="12"/>
      <c r="I37" s="12"/>
      <c r="J37" s="12"/>
      <c r="K37" s="12"/>
      <c r="L37" s="12"/>
      <c r="M37" s="12"/>
      <c r="N37" s="12"/>
      <c r="O37" s="12"/>
    </row>
    <row r="38" spans="1:16" ht="15.6" x14ac:dyDescent="0.3">
      <c r="A38" s="6" t="s">
        <v>1</v>
      </c>
      <c r="B38" s="58">
        <v>410</v>
      </c>
      <c r="C38" s="84" t="s">
        <v>1578</v>
      </c>
      <c r="D38" s="84"/>
      <c r="E38" s="84"/>
      <c r="F38" s="84"/>
      <c r="G38" s="84"/>
      <c r="H38" s="84"/>
      <c r="I38" s="84"/>
      <c r="J38" s="84"/>
      <c r="K38" s="84"/>
      <c r="L38" s="84"/>
      <c r="M38" s="84"/>
      <c r="N38" s="84"/>
      <c r="O38" s="46"/>
    </row>
    <row r="39" spans="1:16" x14ac:dyDescent="0.3">
      <c r="A39" s="6" t="s">
        <v>13</v>
      </c>
      <c r="B39" s="11" t="s">
        <v>2</v>
      </c>
      <c r="C39" s="84" t="s">
        <v>19</v>
      </c>
      <c r="D39" s="84"/>
      <c r="E39" s="84"/>
      <c r="F39" s="84"/>
      <c r="G39" s="84"/>
      <c r="H39" s="84"/>
      <c r="I39" s="84"/>
      <c r="J39" s="84"/>
      <c r="K39" s="84"/>
      <c r="L39" s="84"/>
      <c r="M39" s="84"/>
      <c r="N39" s="84"/>
      <c r="O39" s="8"/>
      <c r="P39" s="4"/>
    </row>
    <row r="40" spans="1:16" x14ac:dyDescent="0.3">
      <c r="B40" s="9"/>
      <c r="C40" s="9"/>
      <c r="D40" s="9"/>
      <c r="E40" s="9"/>
      <c r="F40" s="9"/>
      <c r="G40" s="9"/>
      <c r="H40" s="9"/>
      <c r="I40" s="9"/>
      <c r="J40" s="9"/>
      <c r="K40" s="9"/>
      <c r="L40" s="9"/>
      <c r="M40" s="9"/>
      <c r="N40" s="9"/>
    </row>
    <row r="41" spans="1:16" x14ac:dyDescent="0.3">
      <c r="A41" s="85" t="s">
        <v>21</v>
      </c>
      <c r="B41" s="85" t="s">
        <v>22</v>
      </c>
      <c r="C41" s="85" t="s">
        <v>23</v>
      </c>
      <c r="D41" s="85" t="s">
        <v>24</v>
      </c>
      <c r="E41" s="85" t="s">
        <v>5</v>
      </c>
      <c r="F41" s="86" t="s">
        <v>25</v>
      </c>
      <c r="G41" s="86"/>
      <c r="H41" s="86"/>
      <c r="I41" s="86"/>
      <c r="J41" s="86"/>
      <c r="K41" s="86"/>
      <c r="L41" s="86"/>
      <c r="M41" s="86"/>
      <c r="N41" s="87" t="s">
        <v>16</v>
      </c>
      <c r="O41" s="85" t="s">
        <v>17</v>
      </c>
    </row>
    <row r="42" spans="1:16" x14ac:dyDescent="0.3">
      <c r="A42" s="85"/>
      <c r="B42" s="85"/>
      <c r="C42" s="85"/>
      <c r="D42" s="85"/>
      <c r="E42" s="85"/>
      <c r="F42" s="86" t="s">
        <v>6</v>
      </c>
      <c r="G42" s="86"/>
      <c r="H42" s="86" t="s">
        <v>7</v>
      </c>
      <c r="I42" s="86"/>
      <c r="J42" s="86" t="s">
        <v>8</v>
      </c>
      <c r="K42" s="86"/>
      <c r="L42" s="86" t="s">
        <v>9</v>
      </c>
      <c r="M42" s="86"/>
      <c r="N42" s="87"/>
      <c r="O42" s="85"/>
    </row>
    <row r="43" spans="1:16" x14ac:dyDescent="0.3">
      <c r="A43" s="85"/>
      <c r="B43" s="85"/>
      <c r="C43" s="85"/>
      <c r="D43" s="85"/>
      <c r="E43" s="85"/>
      <c r="F43" s="48" t="s">
        <v>10</v>
      </c>
      <c r="G43" s="48" t="s">
        <v>11</v>
      </c>
      <c r="H43" s="48" t="s">
        <v>10</v>
      </c>
      <c r="I43" s="48" t="s">
        <v>11</v>
      </c>
      <c r="J43" s="48" t="s">
        <v>10</v>
      </c>
      <c r="K43" s="48" t="s">
        <v>12</v>
      </c>
      <c r="L43" s="48" t="s">
        <v>10</v>
      </c>
      <c r="M43" s="48" t="s">
        <v>12</v>
      </c>
      <c r="N43" s="87"/>
      <c r="O43" s="85"/>
    </row>
    <row r="44" spans="1:16" ht="52.8" x14ac:dyDescent="0.3">
      <c r="A44" s="2" t="str">
        <f>INDEX('POA2'!$A$2:$O$152,_xlfn.AGGREGATE(15,6,ROW('POA2'!$A$2:$A$152)-ROW('POA2'!$A$2)+1/--('POA2'!$A$2:$A$152=$B$38),ROWS($A$44:A44)),3)</f>
        <v>2.3 Investigación, desarrollo tecnológico e Innovación</v>
      </c>
      <c r="B44" s="2" t="str">
        <f>INDEX('POA2'!$A$2:$O$152,_xlfn.AGGREGATE(15,6,ROW('POA2'!$A$2:$A$152)-ROW('POA2'!$A$2)+1/--('POA2'!$A$2:$A$152=$B$38),ROWS($A$44:B44)),4)</f>
        <v>2.3.2 Difundir y divulgar los resultados de la investigación a través de los diferentes formatos y canales que permitan consolidar la capacidad académica de la institución.</v>
      </c>
      <c r="C44" s="2" t="str">
        <f>INDEX('POA2'!$A$2:$O$152,_xlfn.AGGREGATE(15,6,ROW('POA2'!$A$2:$A$152)-ROW('POA2'!$A$2)+1/--('POA2'!$A$2:$A$152=$B$38),ROWS($A$44:C44)),5)</f>
        <v>2.3.2.1 Fortalecer la difusión y divulgación de los resultados de la investigación.</v>
      </c>
      <c r="D44" s="2" t="str">
        <f>INDEX('POA2'!$A$2:$O$152,_xlfn.AGGREGATE(15,6,ROW('POA2'!$A$2:$A$152)-ROW('POA2'!$A$2)+1/--('POA2'!$A$2:$A$152=$B$38),ROWS($A$44:D44)),6)</f>
        <v>Presentación de ponencias por parte de docentes, estudiantes de licenciatura y de posgrado en eventos nacionales e internacionales.</v>
      </c>
      <c r="E44" s="37">
        <f t="shared" ref="E44:E45" si="3">+F44+H44+J44+L44</f>
        <v>10</v>
      </c>
      <c r="F44" s="31">
        <f>INDEX('POA2'!$A$2:$O$152,_xlfn.AGGREGATE(15,6,ROW('POA2'!$A$2:$A$152)-ROW('POA2'!$A$2)+1/--('POA2'!$A$2:$A$152=$B$38),ROWS($A$44:F44)),7)</f>
        <v>0</v>
      </c>
      <c r="G44" s="31">
        <f>INDEX('POA2'!$A$2:$O$152,_xlfn.AGGREGATE(15,6,ROW('POA2'!$A$2:$A$152)-ROW('POA2'!$A$2)+1/--('POA2'!$A$2:$A$152=$B$38),ROWS($A$44:G44)),8)</f>
        <v>0</v>
      </c>
      <c r="H44" s="31">
        <f>INDEX('POA2'!$A$2:$O$152,_xlfn.AGGREGATE(15,6,ROW('POA2'!$A$2:$A$152)-ROW('POA2'!$A$2)+1/--('POA2'!$A$2:$A$152=$B$38),ROWS($A$44:H44)),9)</f>
        <v>5</v>
      </c>
      <c r="I44" s="31">
        <f>INDEX('POA2'!$A$2:$O$152,_xlfn.AGGREGATE(15,6,ROW('POA2'!$A$2:$A$152)-ROW('POA2'!$A$2)+1/--('POA2'!$A$2:$A$152=$B$38),ROWS($A$44:I44)),10)</f>
        <v>0</v>
      </c>
      <c r="J44" s="31">
        <f>INDEX('POA2'!$A$2:$O$152,_xlfn.AGGREGATE(15,6,ROW('POA2'!$A$2:$A$152)-ROW('POA2'!$A$2)+1/--('POA2'!$A$2:$A$152=$B$38),ROWS($A$44:J44)),11)</f>
        <v>0</v>
      </c>
      <c r="K44" s="31">
        <f>INDEX('POA2'!$A$2:$O$152,_xlfn.AGGREGATE(15,6,ROW('POA2'!$A$2:$A$152)-ROW('POA2'!$A$2)+1/--('POA2'!$A$2:$A$152=$B$38),ROWS($A$44:K44)),12)</f>
        <v>0</v>
      </c>
      <c r="L44" s="31">
        <f>INDEX('POA2'!$A$2:$O$152,_xlfn.AGGREGATE(15,6,ROW('POA2'!$A$2:$A$152)-ROW('POA2'!$A$2)+1/--('POA2'!$A$2:$A$152=$B$38),ROWS($A$44:L44)),13)</f>
        <v>5</v>
      </c>
      <c r="M44" s="31">
        <f>INDEX('POA2'!$A$2:$O$152,_xlfn.AGGREGATE(15,6,ROW('POA2'!$A$2:$A$152)-ROW('POA2'!$A$2)+1/--('POA2'!$A$2:$A$152=$B$38),ROWS($A$44:M44)),14)</f>
        <v>0</v>
      </c>
      <c r="N44" s="37">
        <f t="shared" ref="N44:N45" si="4">+G44+I44+K44+M44</f>
        <v>0</v>
      </c>
      <c r="O44" s="41">
        <f t="shared" ref="O44:O45" si="5">IFERROR(N44/E44,0%)</f>
        <v>0</v>
      </c>
    </row>
    <row r="45" spans="1:16" ht="52.8" x14ac:dyDescent="0.3">
      <c r="A45" s="2" t="str">
        <f>INDEX('POA2'!$A$2:$O$152,_xlfn.AGGREGATE(15,6,ROW('POA2'!$A$2:$A$152)-ROW('POA2'!$A$2)+1/--('POA2'!$A$2:$A$152=$B$38),ROWS($A$44:A45)),3)</f>
        <v>2.3 Investigación, desarrollo tecnológico e Innovación</v>
      </c>
      <c r="B45" s="2" t="str">
        <f>INDEX('POA2'!$A$2:$O$152,_xlfn.AGGREGATE(15,6,ROW('POA2'!$A$2:$A$152)-ROW('POA2'!$A$2)+1/--('POA2'!$A$2:$A$152=$B$38),ROWS($A$44:B45)),4)</f>
        <v>2.3.2 Difundir y divulgar los resultados de la investigación a través de los diferentes formatos y canales que permitan consolidar la capacidad académica de la institución.</v>
      </c>
      <c r="C45" s="2" t="str">
        <f>INDEX('POA2'!$A$2:$O$152,_xlfn.AGGREGATE(15,6,ROW('POA2'!$A$2:$A$152)-ROW('POA2'!$A$2)+1/--('POA2'!$A$2:$A$152=$B$38),ROWS($A$44:C45)),5)</f>
        <v>2.3.2.2 Generar condiciones para que los académicos publiquen en revistas que se caractericen por su rigor científico.</v>
      </c>
      <c r="D45" s="2" t="str">
        <f>INDEX('POA2'!$A$2:$O$152,_xlfn.AGGREGATE(15,6,ROW('POA2'!$A$2:$A$152)-ROW('POA2'!$A$2)+1/--('POA2'!$A$2:$A$152=$B$38),ROWS($A$44:D45)),6)</f>
        <v>Incrementar el número de publicaciones arbitradas y/o indexadas.</v>
      </c>
      <c r="E45" s="37">
        <f t="shared" si="3"/>
        <v>15</v>
      </c>
      <c r="F45" s="31">
        <f>INDEX('POA2'!$A$2:$O$152,_xlfn.AGGREGATE(15,6,ROW('POA2'!$A$2:$A$152)-ROW('POA2'!$A$2)+1/--('POA2'!$A$2:$A$152=$B$38),ROWS($A$44:F45)),7)</f>
        <v>0</v>
      </c>
      <c r="G45" s="31">
        <f>INDEX('POA2'!$A$2:$O$152,_xlfn.AGGREGATE(15,6,ROW('POA2'!$A$2:$A$152)-ROW('POA2'!$A$2)+1/--('POA2'!$A$2:$A$152=$B$38),ROWS($A$44:G45)),8)</f>
        <v>0</v>
      </c>
      <c r="H45" s="31">
        <f>INDEX('POA2'!$A$2:$O$152,_xlfn.AGGREGATE(15,6,ROW('POA2'!$A$2:$A$152)-ROW('POA2'!$A$2)+1/--('POA2'!$A$2:$A$152=$B$38),ROWS($A$44:H45)),9)</f>
        <v>5</v>
      </c>
      <c r="I45" s="31">
        <f>INDEX('POA2'!$A$2:$O$152,_xlfn.AGGREGATE(15,6,ROW('POA2'!$A$2:$A$152)-ROW('POA2'!$A$2)+1/--('POA2'!$A$2:$A$152=$B$38),ROWS($A$44:I45)),10)</f>
        <v>0</v>
      </c>
      <c r="J45" s="31">
        <f>INDEX('POA2'!$A$2:$O$152,_xlfn.AGGREGATE(15,6,ROW('POA2'!$A$2:$A$152)-ROW('POA2'!$A$2)+1/--('POA2'!$A$2:$A$152=$B$38),ROWS($A$44:J45)),11)</f>
        <v>5</v>
      </c>
      <c r="K45" s="31">
        <f>INDEX('POA2'!$A$2:$O$152,_xlfn.AGGREGATE(15,6,ROW('POA2'!$A$2:$A$152)-ROW('POA2'!$A$2)+1/--('POA2'!$A$2:$A$152=$B$38),ROWS($A$44:K45)),12)</f>
        <v>0</v>
      </c>
      <c r="L45" s="31">
        <f>INDEX('POA2'!$A$2:$O$152,_xlfn.AGGREGATE(15,6,ROW('POA2'!$A$2:$A$152)-ROW('POA2'!$A$2)+1/--('POA2'!$A$2:$A$152=$B$38),ROWS($A$44:L45)),13)</f>
        <v>5</v>
      </c>
      <c r="M45" s="31">
        <f>INDEX('POA2'!$A$2:$O$152,_xlfn.AGGREGATE(15,6,ROW('POA2'!$A$2:$A$152)-ROW('POA2'!$A$2)+1/--('POA2'!$A$2:$A$152=$B$38),ROWS($A$44:M45)),14)</f>
        <v>0</v>
      </c>
      <c r="N45" s="37">
        <f t="shared" si="4"/>
        <v>0</v>
      </c>
      <c r="O45" s="41">
        <f t="shared" si="5"/>
        <v>0</v>
      </c>
    </row>
    <row r="47" spans="1:16" ht="15.6" x14ac:dyDescent="0.3">
      <c r="A47" s="4"/>
      <c r="B47" s="82" t="s">
        <v>0</v>
      </c>
      <c r="C47" s="82"/>
      <c r="D47" s="82"/>
      <c r="E47" s="82"/>
      <c r="F47" s="82"/>
      <c r="G47" s="82"/>
      <c r="H47" s="82"/>
      <c r="I47" s="82"/>
      <c r="J47" s="82"/>
      <c r="K47" s="82"/>
      <c r="L47" s="82"/>
      <c r="M47" s="82"/>
      <c r="N47" s="82"/>
      <c r="O47" s="82"/>
    </row>
    <row r="48" spans="1:16" x14ac:dyDescent="0.3">
      <c r="A48" s="4"/>
      <c r="B48" s="83" t="s">
        <v>1564</v>
      </c>
      <c r="C48" s="83"/>
      <c r="D48" s="83"/>
      <c r="E48" s="83"/>
      <c r="F48" s="83"/>
      <c r="G48" s="83"/>
      <c r="H48" s="83"/>
      <c r="I48" s="83"/>
      <c r="J48" s="83"/>
      <c r="K48" s="83"/>
      <c r="L48" s="83"/>
      <c r="M48" s="83"/>
      <c r="N48" s="83"/>
      <c r="O48" s="83"/>
    </row>
    <row r="49" spans="1:16" x14ac:dyDescent="0.3">
      <c r="A49" s="4"/>
      <c r="B49" s="47"/>
      <c r="C49" s="47"/>
      <c r="D49" s="47"/>
      <c r="E49" s="47"/>
      <c r="F49" s="47"/>
      <c r="G49" s="47"/>
      <c r="H49" s="47"/>
      <c r="I49" s="47"/>
      <c r="J49" s="47"/>
      <c r="K49" s="47"/>
      <c r="L49" s="47"/>
      <c r="M49" s="47"/>
      <c r="N49" s="47"/>
      <c r="O49" s="47"/>
    </row>
    <row r="50" spans="1:16" ht="15.6" x14ac:dyDescent="0.3">
      <c r="A50" s="4"/>
      <c r="B50" s="12"/>
      <c r="C50" s="12"/>
      <c r="D50" s="12"/>
      <c r="E50" s="12"/>
      <c r="F50" s="12"/>
      <c r="G50" s="12"/>
      <c r="H50" s="12"/>
      <c r="I50" s="12"/>
      <c r="J50" s="12"/>
      <c r="K50" s="12"/>
      <c r="L50" s="12"/>
      <c r="M50" s="12"/>
      <c r="N50" s="12"/>
      <c r="O50" s="12"/>
    </row>
    <row r="51" spans="1:16" ht="15.6" x14ac:dyDescent="0.3">
      <c r="A51" s="6" t="s">
        <v>1</v>
      </c>
      <c r="B51" s="58">
        <v>410</v>
      </c>
      <c r="C51" s="84" t="s">
        <v>1578</v>
      </c>
      <c r="D51" s="84"/>
      <c r="E51" s="84"/>
      <c r="F51" s="84"/>
      <c r="G51" s="84"/>
      <c r="H51" s="84"/>
      <c r="I51" s="84"/>
      <c r="J51" s="84"/>
      <c r="K51" s="84"/>
      <c r="L51" s="84"/>
      <c r="M51" s="84"/>
      <c r="N51" s="84"/>
      <c r="O51" s="46"/>
    </row>
    <row r="52" spans="1:16" x14ac:dyDescent="0.3">
      <c r="A52" s="6" t="s">
        <v>13</v>
      </c>
      <c r="B52" s="11" t="s">
        <v>3</v>
      </c>
      <c r="C52" s="84" t="s">
        <v>26</v>
      </c>
      <c r="D52" s="84"/>
      <c r="E52" s="84"/>
      <c r="F52" s="84"/>
      <c r="G52" s="84"/>
      <c r="H52" s="84"/>
      <c r="I52" s="84"/>
      <c r="J52" s="84"/>
      <c r="K52" s="84"/>
      <c r="L52" s="84"/>
      <c r="M52" s="84"/>
      <c r="N52" s="84"/>
      <c r="O52" s="8"/>
      <c r="P52" s="4"/>
    </row>
    <row r="53" spans="1:16" x14ac:dyDescent="0.3">
      <c r="B53" s="9"/>
      <c r="C53" s="9"/>
      <c r="D53" s="9"/>
      <c r="E53" s="9"/>
      <c r="F53" s="9"/>
      <c r="G53" s="9"/>
      <c r="H53" s="9"/>
      <c r="I53" s="9"/>
      <c r="J53" s="9"/>
      <c r="K53" s="9"/>
      <c r="L53" s="9"/>
      <c r="M53" s="9"/>
      <c r="N53" s="9"/>
    </row>
    <row r="54" spans="1:16" x14ac:dyDescent="0.3">
      <c r="A54" s="85" t="s">
        <v>21</v>
      </c>
      <c r="B54" s="85" t="s">
        <v>22</v>
      </c>
      <c r="C54" s="85" t="s">
        <v>23</v>
      </c>
      <c r="D54" s="85" t="s">
        <v>24</v>
      </c>
      <c r="E54" s="85" t="s">
        <v>5</v>
      </c>
      <c r="F54" s="86" t="s">
        <v>25</v>
      </c>
      <c r="G54" s="86"/>
      <c r="H54" s="86"/>
      <c r="I54" s="86"/>
      <c r="J54" s="86"/>
      <c r="K54" s="86"/>
      <c r="L54" s="86"/>
      <c r="M54" s="86"/>
      <c r="N54" s="87" t="s">
        <v>16</v>
      </c>
      <c r="O54" s="85" t="s">
        <v>17</v>
      </c>
    </row>
    <row r="55" spans="1:16" x14ac:dyDescent="0.3">
      <c r="A55" s="85"/>
      <c r="B55" s="85"/>
      <c r="C55" s="85"/>
      <c r="D55" s="85"/>
      <c r="E55" s="85"/>
      <c r="F55" s="86" t="s">
        <v>6</v>
      </c>
      <c r="G55" s="86"/>
      <c r="H55" s="86" t="s">
        <v>7</v>
      </c>
      <c r="I55" s="86"/>
      <c r="J55" s="86" t="s">
        <v>8</v>
      </c>
      <c r="K55" s="86"/>
      <c r="L55" s="86" t="s">
        <v>9</v>
      </c>
      <c r="M55" s="86"/>
      <c r="N55" s="87"/>
      <c r="O55" s="85"/>
    </row>
    <row r="56" spans="1:16" x14ac:dyDescent="0.3">
      <c r="A56" s="85"/>
      <c r="B56" s="85"/>
      <c r="C56" s="85"/>
      <c r="D56" s="85"/>
      <c r="E56" s="85"/>
      <c r="F56" s="48" t="s">
        <v>10</v>
      </c>
      <c r="G56" s="48" t="s">
        <v>11</v>
      </c>
      <c r="H56" s="48" t="s">
        <v>10</v>
      </c>
      <c r="I56" s="48" t="s">
        <v>11</v>
      </c>
      <c r="J56" s="48" t="s">
        <v>10</v>
      </c>
      <c r="K56" s="48" t="s">
        <v>12</v>
      </c>
      <c r="L56" s="48" t="s">
        <v>10</v>
      </c>
      <c r="M56" s="48" t="s">
        <v>12</v>
      </c>
      <c r="N56" s="87"/>
      <c r="O56" s="85"/>
    </row>
    <row r="57" spans="1:16" ht="52.8" x14ac:dyDescent="0.3">
      <c r="A57" s="2" t="str">
        <f>INDEX('POA3'!$A$2:$O$174,_xlfn.AGGREGATE(15,6,ROW('POA3'!$A$2:$A$174)-ROW('POA3'!$A$2)+1/--('POA3'!$A$2:$A$174=$B$51),ROWS($A$57:A57)),3)</f>
        <v>3.4 Extensión y vinculación</v>
      </c>
      <c r="B57" s="2" t="str">
        <f>INDEX('POA3'!$A$2:$O$174,_xlfn.AGGREGATE(15,6,ROW('POA3'!$A$2:$A$174)-ROW('POA3'!$A$2)+1/--('POA3'!$A$2:$A$174=$B$51),ROWS($A$57:B57)),4)</f>
        <v>3.4.1 Fortalecer la presencia de la universidad en la sociedad a través de la divulgación del conocimiento y la promoción de la cultura y el deporte.</v>
      </c>
      <c r="C57" s="2" t="str">
        <f>INDEX('POA3'!$A$2:$O$174,_xlfn.AGGREGATE(15,6,ROW('POA3'!$A$2:$A$174)-ROW('POA3'!$A$2)+1/--('POA3'!$A$2:$A$174=$B$51),ROWS($A$57:C57)),5)</f>
        <v>3.4.1.2 Fomentar el desarrollo de vocaciones científicas y tecnológicas en estudiantes de educación básica y media superior de la entidad.</v>
      </c>
      <c r="D57" s="2" t="str">
        <f>INDEX('POA3'!$A$2:$O$174,_xlfn.AGGREGATE(15,6,ROW('POA3'!$A$2:$A$174)-ROW('POA3'!$A$2)+1/--('POA3'!$A$2:$A$174=$B$51),ROWS($A$57:D57)),6)</f>
        <v>Participar en la Expo Profesiones.</v>
      </c>
      <c r="E57" s="37">
        <f t="shared" ref="E57:E59" si="6">+F57+H57+J57+L57</f>
        <v>2</v>
      </c>
      <c r="F57" s="2">
        <f>INDEX('POA3'!$A$2:$O$174,_xlfn.AGGREGATE(15,6,ROW('POA3'!$A$2:$A$174)-ROW('POA3'!$A$2)+1/--('POA3'!$A$2:$A$174=$B$51),ROWS($A$57:F57)),7)</f>
        <v>0</v>
      </c>
      <c r="G57" s="2">
        <f>INDEX('POA3'!$A$2:$O$174,_xlfn.AGGREGATE(15,6,ROW('POA3'!$A$2:$A$174)-ROW('POA3'!$A$2)+1/--('POA3'!$A$2:$A$174=$B$51),ROWS($A$57:G57)),8)</f>
        <v>0</v>
      </c>
      <c r="H57" s="2">
        <f>INDEX('POA3'!$A$2:$O$174,_xlfn.AGGREGATE(15,6,ROW('POA3'!$A$2:$A$174)-ROW('POA3'!$A$2)+1/--('POA3'!$A$2:$A$174=$B$51),ROWS($A$57:H57)),9)</f>
        <v>1</v>
      </c>
      <c r="I57" s="2">
        <f>INDEX('POA3'!$A$2:$O$174,_xlfn.AGGREGATE(15,6,ROW('POA3'!$A$2:$A$174)-ROW('POA3'!$A$2)+1/--('POA3'!$A$2:$A$174=$B$51),ROWS($A$57:I57)),10)</f>
        <v>0</v>
      </c>
      <c r="J57" s="2">
        <f>INDEX('POA3'!$A$2:$O$174,_xlfn.AGGREGATE(15,6,ROW('POA3'!$A$2:$A$174)-ROW('POA3'!$A$2)+1/--('POA3'!$A$2:$A$174=$B$51),ROWS($A$57:J57)),11)</f>
        <v>0</v>
      </c>
      <c r="K57" s="2">
        <f>INDEX('POA3'!$A$2:$O$174,_xlfn.AGGREGATE(15,6,ROW('POA3'!$A$2:$A$174)-ROW('POA3'!$A$2)+1/--('POA3'!$A$2:$A$174=$B$51),ROWS($A$57:K57)),12)</f>
        <v>0</v>
      </c>
      <c r="L57" s="2">
        <f>INDEX('POA3'!$A$2:$O$174,_xlfn.AGGREGATE(15,6,ROW('POA3'!$A$2:$A$174)-ROW('POA3'!$A$2)+1/--('POA3'!$A$2:$A$174=$B$51),ROWS($A$57:L57)),13)</f>
        <v>1</v>
      </c>
      <c r="M57" s="2">
        <f>INDEX('POA3'!$A$2:$O$174,_xlfn.AGGREGATE(15,6,ROW('POA3'!$A$2:$A$174)-ROW('POA3'!$A$2)+1/--('POA3'!$A$2:$A$174=$B$51),ROWS($A$57:M57)),14)</f>
        <v>0</v>
      </c>
      <c r="N57" s="37">
        <f t="shared" ref="N57:N59" si="7">+G57+I57+K57+M57</f>
        <v>0</v>
      </c>
      <c r="O57" s="41">
        <f t="shared" ref="O57:O59" si="8">IFERROR(N57/E57,0%)</f>
        <v>0</v>
      </c>
    </row>
    <row r="58" spans="1:16" ht="52.8" x14ac:dyDescent="0.3">
      <c r="A58" s="2" t="str">
        <f>INDEX('POA3'!$A$2:$O$174,_xlfn.AGGREGATE(15,6,ROW('POA3'!$A$2:$A$174)-ROW('POA3'!$A$2)+1/--('POA3'!$A$2:$A$174=$B$51),ROWS($A$57:A58)),3)</f>
        <v>3.4 Extensión y vinculación</v>
      </c>
      <c r="B58" s="2" t="str">
        <f>INDEX('POA3'!$A$2:$O$174,_xlfn.AGGREGATE(15,6,ROW('POA3'!$A$2:$A$174)-ROW('POA3'!$A$2)+1/--('POA3'!$A$2:$A$174=$B$51),ROWS($A$57:B58)),4)</f>
        <v>3.4.1 Fortalecer la presencia de la universidad en la sociedad a través de la divulgación del conocimiento y la promoción de la cultura y el deporte.</v>
      </c>
      <c r="C58" s="2" t="str">
        <f>INDEX('POA3'!$A$2:$O$174,_xlfn.AGGREGATE(15,6,ROW('POA3'!$A$2:$A$174)-ROW('POA3'!$A$2)+1/--('POA3'!$A$2:$A$174=$B$51),ROWS($A$57:C58)),5)</f>
        <v>3.4.1.6 Promover y reconocer a los talentos artísticos, culturales y deportivos entre la comunidad universitaria.</v>
      </c>
      <c r="D58" s="2" t="str">
        <f>INDEX('POA3'!$A$2:$O$174,_xlfn.AGGREGATE(15,6,ROW('POA3'!$A$2:$A$174)-ROW('POA3'!$A$2)+1/--('POA3'!$A$2:$A$174=$B$51),ROWS($A$57:D58)),6)</f>
        <v>Realizar la Semana FCITEC.</v>
      </c>
      <c r="E58" s="37">
        <f t="shared" si="6"/>
        <v>1</v>
      </c>
      <c r="F58" s="2">
        <f>INDEX('POA3'!$A$2:$O$174,_xlfn.AGGREGATE(15,6,ROW('POA3'!$A$2:$A$174)-ROW('POA3'!$A$2)+1/--('POA3'!$A$2:$A$174=$B$51),ROWS($A$57:F58)),7)</f>
        <v>0</v>
      </c>
      <c r="G58" s="2">
        <f>INDEX('POA3'!$A$2:$O$174,_xlfn.AGGREGATE(15,6,ROW('POA3'!$A$2:$A$174)-ROW('POA3'!$A$2)+1/--('POA3'!$A$2:$A$174=$B$51),ROWS($A$57:G58)),8)</f>
        <v>0</v>
      </c>
      <c r="H58" s="2">
        <f>INDEX('POA3'!$A$2:$O$174,_xlfn.AGGREGATE(15,6,ROW('POA3'!$A$2:$A$174)-ROW('POA3'!$A$2)+1/--('POA3'!$A$2:$A$174=$B$51),ROWS($A$57:H58)),9)</f>
        <v>0</v>
      </c>
      <c r="I58" s="2">
        <f>INDEX('POA3'!$A$2:$O$174,_xlfn.AGGREGATE(15,6,ROW('POA3'!$A$2:$A$174)-ROW('POA3'!$A$2)+1/--('POA3'!$A$2:$A$174=$B$51),ROWS($A$57:I58)),10)</f>
        <v>0</v>
      </c>
      <c r="J58" s="2">
        <f>INDEX('POA3'!$A$2:$O$174,_xlfn.AGGREGATE(15,6,ROW('POA3'!$A$2:$A$174)-ROW('POA3'!$A$2)+1/--('POA3'!$A$2:$A$174=$B$51),ROWS($A$57:J58)),11)</f>
        <v>0</v>
      </c>
      <c r="K58" s="2">
        <f>INDEX('POA3'!$A$2:$O$174,_xlfn.AGGREGATE(15,6,ROW('POA3'!$A$2:$A$174)-ROW('POA3'!$A$2)+1/--('POA3'!$A$2:$A$174=$B$51),ROWS($A$57:K58)),12)</f>
        <v>0</v>
      </c>
      <c r="L58" s="2">
        <f>INDEX('POA3'!$A$2:$O$174,_xlfn.AGGREGATE(15,6,ROW('POA3'!$A$2:$A$174)-ROW('POA3'!$A$2)+1/--('POA3'!$A$2:$A$174=$B$51),ROWS($A$57:L58)),13)</f>
        <v>1</v>
      </c>
      <c r="M58" s="2">
        <f>INDEX('POA3'!$A$2:$O$174,_xlfn.AGGREGATE(15,6,ROW('POA3'!$A$2:$A$174)-ROW('POA3'!$A$2)+1/--('POA3'!$A$2:$A$174=$B$51),ROWS($A$57:M58)),14)</f>
        <v>0</v>
      </c>
      <c r="N58" s="37">
        <f t="shared" si="7"/>
        <v>0</v>
      </c>
      <c r="O58" s="41">
        <f t="shared" si="8"/>
        <v>0</v>
      </c>
    </row>
    <row r="59" spans="1:16" ht="39.6" x14ac:dyDescent="0.3">
      <c r="A59" s="2" t="str">
        <f>INDEX('POA3'!$A$2:$O$174,_xlfn.AGGREGATE(15,6,ROW('POA3'!$A$2:$A$174)-ROW('POA3'!$A$2)+1/--('POA3'!$A$2:$A$174=$B$51),ROWS($A$57:A59)),3)</f>
        <v>3.4 Extensión y vinculación</v>
      </c>
      <c r="B59" s="2" t="str">
        <f>INDEX('POA3'!$A$2:$O$174,_xlfn.AGGREGATE(15,6,ROW('POA3'!$A$2:$A$174)-ROW('POA3'!$A$2)+1/--('POA3'!$A$2:$A$174=$B$51),ROWS($A$57:B59)),4)</f>
        <v>3.4.2 Consolidar los esquemas de vinculación institucional con los sectores público, privado y social.</v>
      </c>
      <c r="C59" s="2" t="str">
        <f>INDEX('POA3'!$A$2:$O$174,_xlfn.AGGREGATE(15,6,ROW('POA3'!$A$2:$A$174)-ROW('POA3'!$A$2)+1/--('POA3'!$A$2:$A$174=$B$51),ROWS($A$57:C59)),5)</f>
        <v>3.4.2.5 Fortalecer la inserción laboral de los egresados a través de la vinculación de la universidad con su entorno.</v>
      </c>
      <c r="D59" s="2" t="str">
        <f>INDEX('POA3'!$A$2:$O$174,_xlfn.AGGREGATE(15,6,ROW('POA3'!$A$2:$A$174)-ROW('POA3'!$A$2)+1/--('POA3'!$A$2:$A$174=$B$51),ROWS($A$57:D59)),6)</f>
        <v>Participar en eventos de inserción laboral.</v>
      </c>
      <c r="E59" s="37">
        <f t="shared" si="6"/>
        <v>2</v>
      </c>
      <c r="F59" s="2">
        <f>INDEX('POA3'!$A$2:$O$174,_xlfn.AGGREGATE(15,6,ROW('POA3'!$A$2:$A$174)-ROW('POA3'!$A$2)+1/--('POA3'!$A$2:$A$174=$B$51),ROWS($A$57:F59)),7)</f>
        <v>0</v>
      </c>
      <c r="G59" s="2">
        <f>INDEX('POA3'!$A$2:$O$174,_xlfn.AGGREGATE(15,6,ROW('POA3'!$A$2:$A$174)-ROW('POA3'!$A$2)+1/--('POA3'!$A$2:$A$174=$B$51),ROWS($A$57:G59)),8)</f>
        <v>0</v>
      </c>
      <c r="H59" s="2">
        <f>INDEX('POA3'!$A$2:$O$174,_xlfn.AGGREGATE(15,6,ROW('POA3'!$A$2:$A$174)-ROW('POA3'!$A$2)+1/--('POA3'!$A$2:$A$174=$B$51),ROWS($A$57:H59)),9)</f>
        <v>1</v>
      </c>
      <c r="I59" s="2">
        <f>INDEX('POA3'!$A$2:$O$174,_xlfn.AGGREGATE(15,6,ROW('POA3'!$A$2:$A$174)-ROW('POA3'!$A$2)+1/--('POA3'!$A$2:$A$174=$B$51),ROWS($A$57:I59)),10)</f>
        <v>0</v>
      </c>
      <c r="J59" s="2">
        <f>INDEX('POA3'!$A$2:$O$174,_xlfn.AGGREGATE(15,6,ROW('POA3'!$A$2:$A$174)-ROW('POA3'!$A$2)+1/--('POA3'!$A$2:$A$174=$B$51),ROWS($A$57:J59)),11)</f>
        <v>0</v>
      </c>
      <c r="K59" s="2">
        <f>INDEX('POA3'!$A$2:$O$174,_xlfn.AGGREGATE(15,6,ROW('POA3'!$A$2:$A$174)-ROW('POA3'!$A$2)+1/--('POA3'!$A$2:$A$174=$B$51),ROWS($A$57:K59)),12)</f>
        <v>0</v>
      </c>
      <c r="L59" s="2">
        <f>INDEX('POA3'!$A$2:$O$174,_xlfn.AGGREGATE(15,6,ROW('POA3'!$A$2:$A$174)-ROW('POA3'!$A$2)+1/--('POA3'!$A$2:$A$174=$B$51),ROWS($A$57:L59)),13)</f>
        <v>1</v>
      </c>
      <c r="M59" s="2">
        <f>INDEX('POA3'!$A$2:$O$174,_xlfn.AGGREGATE(15,6,ROW('POA3'!$A$2:$A$174)-ROW('POA3'!$A$2)+1/--('POA3'!$A$2:$A$174=$B$51),ROWS($A$57:M59)),14)</f>
        <v>0</v>
      </c>
      <c r="N59" s="37">
        <f t="shared" si="7"/>
        <v>0</v>
      </c>
      <c r="O59" s="41">
        <f t="shared" si="8"/>
        <v>0</v>
      </c>
    </row>
  </sheetData>
  <mergeCells count="48">
    <mergeCell ref="B47:O47"/>
    <mergeCell ref="B48:O48"/>
    <mergeCell ref="C51:N51"/>
    <mergeCell ref="C52:N52"/>
    <mergeCell ref="A54:A56"/>
    <mergeCell ref="B54:B56"/>
    <mergeCell ref="C54:C56"/>
    <mergeCell ref="D54:D56"/>
    <mergeCell ref="E54:E56"/>
    <mergeCell ref="F54:M54"/>
    <mergeCell ref="N54:N56"/>
    <mergeCell ref="O54:O56"/>
    <mergeCell ref="F55:G55"/>
    <mergeCell ref="H55:I55"/>
    <mergeCell ref="J55:K55"/>
    <mergeCell ref="L55:M55"/>
    <mergeCell ref="B34:O34"/>
    <mergeCell ref="B35:O35"/>
    <mergeCell ref="C38:N38"/>
    <mergeCell ref="C39:N39"/>
    <mergeCell ref="A41:A43"/>
    <mergeCell ref="B41:B43"/>
    <mergeCell ref="C41:C43"/>
    <mergeCell ref="D41:D43"/>
    <mergeCell ref="E41:E43"/>
    <mergeCell ref="F41:M41"/>
    <mergeCell ref="N41:N43"/>
    <mergeCell ref="O41:O43"/>
    <mergeCell ref="F42:G42"/>
    <mergeCell ref="H42:I42"/>
    <mergeCell ref="J42:K42"/>
    <mergeCell ref="L42:M42"/>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view="pageBreakPreview" zoomScale="60" zoomScaleNormal="60" workbookViewId="0">
      <selection activeCell="B92" sqref="B92"/>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75" x14ac:dyDescent="0.25">
      <c r="A5" s="6" t="s">
        <v>1</v>
      </c>
      <c r="B5" s="58">
        <v>411</v>
      </c>
      <c r="C5" s="84" t="s">
        <v>1571</v>
      </c>
      <c r="D5" s="84"/>
      <c r="E5" s="84"/>
      <c r="F5" s="84"/>
      <c r="G5" s="84"/>
      <c r="H5" s="84"/>
      <c r="I5" s="84"/>
      <c r="J5" s="84"/>
      <c r="K5" s="84"/>
      <c r="L5" s="84"/>
      <c r="M5" s="84"/>
      <c r="N5" s="84"/>
      <c r="O5" s="46"/>
    </row>
    <row r="6" spans="1:16" ht="15" x14ac:dyDescent="0.25">
      <c r="A6" s="6" t="s">
        <v>13</v>
      </c>
      <c r="B6" s="11" t="s">
        <v>15</v>
      </c>
      <c r="C6" s="88" t="s">
        <v>14</v>
      </c>
      <c r="D6" s="88"/>
      <c r="E6" s="88"/>
      <c r="F6" s="88"/>
      <c r="G6" s="88"/>
      <c r="H6" s="88"/>
      <c r="I6" s="88"/>
      <c r="J6" s="88"/>
      <c r="K6" s="88"/>
      <c r="L6" s="88"/>
      <c r="M6" s="88"/>
      <c r="N6" s="88"/>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39.6" x14ac:dyDescent="0.3">
      <c r="A11" s="2" t="str">
        <f>IF(ROWS($A$11:A11)&gt;COUNTIF(POA!$A:$A,$B$5),"",INDEX(POA!$A$2:$O$856,_xlfn.AGGREGATE(15,6,ROW(POA!$A$2:$A$855)-ROW(POA!$A$2)+1/--(POA!$A$2:$A$855=$B$5),ROWS($A$11:A11)),3))</f>
        <v>1.1 Calidad y pertinencia de la oferta  educativa</v>
      </c>
      <c r="B11" s="2" t="str">
        <f>IF(ROWS($A$11:B11)&gt;COUNTIF(POA!$A:$A,$B$5),"",INDEX(POA!$A$2:$O$856,_xlfn.AGGREGATE(15,6,ROW(POA!$A$2:$A$855)-ROW(POA!$A$2)+1/--(POA!$A$2:$A$855=$B$5),ROWS($A$11:B11)),4))</f>
        <v>1.1.2 Garantizar que la oferta educativa sea de calidad en congruencia y coherencia con el proyecto universitario</v>
      </c>
      <c r="C11" s="2" t="str">
        <f>IF(ROWS($A$11:C11)&gt;COUNTIF(POA!$A:$A,$B$5),"",INDEX(POA!$A$2:$O$856,_xlfn.AGGREGATE(15,6,ROW(POA!$A$2:$A$855)-ROW(POA!$A$2)+1/--(POA!$A$2:$A$855=$B$5),ROWS($A$11:C11)),5))</f>
        <v>1.1.2.4 Sistematizar los procesos asociados con la evaluación y acreditación de los programas educativos.</v>
      </c>
      <c r="D11" s="2" t="str">
        <f>IF(ROWS($A$11:D11)&gt;COUNTIF(POA!$A:$A,$B$5),"",INDEX(POA!$A$2:$O$856,_xlfn.AGGREGATE(15,6,ROW(POA!$A$2:$A$855)-ROW(POA!$A$2)+1/--(POA!$A$2:$A$855=$B$5),ROWS($A$11:D11)),6))</f>
        <v>Atender y dar seguimiento a las recomendaciones de los organismos acreditadores</v>
      </c>
      <c r="E11" s="31">
        <f>+F11+H11+J11+L11</f>
        <v>1</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3">
        <f>IFERROR(N11/E11,0%)</f>
        <v>0</v>
      </c>
    </row>
    <row r="12" spans="1:16" ht="52.8" x14ac:dyDescent="0.3">
      <c r="A12" s="2" t="str">
        <f>IF(ROWS($A$11:A12)&gt;COUNTIF(POA!$A:$A,$B$5),"",INDEX(POA!$A$2:$O$856,_xlfn.AGGREGATE(15,6,ROW(POA!$A$2:$A$855)-ROW(POA!$A$2)+1/--(POA!$A$2:$A$855=$B$5),ROWS($A$11:A12)),3))</f>
        <v>1.1 Calidad y pertinencia de la oferta  educativa</v>
      </c>
      <c r="B12" s="2" t="str">
        <f>IF(ROWS($A$11:B12)&gt;COUNTIF(POA!$A:$A,$B$5),"",INDEX(POA!$A$2:$O$856,_xlfn.AGGREGATE(15,6,ROW(POA!$A$2:$A$855)-ROW(POA!$A$2)+1/--(POA!$A$2:$A$855=$B$5),ROWS($A$11:B12)),4))</f>
        <v>1.1.3 Asegurar la pertinencia de la oferta educativa.</v>
      </c>
      <c r="C12" s="2" t="str">
        <f>IF(ROWS($A$11:C12)&gt;COUNTIF(POA!$A:$A,$B$5),"",INDEX(POA!$A$2:$O$856,_xlfn.AGGREGATE(15,6,ROW(POA!$A$2:$A$855)-ROW(POA!$A$2)+1/--(POA!$A$2:$A$855=$B$5),ROWS($A$11:C12)),5))</f>
        <v>1.1.3.1 Modificar y actualizar los planes y programas de estudio de licenciatura y posgrado que respondan a los requerimientos del entorno regional, nacional e internacional.</v>
      </c>
      <c r="D12" s="2" t="str">
        <f>IF(ROWS($A$11:D12)&gt;COUNTIF(POA!$A:$A,$B$5),"",INDEX(POA!$A$2:$O$856,_xlfn.AGGREGATE(15,6,ROW(POA!$A$2:$A$855)-ROW(POA!$A$2)+1/--(POA!$A$2:$A$855=$B$5),ROWS($A$11:D12)),6))</f>
        <v>Participar en la actualización y/o modificación de planes y programas de estudio de Licenciatura</v>
      </c>
      <c r="E12" s="31">
        <f t="shared" ref="E12:E23"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23" si="1">+G12+I12+K12+M12</f>
        <v>0</v>
      </c>
      <c r="O12" s="3">
        <f t="shared" ref="O12:O23"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1.2.1.2 Promover experiencias de aprendizaje para los estudiantes en entornos reales.</v>
      </c>
      <c r="D13" s="2" t="str">
        <f>IF(ROWS($A$11:D13)&gt;COUNTIF(POA!$A:$A,$B$5),"",INDEX(POA!$A$2:$O$856,_xlfn.AGGREGATE(15,6,ROW(POA!$A$2:$A$855)-ROW(POA!$A$2)+1/--(POA!$A$2:$A$855=$B$5),ROWS($A$11:D13)),6))</f>
        <v>Fortalecer la vinculación con instituciones públicas y privadas para realizar prácticas, estancias, proyectos y movilidades</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3">
        <f t="shared" si="2"/>
        <v>0</v>
      </c>
    </row>
    <row r="14" spans="1:16" ht="52.8" x14ac:dyDescent="0.3">
      <c r="A14" s="2" t="str">
        <f>IF(ROWS($A$11:A14)&gt;COUNTIF(POA!$A:$A,$B$5),"",INDEX(POA!$A$2:$O$856,_xlfn.AGGREGATE(15,6,ROW(POA!$A$2:$A$855)-ROW(POA!$A$2)+1/--(POA!$A$2:$A$855=$B$5),ROWS($A$11:A14)),3))</f>
        <v>1.2 Proceso formativo</v>
      </c>
      <c r="B14" s="2" t="str">
        <f>IF(ROWS($A$11:B14)&gt;COUNTIF(POA!$A:$A,$B$5),"",INDEX(POA!$A$2:$O$856,_xlfn.AGGREGATE(15,6,ROW(POA!$A$2:$A$855)-ROW(POA!$A$2)+1/--(POA!$A$2:$A$855=$B$5),ROWS($A$11:B14)),4))</f>
        <v>1.2.2 Fortalecer las trayectorias escolares de los alumnos para asegurar la conclusión exitosa de sus estudios.</v>
      </c>
      <c r="C14" s="2" t="str">
        <f>IF(ROWS($A$11:C14)&gt;COUNTIF(POA!$A:$A,$B$5),"",INDEX(POA!$A$2:$O$856,_xlfn.AGGREGATE(15,6,ROW(POA!$A$2:$A$855)-ROW(POA!$A$2)+1/--(POA!$A$2:$A$855=$B$5),ROWS($A$11:C14)),5))</f>
        <v>1.2.2.9 Realizar estudios de seguimiento de egresados que permitan conocer la contribución de la formación recibida al ejercicio de su profesión.</v>
      </c>
      <c r="D14" s="2" t="str">
        <f>IF(ROWS($A$11:D14)&gt;COUNTIF(POA!$A:$A,$B$5),"",INDEX(POA!$A$2:$O$856,_xlfn.AGGREGATE(15,6,ROW(POA!$A$2:$A$855)-ROW(POA!$A$2)+1/--(POA!$A$2:$A$855=$B$5),ROWS($A$11:D14)),6))</f>
        <v>Realizar acciones con egresados que fomenten el emprendimiento, la innovación y el liderazgo</v>
      </c>
      <c r="E14" s="31">
        <f t="shared" si="0"/>
        <v>2</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1</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1</v>
      </c>
      <c r="M14" s="31">
        <f>IF(ROWS($A$11:M14)&gt;COUNTIF(POA!$A:$A,$B$5),"",INDEX(POA!$A$2:$O$856,_xlfn.AGGREGATE(15,6,ROW(POA!$A$2:$A$855)-ROW(POA!$A$2)+1/--(POA!$A$2:$A$855=$B$5),ROWS($A$11:M14)),14))</f>
        <v>0</v>
      </c>
      <c r="N14" s="37">
        <f t="shared" si="1"/>
        <v>0</v>
      </c>
      <c r="O14" s="3">
        <f t="shared" si="2"/>
        <v>0</v>
      </c>
    </row>
    <row r="15" spans="1:16" ht="52.8" x14ac:dyDescent="0.3">
      <c r="A15" s="2" t="str">
        <f>IF(ROWS($A$11:A15)&gt;COUNTIF(POA!$A:$A,$B$5),"",INDEX(POA!$A$2:$O$856,_xlfn.AGGREGATE(15,6,ROW(POA!$A$2:$A$855)-ROW(POA!$A$2)+1/--(POA!$A$2:$A$855=$B$5),ROWS($A$11:A15)),3))</f>
        <v>1.2 Proceso formativo</v>
      </c>
      <c r="B15" s="2" t="str">
        <f>IF(ROWS($A$11:B15)&gt;COUNTIF(POA!$A:$A,$B$5),"",INDEX(POA!$A$2:$O$856,_xlfn.AGGREGATE(15,6,ROW(POA!$A$2:$A$855)-ROW(POA!$A$2)+1/--(POA!$A$2:$A$855=$B$5),ROWS($A$11:B15)),4))</f>
        <v>1.2.1 Formar integralmente profesionistas competentes, con sentido colaborativo, capacidad de liderazgo, de emprendimiento y conscientes y comprometidos con su entorno.</v>
      </c>
      <c r="C15" s="2" t="str">
        <f>IF(ROWS($A$11:C15)&gt;COUNTIF(POA!$A:$A,$B$5),"",INDEX(POA!$A$2:$O$856,_xlfn.AGGREGATE(15,6,ROW(POA!$A$2:$A$855)-ROW(POA!$A$2)+1/--(POA!$A$2:$A$855=$B$5),ROWS($A$11:C15)),5))</f>
        <v>1.2.1.9 Fomentar los valores universitarios e incidir en la formación ciudadana de los estudiantes.</v>
      </c>
      <c r="D15" s="2" t="str">
        <f>IF(ROWS($A$11:D15)&gt;COUNTIF(POA!$A:$A,$B$5),"",INDEX(POA!$A$2:$O$856,_xlfn.AGGREGATE(15,6,ROW(POA!$A$2:$A$855)-ROW(POA!$A$2)+1/--(POA!$A$2:$A$855=$B$5),ROWS($A$11:D15)),6))</f>
        <v>Fortalecer la promoción y el ejercicio de los valores de los universitarios a través de la práctica docente</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1</v>
      </c>
      <c r="K15" s="31">
        <f>IF(ROWS($A$11:K15)&gt;COUNTIF(POA!$A:$A,$B$5),"",INDEX(POA!$A$2:$O$856,_xlfn.AGGREGATE(15,6,ROW(POA!$A$2:$A$855)-ROW(POA!$A$2)+1/--(POA!$A$2:$A$855=$B$5),ROWS($A$11:K15)),12))</f>
        <v>0</v>
      </c>
      <c r="L15" s="31">
        <f>IF(ROWS($A$11:L15)&gt;COUNTIF(POA!$A:$A,$B$5),"",INDEX(POA!$A$2:$O$856,_xlfn.AGGREGATE(15,6,ROW(POA!$A$2:$A$855)-ROW(POA!$A$2)+1/--(POA!$A$2:$A$855=$B$5),ROWS($A$11:L15)),13))</f>
        <v>0</v>
      </c>
      <c r="M15" s="31">
        <f>IF(ROWS($A$11:M15)&gt;COUNTIF(POA!$A:$A,$B$5),"",INDEX(POA!$A$2:$O$856,_xlfn.AGGREGATE(15,6,ROW(POA!$A$2:$A$855)-ROW(POA!$A$2)+1/--(POA!$A$2:$A$855=$B$5),ROWS($A$11:M15)),14))</f>
        <v>0</v>
      </c>
      <c r="N15" s="37">
        <f t="shared" si="1"/>
        <v>0</v>
      </c>
      <c r="O15" s="3">
        <f t="shared" si="2"/>
        <v>0</v>
      </c>
    </row>
    <row r="16" spans="1:16" ht="52.8" x14ac:dyDescent="0.3">
      <c r="A16" s="2" t="str">
        <f>IF(ROWS($A$11:A16)&gt;COUNTIF(POA!$A:$A,$B$5),"",INDEX(POA!$A$2:$O$856,_xlfn.AGGREGATE(15,6,ROW(POA!$A$2:$A$855)-ROW(POA!$A$2)+1/--(POA!$A$2:$A$855=$B$5),ROWS($A$11:A16)),3))</f>
        <v>1.2 Proceso formativo</v>
      </c>
      <c r="B16" s="2" t="str">
        <f>IF(ROWS($A$11:B16)&gt;COUNTIF(POA!$A:$A,$B$5),"",INDEX(POA!$A$2:$O$856,_xlfn.AGGREGATE(15,6,ROW(POA!$A$2:$A$855)-ROW(POA!$A$2)+1/--(POA!$A$2:$A$855=$B$5),ROWS($A$11:B16)),4))</f>
        <v>1.2.3 Promover el respeto y el reconocimiento de la diversidad y la diferencia en todas sus expresiones y los ámbitos de la vida universitaria.</v>
      </c>
      <c r="C16" s="2" t="str">
        <f>IF(ROWS($A$11:C16)&gt;COUNTIF(POA!$A:$A,$B$5),"",INDEX(POA!$A$2:$O$856,_xlfn.AGGREGATE(15,6,ROW(POA!$A$2:$A$855)-ROW(POA!$A$2)+1/--(POA!$A$2:$A$855=$B$5),ROWS($A$11:C16)),5))</f>
        <v>1.2.3.3 Adoptar e instrumentar protocolos para casos de hostigamiento, acoso sexual y discriminación, así como para la violencia de género.</v>
      </c>
      <c r="D16" s="2" t="str">
        <f>IF(ROWS($A$11:D16)&gt;COUNTIF(POA!$A:$A,$B$5),"",INDEX(POA!$A$2:$O$856,_xlfn.AGGREGATE(15,6,ROW(POA!$A$2:$A$855)-ROW(POA!$A$2)+1/--(POA!$A$2:$A$855=$B$5),ROWS($A$11:D16)),6))</f>
        <v>Formalizar el comité de atención de Violencia y acoso y dar difusión del mismo a la comunidad universitaria a través de medios electrónicos</v>
      </c>
      <c r="E16" s="31">
        <f t="shared" si="0"/>
        <v>1</v>
      </c>
      <c r="F16" s="31">
        <f>IF(ROWS($A$11:F16)&gt;COUNTIF(POA!$A:$A,$B$5),"",INDEX(POA!$A$2:$O$856,_xlfn.AGGREGATE(15,6,ROW(POA!$A$2:$A$855)-ROW(POA!$A$2)+1/--(POA!$A$2:$A$855=$B$5),ROWS($A$11:F16)),7))</f>
        <v>1</v>
      </c>
      <c r="G16" s="31">
        <f>IF(ROWS($A$11:G16)&gt;COUNTIF(POA!$A:$A,$B$5),"",INDEX(POA!$A$2:$O$856,_xlfn.AGGREGATE(15,6,ROW(POA!$A$2:$A$855)-ROW(POA!$A$2)+1/--(POA!$A$2:$A$855=$B$5),ROWS($A$11:G16)),8))</f>
        <v>1</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1</v>
      </c>
      <c r="O16" s="3">
        <f t="shared" si="2"/>
        <v>1</v>
      </c>
    </row>
    <row r="17" spans="1:16" ht="66" x14ac:dyDescent="0.3">
      <c r="A17" s="2" t="str">
        <f>IF(ROWS($A$11:A17)&gt;COUNTIF(POA!$A:$A,$B$5),"",INDEX(POA!$A$2:$O$856,_xlfn.AGGREGATE(15,6,ROW(POA!$A$2:$A$855)-ROW(POA!$A$2)+1/--(POA!$A$2:$A$855=$B$5),ROWS($A$11:A17)),3))</f>
        <v>1.6 Desarrollo académico</v>
      </c>
      <c r="B17" s="2" t="str">
        <f>IF(ROWS($A$11:B17)&gt;COUNTIF(POA!$A:$A,$B$5),"",INDEX(POA!$A$2:$O$856,_xlfn.AGGREGATE(15,6,ROW(POA!$A$2:$A$855)-ROW(POA!$A$2)+1/--(POA!$A$2:$A$855=$B$5),ROWS($A$11:B17)),4))</f>
        <v>1.6.2 Promover esquemas de formación y actualización del personal académico, con base en rutas diferenciadas en función de su experiencia, antigüedad y tipo de contratación.</v>
      </c>
      <c r="C17" s="2" t="str">
        <f>IF(ROWS($A$11:C17)&gt;COUNTIF(POA!$A:$A,$B$5),"",INDEX(POA!$A$2:$O$856,_xlfn.AGGREGATE(15,6,ROW(POA!$A$2:$A$855)-ROW(POA!$A$2)+1/--(POA!$A$2:$A$855=$B$5),ROWS($A$11:C17)),5))</f>
        <v>1.6.2.1 Fortalecer los esquemas de formación y actualización docente para el mejorar las capacidades disciplinarias y didácticas  del personal académico de tiempo completo y  de asignatura.</v>
      </c>
      <c r="D17" s="2" t="str">
        <f>IF(ROWS($A$11:D17)&gt;COUNTIF(POA!$A:$A,$B$5),"",INDEX(POA!$A$2:$O$856,_xlfn.AGGREGATE(15,6,ROW(POA!$A$2:$A$855)-ROW(POA!$A$2)+1/--(POA!$A$2:$A$855=$B$5),ROWS($A$11:D17)),6))</f>
        <v>Apoyar a docentes para que continúen con su formación académica y docente favoreciendo en particular el desarrollo de habilidades y competencias tecnológicas digitales</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0</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1</v>
      </c>
      <c r="M17" s="31">
        <f>IF(ROWS($A$11:M17)&gt;COUNTIF(POA!$A:$A,$B$5),"",INDEX(POA!$A$2:$O$856,_xlfn.AGGREGATE(15,6,ROW(POA!$A$2:$A$855)-ROW(POA!$A$2)+1/--(POA!$A$2:$A$855=$B$5),ROWS($A$11:M17)),14))</f>
        <v>0</v>
      </c>
      <c r="N17" s="37">
        <f t="shared" si="1"/>
        <v>0</v>
      </c>
      <c r="O17" s="3">
        <f t="shared" si="2"/>
        <v>0</v>
      </c>
    </row>
    <row r="18" spans="1:16" ht="52.8" x14ac:dyDescent="0.3">
      <c r="A18" s="2" t="str">
        <f>IF(ROWS($A$11:A18)&gt;COUNTIF(POA!$A:$A,$B$5),"",INDEX(POA!$A$2:$O$856,_xlfn.AGGREGATE(15,6,ROW(POA!$A$2:$A$855)-ROW(POA!$A$2)+1/--(POA!$A$2:$A$855=$B$5),ROWS($A$11:A18)),3))</f>
        <v>1.8 Comunicación e identidad universitaria</v>
      </c>
      <c r="B18" s="2" t="str">
        <f>IF(ROWS($A$11:B18)&gt;COUNTIF(POA!$A:$A,$B$5),"",INDEX(POA!$A$2:$O$856,_xlfn.AGGREGATE(15,6,ROW(POA!$A$2:$A$855)-ROW(POA!$A$2)+1/--(POA!$A$2:$A$855=$B$5),ROWS($A$11:B18)),4))</f>
        <v>1.8.2 Fomentar el sentido de pertenencia e identidad en la comunidad universitaria.</v>
      </c>
      <c r="C18" s="2" t="str">
        <f>IF(ROWS($A$11:C18)&gt;COUNTIF(POA!$A:$A,$B$5),"",INDEX(POA!$A$2:$O$856,_xlfn.AGGREGATE(15,6,ROW(POA!$A$2:$A$855)-ROW(POA!$A$2)+1/--(POA!$A$2:$A$855=$B$5),ROWS($A$11:C18)),5))</f>
        <v>1.8.2.1 Realizar actividades que propicien la convivencia de la comunidad universitaria en un marco donde se privilegien los principios, valores y logros institucionales.</v>
      </c>
      <c r="D18" s="2" t="str">
        <f>IF(ROWS($A$11:D18)&gt;COUNTIF(POA!$A:$A,$B$5),"",INDEX(POA!$A$2:$O$856,_xlfn.AGGREGATE(15,6,ROW(POA!$A$2:$A$855)-ROW(POA!$A$2)+1/--(POA!$A$2:$A$855=$B$5),ROWS($A$11:D18)),6))</f>
        <v>Llevar a cabo la semana FACISALUD donde se incluyan actividades académicas, deportivas y culturales que propicien la participación de los 4 PE</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0</v>
      </c>
      <c r="K18" s="31">
        <f>IF(ROWS($A$11:K18)&gt;COUNTIF(POA!$A:$A,$B$5),"",INDEX(POA!$A$2:$O$856,_xlfn.AGGREGATE(15,6,ROW(POA!$A$2:$A$855)-ROW(POA!$A$2)+1/--(POA!$A$2:$A$855=$B$5),ROWS($A$11:K18)),12))</f>
        <v>0</v>
      </c>
      <c r="L18" s="31">
        <f>IF(ROWS($A$11:L18)&gt;COUNTIF(POA!$A:$A,$B$5),"",INDEX(POA!$A$2:$O$856,_xlfn.AGGREGATE(15,6,ROW(POA!$A$2:$A$855)-ROW(POA!$A$2)+1/--(POA!$A$2:$A$855=$B$5),ROWS($A$11:L18)),13))</f>
        <v>1</v>
      </c>
      <c r="M18" s="31">
        <f>IF(ROWS($A$11:M18)&gt;COUNTIF(POA!$A:$A,$B$5),"",INDEX(POA!$A$2:$O$856,_xlfn.AGGREGATE(15,6,ROW(POA!$A$2:$A$855)-ROW(POA!$A$2)+1/--(POA!$A$2:$A$855=$B$5),ROWS($A$11:M18)),14))</f>
        <v>0</v>
      </c>
      <c r="N18" s="37">
        <f t="shared" si="1"/>
        <v>0</v>
      </c>
      <c r="O18" s="3">
        <f t="shared" si="2"/>
        <v>0</v>
      </c>
    </row>
    <row r="19" spans="1:16" ht="52.8" x14ac:dyDescent="0.3">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1.9.2 Modernizar la infraestructura tecnológica de la universidad acorde con los requerimientos de las funciones sustantivas y de gestión.</v>
      </c>
      <c r="C19" s="2" t="str">
        <f>IF(ROWS($A$11:C19)&gt;COUNTIF(POA!$A:$A,$B$5),"",INDEX(POA!$A$2:$O$856,_xlfn.AGGREGATE(15,6,ROW(POA!$A$2:$A$855)-ROW(POA!$A$2)+1/--(POA!$A$2:$A$855=$B$5),ROWS($A$11:C19)),5))</f>
        <v>1.9.2.1 Gestionar la modernización, optimización y uso del equipamiento tecnológico de que dispone la universidad.</v>
      </c>
      <c r="D19" s="2" t="str">
        <f>IF(ROWS($A$11:D19)&gt;COUNTIF(POA!$A:$A,$B$5),"",INDEX(POA!$A$2:$O$856,_xlfn.AGGREGATE(15,6,ROW(POA!$A$2:$A$855)-ROW(POA!$A$2)+1/--(POA!$A$2:$A$855=$B$5),ROWS($A$11:D19)),6))</f>
        <v>Continuar habilitación de laboratorios, bioterio y hospital virtual para que todos los PE tengan acceso y utilicen las instalaciones</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1</v>
      </c>
      <c r="M19" s="31">
        <f>IF(ROWS($A$11:M19)&gt;COUNTIF(POA!$A:$A,$B$5),"",INDEX(POA!$A$2:$O$856,_xlfn.AGGREGATE(15,6,ROW(POA!$A$2:$A$855)-ROW(POA!$A$2)+1/--(POA!$A$2:$A$855=$B$5),ROWS($A$11:M19)),14))</f>
        <v>0</v>
      </c>
      <c r="N19" s="37">
        <f t="shared" si="1"/>
        <v>0</v>
      </c>
      <c r="O19" s="3">
        <f t="shared" si="2"/>
        <v>0</v>
      </c>
    </row>
    <row r="20" spans="1:16" ht="52.8" x14ac:dyDescent="0.3">
      <c r="A20" s="2" t="str">
        <f>IF(ROWS($A$11:A20)&gt;COUNTIF(POA!$A:$A,$B$5),"",INDEX(POA!$A$2:$O$856,_xlfn.AGGREGATE(15,6,ROW(POA!$A$2:$A$855)-ROW(POA!$A$2)+1/--(POA!$A$2:$A$855=$B$5),ROWS($A$11:A20)),3))</f>
        <v>1.9 Infraestructura, equipamiento y seguridad</v>
      </c>
      <c r="B20" s="2" t="str">
        <f>IF(ROWS($A$11:B20)&gt;COUNTIF(POA!$A:$A,$B$5),"",INDEX(POA!$A$2:$O$856,_xlfn.AGGREGATE(15,6,ROW(POA!$A$2:$A$855)-ROW(POA!$A$2)+1/--(POA!$A$2:$A$855=$B$5),ROWS($A$11:B20)),4))</f>
        <v>1.9.1 Propiciar que la institución cuente con la infraestructura y equipamiento requeridos para el cumplimiento de sus funciones sustantivas y de gestión.</v>
      </c>
      <c r="C20" s="2" t="str">
        <f>IF(ROWS($A$11:C20)&gt;COUNTIF(POA!$A:$A,$B$5),"",INDEX(POA!$A$2:$O$856,_xlfn.AGGREGATE(15,6,ROW(POA!$A$2:$A$855)-ROW(POA!$A$2)+1/--(POA!$A$2:$A$855=$B$5),ROWS($A$11:C20)),5))</f>
        <v>1.9.1.4 Asegurar que las instalaciones físicas y el equipamiento de la institución se orienten por los principios de accesibilidad universal.</v>
      </c>
      <c r="D20" s="2" t="str">
        <f>IF(ROWS($A$11:D20)&gt;COUNTIF(POA!$A:$A,$B$5),"",INDEX(POA!$A$2:$O$856,_xlfn.AGGREGATE(15,6,ROW(POA!$A$2:$A$855)-ROW(POA!$A$2)+1/--(POA!$A$2:$A$855=$B$5),ROWS($A$11:D20)),6))</f>
        <v>Adaptar y equipar las instalaciones e infraestructura para atención inclusiva</v>
      </c>
      <c r="E20" s="31">
        <f t="shared" si="0"/>
        <v>1</v>
      </c>
      <c r="F20" s="31">
        <f>IF(ROWS($A$11:F20)&gt;COUNTIF(POA!$A:$A,$B$5),"",INDEX(POA!$A$2:$O$856,_xlfn.AGGREGATE(15,6,ROW(POA!$A$2:$A$855)-ROW(POA!$A$2)+1/--(POA!$A$2:$A$855=$B$5),ROWS($A$11:F20)),7))</f>
        <v>0</v>
      </c>
      <c r="G20" s="31">
        <f>IF(ROWS($A$11:G20)&gt;COUNTIF(POA!$A:$A,$B$5),"",INDEX(POA!$A$2:$O$856,_xlfn.AGGREGATE(15,6,ROW(POA!$A$2:$A$855)-ROW(POA!$A$2)+1/--(POA!$A$2:$A$855=$B$5),ROWS($A$11:G20)),8))</f>
        <v>0</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0</v>
      </c>
      <c r="O20" s="3">
        <f t="shared" si="2"/>
        <v>0</v>
      </c>
    </row>
    <row r="21" spans="1:16" ht="52.8" x14ac:dyDescent="0.3">
      <c r="A21" s="2" t="str">
        <f>IF(ROWS($A$11:A21)&gt;COUNTIF(POA!$A:$A,$B$5),"",INDEX(POA!$A$2:$O$856,_xlfn.AGGREGATE(15,6,ROW(POA!$A$2:$A$855)-ROW(POA!$A$2)+1/--(POA!$A$2:$A$855=$B$5),ROWS($A$11:A21)),3))</f>
        <v>1.9 Infraestructura, equipamiento y seguridad</v>
      </c>
      <c r="B21" s="2" t="str">
        <f>IF(ROWS($A$11:B21)&gt;COUNTIF(POA!$A:$A,$B$5),"",INDEX(POA!$A$2:$O$856,_xlfn.AGGREGATE(15,6,ROW(POA!$A$2:$A$855)-ROW(POA!$A$2)+1/--(POA!$A$2:$A$855=$B$5),ROWS($A$11:B21)),4))</f>
        <v>1.9.3 Establecer y aplicar reglamentos, lineamientos y protocolos orientados a preservar la integridad física, psicológica y material de la comunidad universitaria.</v>
      </c>
      <c r="C21" s="2" t="str">
        <f>IF(ROWS($A$11:C21)&gt;COUNTIF(POA!$A:$A,$B$5),"",INDEX(POA!$A$2:$O$856,_xlfn.AGGREGATE(15,6,ROW(POA!$A$2:$A$855)-ROW(POA!$A$2)+1/--(POA!$A$2:$A$855=$B$5),ROWS($A$11:C21)),5))</f>
        <v>1.9.3.2 Actualizar los esquemas institucionales de protección civil aplicables a situaciones ordinarias y extraordinarias de operación.</v>
      </c>
      <c r="D21" s="2" t="str">
        <f>IF(ROWS($A$11:D21)&gt;COUNTIF(POA!$A:$A,$B$5),"",INDEX(POA!$A$2:$O$856,_xlfn.AGGREGATE(15,6,ROW(POA!$A$2:$A$855)-ROW(POA!$A$2)+1/--(POA!$A$2:$A$855=$B$5),ROWS($A$11:D21)),6))</f>
        <v>Capacitar a la comunidad universitaria sobre contingencias y protocolos de prevención de daños</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3">
        <f t="shared" si="2"/>
        <v>0</v>
      </c>
    </row>
    <row r="22" spans="1:16" ht="66" x14ac:dyDescent="0.3">
      <c r="A22" s="2" t="str">
        <f>IF(ROWS($A$11:A22)&gt;COUNTIF(POA!$A:$A,$B$5),"",INDEX(POA!$A$2:$O$856,_xlfn.AGGREGATE(15,6,ROW(POA!$A$2:$A$855)-ROW(POA!$A$2)+1/--(POA!$A$2:$A$855=$B$5),ROWS($A$11:A22)),3))</f>
        <v>1.11 Cuidado al medio ambiente</v>
      </c>
      <c r="B22" s="2" t="str">
        <f>IF(ROWS($A$11:B22)&gt;COUNTIF(POA!$A:$A,$B$5),"",INDEX(POA!$A$2:$O$856,_xlfn.AGGREGATE(15,6,ROW(POA!$A$2:$A$855)-ROW(POA!$A$2)+1/--(POA!$A$2:$A$855=$B$5),ROWS($A$11:B22)),4))</f>
        <v>1.11.1 Fortalecer las medidas institucionales que promuevan la protección del medio ambiente y de desarrollo sostenible.</v>
      </c>
      <c r="C22" s="2" t="str">
        <f>IF(ROWS($A$11:C22)&gt;COUNTIF(POA!$A:$A,$B$5),"",INDEX(POA!$A$2:$O$856,_xlfn.AGGREGATE(15,6,ROW(POA!$A$2:$A$855)-ROW(POA!$A$2)+1/--(POA!$A$2:$A$855=$B$5),ROWS($A$11:C22)),5))</f>
        <v>1.11.1.1 Promover una agenda institucional en materia ambiental acorde a los objetivos del desarrollo sostenible (ods), que favorezca procesos y enfoques trans e interdisciplinarios para la solución de problemas ambientales.</v>
      </c>
      <c r="D22" s="2" t="str">
        <f>IF(ROWS($A$11:D22)&gt;COUNTIF(POA!$A:$A,$B$5),"",INDEX(POA!$A$2:$O$856,_xlfn.AGGREGATE(15,6,ROW(POA!$A$2:$A$855)-ROW(POA!$A$2)+1/--(POA!$A$2:$A$855=$B$5),ROWS($A$11:D22)),6))</f>
        <v>Dar seguimiento al Programa Universitario de Cuidado Ambiental mediante la difusión de estrategias y acciones pertinentes</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3">
        <f t="shared" si="2"/>
        <v>0</v>
      </c>
    </row>
    <row r="23" spans="1:16" ht="52.8"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1.2.1 Formar integralmente profesionistas competentes, con sentido colaborativo, capacidad de liderazgo, de emprendimiento y conscientes y comprometidos con su entorno.</v>
      </c>
      <c r="C23" s="2" t="str">
        <f>IF(ROWS($A$11:C23)&gt;COUNTIF(POA!$A:$A,$B$5),"",INDEX(POA!$A$2:$O$856,_xlfn.AGGREGATE(15,6,ROW(POA!$A$2:$A$855)-ROW(POA!$A$2)+1/--(POA!$A$2:$A$855=$B$5),ROWS($A$11:C23)),5))</f>
        <v>1.2.1.6 Promover la participación de los estudiantes en experiencias de movilidad nacional e internacional.</v>
      </c>
      <c r="D23" s="2" t="str">
        <f>IF(ROWS($A$11:D23)&gt;COUNTIF(POA!$A:$A,$B$5),"",INDEX(POA!$A$2:$O$856,_xlfn.AGGREGATE(15,6,ROW(POA!$A$2:$A$855)-ROW(POA!$A$2)+1/--(POA!$A$2:$A$855=$B$5),ROWS($A$11:D23)),6))</f>
        <v>Promover y apoyar la movilidad estudiantil</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1</v>
      </c>
      <c r="M23" s="31">
        <f>IF(ROWS($A$11:M23)&gt;COUNTIF(POA!$A:$A,$B$5),"",INDEX(POA!$A$2:$O$856,_xlfn.AGGREGATE(15,6,ROW(POA!$A$2:$A$855)-ROW(POA!$A$2)+1/--(POA!$A$2:$A$855=$B$5),ROWS($A$11:M23)),14))</f>
        <v>0</v>
      </c>
      <c r="N23" s="37">
        <f t="shared" si="1"/>
        <v>0</v>
      </c>
      <c r="O23" s="3">
        <f t="shared" si="2"/>
        <v>0</v>
      </c>
    </row>
    <row r="27" spans="1:16" ht="15.6" x14ac:dyDescent="0.3">
      <c r="A27" s="4"/>
      <c r="B27" s="82" t="s">
        <v>0</v>
      </c>
      <c r="C27" s="82"/>
      <c r="D27" s="82"/>
      <c r="E27" s="82"/>
      <c r="F27" s="82"/>
      <c r="G27" s="82"/>
      <c r="H27" s="82"/>
      <c r="I27" s="82"/>
      <c r="J27" s="82"/>
      <c r="K27" s="82"/>
      <c r="L27" s="82"/>
      <c r="M27" s="82"/>
      <c r="N27" s="82"/>
      <c r="O27" s="82"/>
    </row>
    <row r="28" spans="1:16" x14ac:dyDescent="0.3">
      <c r="A28" s="4"/>
      <c r="B28" s="83" t="s">
        <v>1564</v>
      </c>
      <c r="C28" s="83"/>
      <c r="D28" s="83"/>
      <c r="E28" s="83"/>
      <c r="F28" s="83"/>
      <c r="G28" s="83"/>
      <c r="H28" s="83"/>
      <c r="I28" s="83"/>
      <c r="J28" s="83"/>
      <c r="K28" s="83"/>
      <c r="L28" s="83"/>
      <c r="M28" s="83"/>
      <c r="N28" s="83"/>
      <c r="O28" s="83"/>
    </row>
    <row r="29" spans="1:16" x14ac:dyDescent="0.3">
      <c r="A29" s="4"/>
      <c r="B29" s="47"/>
      <c r="C29" s="47"/>
      <c r="D29" s="47"/>
      <c r="E29" s="47"/>
      <c r="F29" s="47"/>
      <c r="G29" s="47"/>
      <c r="H29" s="47"/>
      <c r="I29" s="47"/>
      <c r="J29" s="47"/>
      <c r="K29" s="47"/>
      <c r="L29" s="47"/>
      <c r="M29" s="47"/>
      <c r="N29" s="47"/>
      <c r="O29" s="47"/>
    </row>
    <row r="30" spans="1:16" ht="15.6" x14ac:dyDescent="0.3">
      <c r="A30" s="4"/>
      <c r="B30" s="12"/>
      <c r="C30" s="12"/>
      <c r="D30" s="12"/>
      <c r="E30" s="12"/>
      <c r="F30" s="12"/>
      <c r="G30" s="12"/>
      <c r="H30" s="12"/>
      <c r="I30" s="12"/>
      <c r="J30" s="12"/>
      <c r="K30" s="12"/>
      <c r="L30" s="12"/>
      <c r="M30" s="12"/>
      <c r="N30" s="12"/>
      <c r="O30" s="12"/>
    </row>
    <row r="31" spans="1:16" ht="15.6" x14ac:dyDescent="0.3">
      <c r="A31" s="6" t="s">
        <v>1</v>
      </c>
      <c r="B31" s="58">
        <v>411</v>
      </c>
      <c r="C31" s="84" t="s">
        <v>1571</v>
      </c>
      <c r="D31" s="84"/>
      <c r="E31" s="84"/>
      <c r="F31" s="84"/>
      <c r="G31" s="84"/>
      <c r="H31" s="84"/>
      <c r="I31" s="84"/>
      <c r="J31" s="84"/>
      <c r="K31" s="84"/>
      <c r="L31" s="84"/>
      <c r="M31" s="84"/>
      <c r="N31" s="84"/>
      <c r="O31" s="46"/>
    </row>
    <row r="32" spans="1:16" x14ac:dyDescent="0.3">
      <c r="A32" s="6" t="s">
        <v>13</v>
      </c>
      <c r="B32" s="11" t="s">
        <v>2</v>
      </c>
      <c r="C32" s="84" t="s">
        <v>19</v>
      </c>
      <c r="D32" s="84"/>
      <c r="E32" s="84"/>
      <c r="F32" s="84"/>
      <c r="G32" s="84"/>
      <c r="H32" s="84"/>
      <c r="I32" s="84"/>
      <c r="J32" s="84"/>
      <c r="K32" s="84"/>
      <c r="L32" s="84"/>
      <c r="M32" s="84"/>
      <c r="N32" s="84"/>
      <c r="O32" s="8"/>
      <c r="P32" s="4"/>
    </row>
    <row r="33" spans="1:16" x14ac:dyDescent="0.3">
      <c r="B33" s="9"/>
      <c r="C33" s="9"/>
      <c r="D33" s="9"/>
      <c r="E33" s="9"/>
      <c r="F33" s="9"/>
      <c r="G33" s="9"/>
      <c r="H33" s="9"/>
      <c r="I33" s="9"/>
      <c r="J33" s="9"/>
      <c r="K33" s="9"/>
      <c r="L33" s="9"/>
      <c r="M33" s="9"/>
      <c r="N33" s="9"/>
    </row>
    <row r="34" spans="1:16" x14ac:dyDescent="0.3">
      <c r="A34" s="85" t="s">
        <v>21</v>
      </c>
      <c r="B34" s="85" t="s">
        <v>22</v>
      </c>
      <c r="C34" s="85" t="s">
        <v>23</v>
      </c>
      <c r="D34" s="85" t="s">
        <v>24</v>
      </c>
      <c r="E34" s="85" t="s">
        <v>5</v>
      </c>
      <c r="F34" s="86" t="s">
        <v>25</v>
      </c>
      <c r="G34" s="86"/>
      <c r="H34" s="86"/>
      <c r="I34" s="86"/>
      <c r="J34" s="86"/>
      <c r="K34" s="86"/>
      <c r="L34" s="86"/>
      <c r="M34" s="86"/>
      <c r="N34" s="87" t="s">
        <v>16</v>
      </c>
      <c r="O34" s="85" t="s">
        <v>17</v>
      </c>
    </row>
    <row r="35" spans="1:16" x14ac:dyDescent="0.3">
      <c r="A35" s="85"/>
      <c r="B35" s="85"/>
      <c r="C35" s="85"/>
      <c r="D35" s="85"/>
      <c r="E35" s="85"/>
      <c r="F35" s="86" t="s">
        <v>6</v>
      </c>
      <c r="G35" s="86"/>
      <c r="H35" s="86" t="s">
        <v>7</v>
      </c>
      <c r="I35" s="86"/>
      <c r="J35" s="86" t="s">
        <v>8</v>
      </c>
      <c r="K35" s="86"/>
      <c r="L35" s="86" t="s">
        <v>9</v>
      </c>
      <c r="M35" s="86"/>
      <c r="N35" s="87"/>
      <c r="O35" s="85"/>
    </row>
    <row r="36" spans="1:16" x14ac:dyDescent="0.3">
      <c r="A36" s="85"/>
      <c r="B36" s="85"/>
      <c r="C36" s="85"/>
      <c r="D36" s="85"/>
      <c r="E36" s="85"/>
      <c r="F36" s="48" t="s">
        <v>10</v>
      </c>
      <c r="G36" s="48" t="s">
        <v>11</v>
      </c>
      <c r="H36" s="48" t="s">
        <v>10</v>
      </c>
      <c r="I36" s="48" t="s">
        <v>11</v>
      </c>
      <c r="J36" s="48" t="s">
        <v>10</v>
      </c>
      <c r="K36" s="48" t="s">
        <v>12</v>
      </c>
      <c r="L36" s="48" t="s">
        <v>10</v>
      </c>
      <c r="M36" s="48" t="s">
        <v>12</v>
      </c>
      <c r="N36" s="87"/>
      <c r="O36" s="85"/>
    </row>
    <row r="37" spans="1:16" ht="52.8" x14ac:dyDescent="0.3">
      <c r="A37" s="2" t="str">
        <f>INDEX('POA2'!$A$2:$O$152,_xlfn.AGGREGATE(15,6,ROW('POA2'!$A$2:$A$152)-ROW('POA2'!$A$2)+1/--('POA2'!$A$2:$A$152=$B$31),ROWS($A$37:A37)),3)</f>
        <v>2.3 Investigación, desarrollo tecnológico e Innovación</v>
      </c>
      <c r="B37" s="2" t="str">
        <f>INDEX('POA2'!$A$2:$O$152,_xlfn.AGGREGATE(15,6,ROW('POA2'!$A$2:$A$152)-ROW('POA2'!$A$2)+1/--('POA2'!$A$2:$A$152=$B$31),ROWS($A$37:B37)),4)</f>
        <v>2.3.1 Fortalecer la investigación, el desarrollo tecnológico y la innovación para contribuir al desarrollo regional, nacional e internacional.</v>
      </c>
      <c r="C37" s="2" t="str">
        <f>INDEX('POA2'!$A$2:$O$152,_xlfn.AGGREGATE(15,6,ROW('POA2'!$A$2:$A$152)-ROW('POA2'!$A$2)+1/--('POA2'!$A$2:$A$152=$B$31),ROWS($A$37:C37)),5)</f>
        <v>2.3.1.2 Estimular la creación y consolidación de los grupos de investigación en las diversas áreas del conocimiento que cultiva la universidad.</v>
      </c>
      <c r="D37" s="2" t="str">
        <f>INDEX('POA2'!$A$2:$O$152,_xlfn.AGGREGATE(15,6,ROW('POA2'!$A$2:$A$152)-ROW('POA2'!$A$2)+1/--('POA2'!$A$2:$A$152=$B$31),ROWS($A$37:D37)),6)</f>
        <v>Realizar acciones que apoyen el incremento de la productividad de los CA existentes que permitan elevar el grado de consolidación</v>
      </c>
      <c r="E37" s="37">
        <f t="shared" ref="E37:E38" si="3">+F37+H37+J37+L37</f>
        <v>1</v>
      </c>
      <c r="F37" s="31">
        <f>INDEX('POA2'!$A$2:$O$152,_xlfn.AGGREGATE(15,6,ROW('POA2'!$A$2:$A$152)-ROW('POA2'!$A$2)+1/--('POA2'!$A$2:$A$152=$B$31),ROWS($A$37:F37)),7)</f>
        <v>0</v>
      </c>
      <c r="G37" s="31">
        <f>INDEX('POA2'!$A$2:$O$152,_xlfn.AGGREGATE(15,6,ROW('POA2'!$A$2:$A$152)-ROW('POA2'!$A$2)+1/--('POA2'!$A$2:$A$152=$B$31),ROWS($A$37:G37)),8)</f>
        <v>0</v>
      </c>
      <c r="H37" s="31">
        <f>INDEX('POA2'!$A$2:$O$152,_xlfn.AGGREGATE(15,6,ROW('POA2'!$A$2:$A$152)-ROW('POA2'!$A$2)+1/--('POA2'!$A$2:$A$152=$B$31),ROWS($A$37:H37)),9)</f>
        <v>0</v>
      </c>
      <c r="I37" s="31">
        <f>INDEX('POA2'!$A$2:$O$152,_xlfn.AGGREGATE(15,6,ROW('POA2'!$A$2:$A$152)-ROW('POA2'!$A$2)+1/--('POA2'!$A$2:$A$152=$B$31),ROWS($A$37:I37)),10)</f>
        <v>0</v>
      </c>
      <c r="J37" s="31">
        <f>INDEX('POA2'!$A$2:$O$152,_xlfn.AGGREGATE(15,6,ROW('POA2'!$A$2:$A$152)-ROW('POA2'!$A$2)+1/--('POA2'!$A$2:$A$152=$B$31),ROWS($A$37:J37)),11)</f>
        <v>0</v>
      </c>
      <c r="K37" s="31">
        <f>INDEX('POA2'!$A$2:$O$152,_xlfn.AGGREGATE(15,6,ROW('POA2'!$A$2:$A$152)-ROW('POA2'!$A$2)+1/--('POA2'!$A$2:$A$152=$B$31),ROWS($A$37:K37)),12)</f>
        <v>0</v>
      </c>
      <c r="L37" s="31">
        <f>INDEX('POA2'!$A$2:$O$152,_xlfn.AGGREGATE(15,6,ROW('POA2'!$A$2:$A$152)-ROW('POA2'!$A$2)+1/--('POA2'!$A$2:$A$152=$B$31),ROWS($A$37:L37)),13)</f>
        <v>1</v>
      </c>
      <c r="M37" s="31">
        <f>INDEX('POA2'!$A$2:$O$152,_xlfn.AGGREGATE(15,6,ROW('POA2'!$A$2:$A$152)-ROW('POA2'!$A$2)+1/--('POA2'!$A$2:$A$152=$B$31),ROWS($A$37:M37)),14)</f>
        <v>0</v>
      </c>
      <c r="N37" s="37">
        <f t="shared" ref="N37:N38" si="4">+G37+I37+K37+M37</f>
        <v>0</v>
      </c>
      <c r="O37" s="41">
        <f t="shared" ref="O37:O38" si="5">IFERROR(N37/E37,0%)</f>
        <v>0</v>
      </c>
    </row>
    <row r="38" spans="1:16" ht="39.6" x14ac:dyDescent="0.3">
      <c r="A38" s="2" t="str">
        <f>INDEX('POA2'!$A$2:$O$152,_xlfn.AGGREGATE(15,6,ROW('POA2'!$A$2:$A$152)-ROW('POA2'!$A$2)+1/--('POA2'!$A$2:$A$152=$B$31),ROWS($A$37:A38)),3)</f>
        <v>2.3 Investigación, desarrollo tecnológico e Innovación</v>
      </c>
      <c r="B38" s="2" t="str">
        <f>INDEX('POA2'!$A$2:$O$152,_xlfn.AGGREGATE(15,6,ROW('POA2'!$A$2:$A$152)-ROW('POA2'!$A$2)+1/--('POA2'!$A$2:$A$152=$B$31),ROWS($A$37:B38)),4)</f>
        <v>2.3.3 Impulsar la distribución social del conocimiento en los distintos contextos para su uso y aplicación.</v>
      </c>
      <c r="C38" s="2" t="str">
        <f>INDEX('POA2'!$A$2:$O$152,_xlfn.AGGREGATE(15,6,ROW('POA2'!$A$2:$A$152)-ROW('POA2'!$A$2)+1/--('POA2'!$A$2:$A$152=$B$31),ROWS($A$37:C38)),5)</f>
        <v>2.3.3.1 Fomentar la cultura y la protección de la propiedad intelectual entre la comunidad universitaria.</v>
      </c>
      <c r="D38" s="2" t="str">
        <f>INDEX('POA2'!$A$2:$O$152,_xlfn.AGGREGATE(15,6,ROW('POA2'!$A$2:$A$152)-ROW('POA2'!$A$2)+1/--('POA2'!$A$2:$A$152=$B$31),ROWS($A$37:D38)),6)</f>
        <v>Capacitar a los docentes sobre temas de transparencia y protección de información</v>
      </c>
      <c r="E38" s="37">
        <f t="shared" si="3"/>
        <v>1</v>
      </c>
      <c r="F38" s="31">
        <f>INDEX('POA2'!$A$2:$O$152,_xlfn.AGGREGATE(15,6,ROW('POA2'!$A$2:$A$152)-ROW('POA2'!$A$2)+1/--('POA2'!$A$2:$A$152=$B$31),ROWS($A$37:F38)),7)</f>
        <v>0</v>
      </c>
      <c r="G38" s="31">
        <f>INDEX('POA2'!$A$2:$O$152,_xlfn.AGGREGATE(15,6,ROW('POA2'!$A$2:$A$152)-ROW('POA2'!$A$2)+1/--('POA2'!$A$2:$A$152=$B$31),ROWS($A$37:G38)),8)</f>
        <v>0</v>
      </c>
      <c r="H38" s="31">
        <f>INDEX('POA2'!$A$2:$O$152,_xlfn.AGGREGATE(15,6,ROW('POA2'!$A$2:$A$152)-ROW('POA2'!$A$2)+1/--('POA2'!$A$2:$A$152=$B$31),ROWS($A$37:H38)),9)</f>
        <v>1</v>
      </c>
      <c r="I38" s="31">
        <f>INDEX('POA2'!$A$2:$O$152,_xlfn.AGGREGATE(15,6,ROW('POA2'!$A$2:$A$152)-ROW('POA2'!$A$2)+1/--('POA2'!$A$2:$A$152=$B$31),ROWS($A$37:I38)),10)</f>
        <v>0</v>
      </c>
      <c r="J38" s="31">
        <f>INDEX('POA2'!$A$2:$O$152,_xlfn.AGGREGATE(15,6,ROW('POA2'!$A$2:$A$152)-ROW('POA2'!$A$2)+1/--('POA2'!$A$2:$A$152=$B$31),ROWS($A$37:J38)),11)</f>
        <v>0</v>
      </c>
      <c r="K38" s="31">
        <f>INDEX('POA2'!$A$2:$O$152,_xlfn.AGGREGATE(15,6,ROW('POA2'!$A$2:$A$152)-ROW('POA2'!$A$2)+1/--('POA2'!$A$2:$A$152=$B$31),ROWS($A$37:K38)),12)</f>
        <v>0</v>
      </c>
      <c r="L38" s="31">
        <f>INDEX('POA2'!$A$2:$O$152,_xlfn.AGGREGATE(15,6,ROW('POA2'!$A$2:$A$152)-ROW('POA2'!$A$2)+1/--('POA2'!$A$2:$A$152=$B$31),ROWS($A$37:L38)),13)</f>
        <v>0</v>
      </c>
      <c r="M38" s="31">
        <f>INDEX('POA2'!$A$2:$O$152,_xlfn.AGGREGATE(15,6,ROW('POA2'!$A$2:$A$152)-ROW('POA2'!$A$2)+1/--('POA2'!$A$2:$A$152=$B$31),ROWS($A$37:M38)),14)</f>
        <v>0</v>
      </c>
      <c r="N38" s="37">
        <f t="shared" si="4"/>
        <v>0</v>
      </c>
      <c r="O38" s="41">
        <f t="shared" si="5"/>
        <v>0</v>
      </c>
    </row>
    <row r="40" spans="1:16" ht="15.6" x14ac:dyDescent="0.3">
      <c r="A40" s="4"/>
      <c r="B40" s="82" t="s">
        <v>0</v>
      </c>
      <c r="C40" s="82"/>
      <c r="D40" s="82"/>
      <c r="E40" s="82"/>
      <c r="F40" s="82"/>
      <c r="G40" s="82"/>
      <c r="H40" s="82"/>
      <c r="I40" s="82"/>
      <c r="J40" s="82"/>
      <c r="K40" s="82"/>
      <c r="L40" s="82"/>
      <c r="M40" s="82"/>
      <c r="N40" s="82"/>
      <c r="O40" s="82"/>
    </row>
    <row r="41" spans="1:16" x14ac:dyDescent="0.3">
      <c r="A41" s="4"/>
      <c r="B41" s="83" t="s">
        <v>1564</v>
      </c>
      <c r="C41" s="83"/>
      <c r="D41" s="83"/>
      <c r="E41" s="83"/>
      <c r="F41" s="83"/>
      <c r="G41" s="83"/>
      <c r="H41" s="83"/>
      <c r="I41" s="83"/>
      <c r="J41" s="83"/>
      <c r="K41" s="83"/>
      <c r="L41" s="83"/>
      <c r="M41" s="83"/>
      <c r="N41" s="83"/>
      <c r="O41" s="83"/>
    </row>
    <row r="42" spans="1:16" x14ac:dyDescent="0.3">
      <c r="A42" s="4"/>
      <c r="B42" s="47"/>
      <c r="C42" s="47"/>
      <c r="D42" s="47"/>
      <c r="E42" s="47"/>
      <c r="F42" s="47"/>
      <c r="G42" s="47"/>
      <c r="H42" s="47"/>
      <c r="I42" s="47"/>
      <c r="J42" s="47"/>
      <c r="K42" s="47"/>
      <c r="L42" s="47"/>
      <c r="M42" s="47"/>
      <c r="N42" s="47"/>
      <c r="O42" s="47"/>
    </row>
    <row r="43" spans="1:16" ht="15.6" x14ac:dyDescent="0.3">
      <c r="A43" s="4"/>
      <c r="B43" s="12"/>
      <c r="C43" s="12"/>
      <c r="D43" s="12"/>
      <c r="E43" s="12"/>
      <c r="F43" s="12"/>
      <c r="G43" s="12"/>
      <c r="H43" s="12"/>
      <c r="I43" s="12"/>
      <c r="J43" s="12"/>
      <c r="K43" s="12"/>
      <c r="L43" s="12"/>
      <c r="M43" s="12"/>
      <c r="N43" s="12"/>
      <c r="O43" s="12"/>
    </row>
    <row r="44" spans="1:16" ht="15.6" x14ac:dyDescent="0.3">
      <c r="A44" s="6" t="s">
        <v>1</v>
      </c>
      <c r="B44" s="58">
        <v>411</v>
      </c>
      <c r="C44" s="84" t="s">
        <v>1571</v>
      </c>
      <c r="D44" s="84"/>
      <c r="E44" s="84"/>
      <c r="F44" s="84"/>
      <c r="G44" s="84"/>
      <c r="H44" s="84"/>
      <c r="I44" s="84"/>
      <c r="J44" s="84"/>
      <c r="K44" s="84"/>
      <c r="L44" s="84"/>
      <c r="M44" s="84"/>
      <c r="N44" s="84"/>
      <c r="O44" s="46"/>
    </row>
    <row r="45" spans="1:16" x14ac:dyDescent="0.3">
      <c r="A45" s="6" t="s">
        <v>13</v>
      </c>
      <c r="B45" s="11" t="s">
        <v>3</v>
      </c>
      <c r="C45" s="84" t="s">
        <v>26</v>
      </c>
      <c r="D45" s="84"/>
      <c r="E45" s="84"/>
      <c r="F45" s="84"/>
      <c r="G45" s="84"/>
      <c r="H45" s="84"/>
      <c r="I45" s="84"/>
      <c r="J45" s="84"/>
      <c r="K45" s="84"/>
      <c r="L45" s="84"/>
      <c r="M45" s="84"/>
      <c r="N45" s="84"/>
      <c r="O45" s="8"/>
      <c r="P45" s="4"/>
    </row>
    <row r="46" spans="1:16" x14ac:dyDescent="0.3">
      <c r="B46" s="9"/>
      <c r="C46" s="9"/>
      <c r="D46" s="9"/>
      <c r="E46" s="9"/>
      <c r="F46" s="9"/>
      <c r="G46" s="9"/>
      <c r="H46" s="9"/>
      <c r="I46" s="9"/>
      <c r="J46" s="9"/>
      <c r="K46" s="9"/>
      <c r="L46" s="9"/>
      <c r="M46" s="9"/>
      <c r="N46" s="9"/>
    </row>
    <row r="47" spans="1:16" x14ac:dyDescent="0.3">
      <c r="A47" s="85" t="s">
        <v>21</v>
      </c>
      <c r="B47" s="85" t="s">
        <v>22</v>
      </c>
      <c r="C47" s="85" t="s">
        <v>23</v>
      </c>
      <c r="D47" s="85" t="s">
        <v>24</v>
      </c>
      <c r="E47" s="85" t="s">
        <v>5</v>
      </c>
      <c r="F47" s="86" t="s">
        <v>25</v>
      </c>
      <c r="G47" s="86"/>
      <c r="H47" s="86"/>
      <c r="I47" s="86"/>
      <c r="J47" s="86"/>
      <c r="K47" s="86"/>
      <c r="L47" s="86"/>
      <c r="M47" s="86"/>
      <c r="N47" s="87" t="s">
        <v>16</v>
      </c>
      <c r="O47" s="85" t="s">
        <v>17</v>
      </c>
    </row>
    <row r="48" spans="1:16" x14ac:dyDescent="0.3">
      <c r="A48" s="85"/>
      <c r="B48" s="85"/>
      <c r="C48" s="85"/>
      <c r="D48" s="85"/>
      <c r="E48" s="85"/>
      <c r="F48" s="86" t="s">
        <v>6</v>
      </c>
      <c r="G48" s="86"/>
      <c r="H48" s="86" t="s">
        <v>7</v>
      </c>
      <c r="I48" s="86"/>
      <c r="J48" s="86" t="s">
        <v>8</v>
      </c>
      <c r="K48" s="86"/>
      <c r="L48" s="86" t="s">
        <v>9</v>
      </c>
      <c r="M48" s="86"/>
      <c r="N48" s="87"/>
      <c r="O48" s="85"/>
    </row>
    <row r="49" spans="1:15" x14ac:dyDescent="0.3">
      <c r="A49" s="85"/>
      <c r="B49" s="85"/>
      <c r="C49" s="85"/>
      <c r="D49" s="85"/>
      <c r="E49" s="85"/>
      <c r="F49" s="48" t="s">
        <v>10</v>
      </c>
      <c r="G49" s="48" t="s">
        <v>11</v>
      </c>
      <c r="H49" s="48" t="s">
        <v>10</v>
      </c>
      <c r="I49" s="48" t="s">
        <v>11</v>
      </c>
      <c r="J49" s="48" t="s">
        <v>10</v>
      </c>
      <c r="K49" s="48" t="s">
        <v>12</v>
      </c>
      <c r="L49" s="48" t="s">
        <v>10</v>
      </c>
      <c r="M49" s="48" t="s">
        <v>12</v>
      </c>
      <c r="N49" s="87"/>
      <c r="O49" s="85"/>
    </row>
    <row r="50" spans="1:15" ht="52.8" x14ac:dyDescent="0.3">
      <c r="A50" s="2" t="str">
        <f>INDEX('POA3'!$A$2:$O$174,_xlfn.AGGREGATE(15,6,ROW('POA3'!$A$2:$A$174)-ROW('POA3'!$A$2)+1/--('POA3'!$A$2:$A$174=$B$44),ROWS($A$50:A50)),3)</f>
        <v>3.4 Extensión y vinculación</v>
      </c>
      <c r="B50" s="2" t="str">
        <f>INDEX('POA3'!$A$2:$O$174,_xlfn.AGGREGATE(15,6,ROW('POA3'!$A$2:$A$174)-ROW('POA3'!$A$2)+1/--('POA3'!$A$2:$A$174=$B$44),ROWS($A$50:B50)),4)</f>
        <v>3.4.3 Impulsar mecanismos para la generación de ingresos propios a través de la vinculación con el entorno social y productivo.</v>
      </c>
      <c r="C50" s="2" t="str">
        <f>INDEX('POA3'!$A$2:$O$174,_xlfn.AGGREGATE(15,6,ROW('POA3'!$A$2:$A$174)-ROW('POA3'!$A$2)+1/--('POA3'!$A$2:$A$174=$B$44),ROWS($A$50:C50)),5)</f>
        <v>3.4.3.3 Reformular los esquemas institucionales de educación continua a fin de que representen una fuente significativa de ingresos propios para la universidad.</v>
      </c>
      <c r="D50" s="2" t="str">
        <f>INDEX('POA3'!$A$2:$O$174,_xlfn.AGGREGATE(15,6,ROW('POA3'!$A$2:$A$174)-ROW('POA3'!$A$2)+1/--('POA3'!$A$2:$A$174=$B$44),ROWS($A$50:D50)),6)</f>
        <v>Organizar eventos de educación continua de impacto nacional e internacional</v>
      </c>
      <c r="E50" s="37">
        <f t="shared" ref="E50" si="6">+F50+H50+J50+L50</f>
        <v>1</v>
      </c>
      <c r="F50" s="31">
        <f>INDEX('POA3'!$A$2:$O$174,_xlfn.AGGREGATE(15,6,ROW('POA3'!$A$2:$A$174)-ROW('POA3'!$A$2)+1/--('POA3'!$A$2:$A$174=$B$44),ROWS($A$50:F50)),7)</f>
        <v>0</v>
      </c>
      <c r="G50" s="31">
        <f>INDEX('POA3'!$A$2:$O$174,_xlfn.AGGREGATE(15,6,ROW('POA3'!$A$2:$A$174)-ROW('POA3'!$A$2)+1/--('POA3'!$A$2:$A$174=$B$44),ROWS($A$50:G50)),8)</f>
        <v>0</v>
      </c>
      <c r="H50" s="31">
        <f>INDEX('POA3'!$A$2:$O$174,_xlfn.AGGREGATE(15,6,ROW('POA3'!$A$2:$A$174)-ROW('POA3'!$A$2)+1/--('POA3'!$A$2:$A$174=$B$44),ROWS($A$50:H50)),9)</f>
        <v>0</v>
      </c>
      <c r="I50" s="31">
        <f>INDEX('POA3'!$A$2:$O$174,_xlfn.AGGREGATE(15,6,ROW('POA3'!$A$2:$A$174)-ROW('POA3'!$A$2)+1/--('POA3'!$A$2:$A$174=$B$44),ROWS($A$50:I50)),10)</f>
        <v>0</v>
      </c>
      <c r="J50" s="31">
        <f>INDEX('POA3'!$A$2:$O$174,_xlfn.AGGREGATE(15,6,ROW('POA3'!$A$2:$A$174)-ROW('POA3'!$A$2)+1/--('POA3'!$A$2:$A$174=$B$44),ROWS($A$50:J50)),11)</f>
        <v>1</v>
      </c>
      <c r="K50" s="31">
        <f>INDEX('POA3'!$A$2:$O$174,_xlfn.AGGREGATE(15,6,ROW('POA3'!$A$2:$A$174)-ROW('POA3'!$A$2)+1/--('POA3'!$A$2:$A$174=$B$44),ROWS($A$50:K50)),12)</f>
        <v>0</v>
      </c>
      <c r="L50" s="31">
        <f>INDEX('POA3'!$A$2:$O$174,_xlfn.AGGREGATE(15,6,ROW('POA3'!$A$2:$A$174)-ROW('POA3'!$A$2)+1/--('POA3'!$A$2:$A$174=$B$44),ROWS($A$50:L50)),13)</f>
        <v>0</v>
      </c>
      <c r="M50" s="31">
        <f>INDEX('POA3'!$A$2:$O$174,_xlfn.AGGREGATE(15,6,ROW('POA3'!$A$2:$A$174)-ROW('POA3'!$A$2)+1/--('POA3'!$A$2:$A$174=$B$44),ROWS($A$50:M50)),14)</f>
        <v>0</v>
      </c>
      <c r="N50" s="37">
        <f t="shared" ref="N50" si="7">+G50+I50+K50+M50</f>
        <v>0</v>
      </c>
      <c r="O50" s="41">
        <f t="shared" ref="O50" si="8">IFERROR(N50/E50,0%)</f>
        <v>0</v>
      </c>
    </row>
    <row r="51" spans="1:15" ht="52.8" x14ac:dyDescent="0.3">
      <c r="A51" s="2" t="str">
        <f>INDEX('POA3'!$A$2:$O$174,_xlfn.AGGREGATE(15,6,ROW('POA3'!$A$2:$A$174)-ROW('POA3'!$A$2)+1/--('POA3'!$A$2:$A$174=$B$44),ROWS($A$50:A51)),3)</f>
        <v>3.4 Extensión y vinculación</v>
      </c>
      <c r="B51" s="2" t="str">
        <f>INDEX('POA3'!$A$2:$O$174,_xlfn.AGGREGATE(15,6,ROW('POA3'!$A$2:$A$174)-ROW('POA3'!$A$2)+1/--('POA3'!$A$2:$A$174=$B$44),ROWS($A$50:B51)),4)</f>
        <v>3.4.1 Fortalecer la presencia de la universidad en la sociedad a través de la divulgación del conocimiento y la promoción de la cultura y el deporte.</v>
      </c>
      <c r="C51" s="2" t="str">
        <f>INDEX('POA3'!$A$2:$O$174,_xlfn.AGGREGATE(15,6,ROW('POA3'!$A$2:$A$174)-ROW('POA3'!$A$2)+1/--('POA3'!$A$2:$A$174=$B$44),ROWS($A$50:C51)),5)</f>
        <v>3.4.1.2 Fomentar el desarrollo de vocaciones científicas y tecnológicas en estudiantes de educación básica y media superior de la entidad.</v>
      </c>
      <c r="D51" s="2" t="str">
        <f>INDEX('POA3'!$A$2:$O$174,_xlfn.AGGREGATE(15,6,ROW('POA3'!$A$2:$A$174)-ROW('POA3'!$A$2)+1/--('POA3'!$A$2:$A$174=$B$44),ROWS($A$50:D51)),6)</f>
        <v>Promover en niveles educativos inferiores la oferta educativa de la Facultad mediante la participación en Expo-Profesiones</v>
      </c>
      <c r="E51" s="37">
        <f t="shared" ref="E51:E53" si="9">+F51+H51+J51+L51</f>
        <v>1</v>
      </c>
      <c r="F51" s="31">
        <f>INDEX('POA3'!$A$2:$O$174,_xlfn.AGGREGATE(15,6,ROW('POA3'!$A$2:$A$174)-ROW('POA3'!$A$2)+1/--('POA3'!$A$2:$A$174=$B$44),ROWS($A$50:F51)),7)</f>
        <v>0</v>
      </c>
      <c r="G51" s="31">
        <f>INDEX('POA3'!$A$2:$O$174,_xlfn.AGGREGATE(15,6,ROW('POA3'!$A$2:$A$174)-ROW('POA3'!$A$2)+1/--('POA3'!$A$2:$A$174=$B$44),ROWS($A$50:G51)),8)</f>
        <v>0</v>
      </c>
      <c r="H51" s="31">
        <f>INDEX('POA3'!$A$2:$O$174,_xlfn.AGGREGATE(15,6,ROW('POA3'!$A$2:$A$174)-ROW('POA3'!$A$2)+1/--('POA3'!$A$2:$A$174=$B$44),ROWS($A$50:H51)),9)</f>
        <v>0</v>
      </c>
      <c r="I51" s="31">
        <f>INDEX('POA3'!$A$2:$O$174,_xlfn.AGGREGATE(15,6,ROW('POA3'!$A$2:$A$174)-ROW('POA3'!$A$2)+1/--('POA3'!$A$2:$A$174=$B$44),ROWS($A$50:I51)),10)</f>
        <v>0</v>
      </c>
      <c r="J51" s="31">
        <f>INDEX('POA3'!$A$2:$O$174,_xlfn.AGGREGATE(15,6,ROW('POA3'!$A$2:$A$174)-ROW('POA3'!$A$2)+1/--('POA3'!$A$2:$A$174=$B$44),ROWS($A$50:J51)),11)</f>
        <v>1</v>
      </c>
      <c r="K51" s="31">
        <f>INDEX('POA3'!$A$2:$O$174,_xlfn.AGGREGATE(15,6,ROW('POA3'!$A$2:$A$174)-ROW('POA3'!$A$2)+1/--('POA3'!$A$2:$A$174=$B$44),ROWS($A$50:K51)),12)</f>
        <v>0</v>
      </c>
      <c r="L51" s="31">
        <f>INDEX('POA3'!$A$2:$O$174,_xlfn.AGGREGATE(15,6,ROW('POA3'!$A$2:$A$174)-ROW('POA3'!$A$2)+1/--('POA3'!$A$2:$A$174=$B$44),ROWS($A$50:L51)),13)</f>
        <v>0</v>
      </c>
      <c r="M51" s="31">
        <f>INDEX('POA3'!$A$2:$O$174,_xlfn.AGGREGATE(15,6,ROW('POA3'!$A$2:$A$174)-ROW('POA3'!$A$2)+1/--('POA3'!$A$2:$A$174=$B$44),ROWS($A$50:M51)),14)</f>
        <v>0</v>
      </c>
      <c r="N51" s="37">
        <f t="shared" ref="N51:N53" si="10">+G51+I51+K51+M51</f>
        <v>0</v>
      </c>
      <c r="O51" s="41">
        <f t="shared" ref="O51:O53" si="11">IFERROR(N51/E51,0%)</f>
        <v>0</v>
      </c>
    </row>
    <row r="52" spans="1:15" ht="66" x14ac:dyDescent="0.3">
      <c r="A52" s="2" t="str">
        <f>INDEX('POA3'!$A$2:$O$174,_xlfn.AGGREGATE(15,6,ROW('POA3'!$A$2:$A$174)-ROW('POA3'!$A$2)+1/--('POA3'!$A$2:$A$174=$B$44),ROWS($A$50:A52)),3)</f>
        <v>3.4 Extensión y vinculación</v>
      </c>
      <c r="B52" s="2" t="str">
        <f>INDEX('POA3'!$A$2:$O$174,_xlfn.AGGREGATE(15,6,ROW('POA3'!$A$2:$A$174)-ROW('POA3'!$A$2)+1/--('POA3'!$A$2:$A$174=$B$44),ROWS($A$50:B52)),4)</f>
        <v>3.4.1 Fortalecer la presencia de la universidad en la sociedad a través de la divulgación del conocimiento y la promoción de la cultura y el deporte.</v>
      </c>
      <c r="C52" s="2" t="str">
        <f>INDEX('POA3'!$A$2:$O$174,_xlfn.AGGREGATE(15,6,ROW('POA3'!$A$2:$A$174)-ROW('POA3'!$A$2)+1/--('POA3'!$A$2:$A$174=$B$44),ROWS($A$50:C52)),5)</f>
        <v>3.4.1.7 Promover la participación de los universitarios en actividades de extensión de los servicios que brinda la uabc, y de intervención comunitaria orientadas a sectores sociales en condiciones de vulnerabilidad.</v>
      </c>
      <c r="D52" s="2" t="str">
        <f>INDEX('POA3'!$A$2:$O$174,_xlfn.AGGREGATE(15,6,ROW('POA3'!$A$2:$A$174)-ROW('POA3'!$A$2)+1/--('POA3'!$A$2:$A$174=$B$44),ROWS($A$50:D52)),6)</f>
        <v>Fomentar la participación de la comunidad universitaria en actividades de atención comunitaria</v>
      </c>
      <c r="E52" s="37">
        <f t="shared" si="9"/>
        <v>2</v>
      </c>
      <c r="F52" s="31">
        <f>INDEX('POA3'!$A$2:$O$174,_xlfn.AGGREGATE(15,6,ROW('POA3'!$A$2:$A$174)-ROW('POA3'!$A$2)+1/--('POA3'!$A$2:$A$174=$B$44),ROWS($A$50:F52)),7)</f>
        <v>0</v>
      </c>
      <c r="G52" s="31">
        <f>INDEX('POA3'!$A$2:$O$174,_xlfn.AGGREGATE(15,6,ROW('POA3'!$A$2:$A$174)-ROW('POA3'!$A$2)+1/--('POA3'!$A$2:$A$174=$B$44),ROWS($A$50:G52)),8)</f>
        <v>0</v>
      </c>
      <c r="H52" s="31">
        <f>INDEX('POA3'!$A$2:$O$174,_xlfn.AGGREGATE(15,6,ROW('POA3'!$A$2:$A$174)-ROW('POA3'!$A$2)+1/--('POA3'!$A$2:$A$174=$B$44),ROWS($A$50:H52)),9)</f>
        <v>1</v>
      </c>
      <c r="I52" s="31">
        <f>INDEX('POA3'!$A$2:$O$174,_xlfn.AGGREGATE(15,6,ROW('POA3'!$A$2:$A$174)-ROW('POA3'!$A$2)+1/--('POA3'!$A$2:$A$174=$B$44),ROWS($A$50:I52)),10)</f>
        <v>0</v>
      </c>
      <c r="J52" s="31">
        <f>INDEX('POA3'!$A$2:$O$174,_xlfn.AGGREGATE(15,6,ROW('POA3'!$A$2:$A$174)-ROW('POA3'!$A$2)+1/--('POA3'!$A$2:$A$174=$B$44),ROWS($A$50:J52)),11)</f>
        <v>0</v>
      </c>
      <c r="K52" s="31">
        <f>INDEX('POA3'!$A$2:$O$174,_xlfn.AGGREGATE(15,6,ROW('POA3'!$A$2:$A$174)-ROW('POA3'!$A$2)+1/--('POA3'!$A$2:$A$174=$B$44),ROWS($A$50:K52)),12)</f>
        <v>0</v>
      </c>
      <c r="L52" s="31">
        <f>INDEX('POA3'!$A$2:$O$174,_xlfn.AGGREGATE(15,6,ROW('POA3'!$A$2:$A$174)-ROW('POA3'!$A$2)+1/--('POA3'!$A$2:$A$174=$B$44),ROWS($A$50:L52)),13)</f>
        <v>1</v>
      </c>
      <c r="M52" s="31">
        <f>INDEX('POA3'!$A$2:$O$174,_xlfn.AGGREGATE(15,6,ROW('POA3'!$A$2:$A$174)-ROW('POA3'!$A$2)+1/--('POA3'!$A$2:$A$174=$B$44),ROWS($A$50:M52)),14)</f>
        <v>0</v>
      </c>
      <c r="N52" s="37">
        <f t="shared" si="10"/>
        <v>0</v>
      </c>
      <c r="O52" s="41">
        <f t="shared" si="11"/>
        <v>0</v>
      </c>
    </row>
    <row r="53" spans="1:15" ht="52.8" x14ac:dyDescent="0.3">
      <c r="A53" s="2" t="str">
        <f>INDEX('POA3'!$A$2:$O$174,_xlfn.AGGREGATE(15,6,ROW('POA3'!$A$2:$A$174)-ROW('POA3'!$A$2)+1/--('POA3'!$A$2:$A$174=$B$44),ROWS($A$50:A53)),3)</f>
        <v>3.4 Extensión y vinculación</v>
      </c>
      <c r="B53" s="2" t="str">
        <f>INDEX('POA3'!$A$2:$O$174,_xlfn.AGGREGATE(15,6,ROW('POA3'!$A$2:$A$174)-ROW('POA3'!$A$2)+1/--('POA3'!$A$2:$A$174=$B$44),ROWS($A$50:B53)),4)</f>
        <v>3.4.2 Consolidar los esquemas de vinculación institucional con los sectores público, privado y social.</v>
      </c>
      <c r="C53" s="2" t="str">
        <f>INDEX('POA3'!$A$2:$O$174,_xlfn.AGGREGATE(15,6,ROW('POA3'!$A$2:$A$174)-ROW('POA3'!$A$2)+1/--('POA3'!$A$2:$A$174=$B$44),ROWS($A$50:C53)),5)</f>
        <v>3.4.2.2 Simplificar y mejorar los procesos administrativos para la gestión, seguimiento y evaluación de las actividades de vinculación en sus diversas modalidades.</v>
      </c>
      <c r="D53" s="2" t="str">
        <f>INDEX('POA3'!$A$2:$O$174,_xlfn.AGGREGATE(15,6,ROW('POA3'!$A$2:$A$174)-ROW('POA3'!$A$2)+1/--('POA3'!$A$2:$A$174=$B$44),ROWS($A$50:D53)),6)</f>
        <v>Capacitación y actualización para el personal administrativo en atención y servicios</v>
      </c>
      <c r="E53" s="37">
        <f t="shared" si="9"/>
        <v>1</v>
      </c>
      <c r="F53" s="31">
        <f>INDEX('POA3'!$A$2:$O$174,_xlfn.AGGREGATE(15,6,ROW('POA3'!$A$2:$A$174)-ROW('POA3'!$A$2)+1/--('POA3'!$A$2:$A$174=$B$44),ROWS($A$50:F53)),7)</f>
        <v>0</v>
      </c>
      <c r="G53" s="31">
        <f>INDEX('POA3'!$A$2:$O$174,_xlfn.AGGREGATE(15,6,ROW('POA3'!$A$2:$A$174)-ROW('POA3'!$A$2)+1/--('POA3'!$A$2:$A$174=$B$44),ROWS($A$50:G53)),8)</f>
        <v>0</v>
      </c>
      <c r="H53" s="31">
        <f>INDEX('POA3'!$A$2:$O$174,_xlfn.AGGREGATE(15,6,ROW('POA3'!$A$2:$A$174)-ROW('POA3'!$A$2)+1/--('POA3'!$A$2:$A$174=$B$44),ROWS($A$50:H53)),9)</f>
        <v>0</v>
      </c>
      <c r="I53" s="31">
        <f>INDEX('POA3'!$A$2:$O$174,_xlfn.AGGREGATE(15,6,ROW('POA3'!$A$2:$A$174)-ROW('POA3'!$A$2)+1/--('POA3'!$A$2:$A$174=$B$44),ROWS($A$50:I53)),10)</f>
        <v>0</v>
      </c>
      <c r="J53" s="31">
        <f>INDEX('POA3'!$A$2:$O$174,_xlfn.AGGREGATE(15,6,ROW('POA3'!$A$2:$A$174)-ROW('POA3'!$A$2)+1/--('POA3'!$A$2:$A$174=$B$44),ROWS($A$50:J53)),11)</f>
        <v>1</v>
      </c>
      <c r="K53" s="31">
        <f>INDEX('POA3'!$A$2:$O$174,_xlfn.AGGREGATE(15,6,ROW('POA3'!$A$2:$A$174)-ROW('POA3'!$A$2)+1/--('POA3'!$A$2:$A$174=$B$44),ROWS($A$50:K53)),12)</f>
        <v>0</v>
      </c>
      <c r="L53" s="31">
        <f>INDEX('POA3'!$A$2:$O$174,_xlfn.AGGREGATE(15,6,ROW('POA3'!$A$2:$A$174)-ROW('POA3'!$A$2)+1/--('POA3'!$A$2:$A$174=$B$44),ROWS($A$50:L53)),13)</f>
        <v>0</v>
      </c>
      <c r="M53" s="31">
        <f>INDEX('POA3'!$A$2:$O$174,_xlfn.AGGREGATE(15,6,ROW('POA3'!$A$2:$A$174)-ROW('POA3'!$A$2)+1/--('POA3'!$A$2:$A$174=$B$44),ROWS($A$50:M53)),14)</f>
        <v>0</v>
      </c>
      <c r="N53" s="37">
        <f t="shared" si="10"/>
        <v>0</v>
      </c>
      <c r="O53" s="41">
        <f t="shared" si="11"/>
        <v>0</v>
      </c>
    </row>
  </sheetData>
  <mergeCells count="48">
    <mergeCell ref="B40:O40"/>
    <mergeCell ref="B41:O41"/>
    <mergeCell ref="C44:N44"/>
    <mergeCell ref="C45:N45"/>
    <mergeCell ref="A47:A49"/>
    <mergeCell ref="B47:B49"/>
    <mergeCell ref="C47:C49"/>
    <mergeCell ref="D47:D49"/>
    <mergeCell ref="E47:E49"/>
    <mergeCell ref="F47:M47"/>
    <mergeCell ref="N47:N49"/>
    <mergeCell ref="O47:O49"/>
    <mergeCell ref="F48:G48"/>
    <mergeCell ref="H48:I48"/>
    <mergeCell ref="J48:K48"/>
    <mergeCell ref="L48:M48"/>
    <mergeCell ref="B27:O27"/>
    <mergeCell ref="B28:O28"/>
    <mergeCell ref="C31:N31"/>
    <mergeCell ref="C32:N32"/>
    <mergeCell ref="A34:A36"/>
    <mergeCell ref="B34:B36"/>
    <mergeCell ref="C34:C36"/>
    <mergeCell ref="D34:D36"/>
    <mergeCell ref="E34:E36"/>
    <mergeCell ref="F34:M34"/>
    <mergeCell ref="N34:N36"/>
    <mergeCell ref="O34:O36"/>
    <mergeCell ref="F35:G35"/>
    <mergeCell ref="H35:I35"/>
    <mergeCell ref="J35:K35"/>
    <mergeCell ref="L35:M35"/>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
  <sheetViews>
    <sheetView view="pageBreakPreview" topLeftCell="A49" zoomScale="60" zoomScaleNormal="70" workbookViewId="0">
      <selection activeCell="B92" sqref="B92"/>
    </sheetView>
  </sheetViews>
  <sheetFormatPr baseColWidth="10" defaultColWidth="11.44140625" defaultRowHeight="14.4" x14ac:dyDescent="0.3"/>
  <cols>
    <col min="1" max="1" width="39.44140625" customWidth="1"/>
    <col min="2" max="2" width="43.88671875" bestFit="1" customWidth="1"/>
    <col min="3" max="3" width="45.44140625" bestFit="1" customWidth="1"/>
    <col min="4"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47"/>
      <c r="C3" s="47"/>
      <c r="D3" s="47"/>
      <c r="E3" s="47"/>
      <c r="F3" s="47"/>
      <c r="G3" s="47"/>
      <c r="H3" s="47"/>
      <c r="I3" s="47"/>
      <c r="J3" s="47"/>
      <c r="K3" s="47"/>
      <c r="L3" s="47"/>
      <c r="M3" s="47"/>
      <c r="N3" s="47"/>
      <c r="O3" s="47"/>
    </row>
    <row r="4" spans="1:16" ht="15.75" x14ac:dyDescent="0.25">
      <c r="A4" s="4"/>
      <c r="B4" s="12"/>
      <c r="C4" s="12"/>
      <c r="D4" s="12"/>
      <c r="E4" s="12"/>
      <c r="F4" s="12"/>
      <c r="G4" s="12"/>
      <c r="H4" s="12"/>
      <c r="I4" s="12"/>
      <c r="J4" s="12"/>
      <c r="K4" s="12"/>
      <c r="L4" s="12"/>
      <c r="M4" s="12"/>
      <c r="N4" s="12"/>
      <c r="O4" s="12"/>
    </row>
    <row r="5" spans="1:16" ht="15.6" x14ac:dyDescent="0.3">
      <c r="A5" s="6" t="s">
        <v>1</v>
      </c>
      <c r="B5" s="33">
        <v>451</v>
      </c>
      <c r="C5" s="84" t="s">
        <v>161</v>
      </c>
      <c r="D5" s="84"/>
      <c r="E5" s="84"/>
      <c r="F5" s="84"/>
      <c r="G5" s="84"/>
      <c r="H5" s="84"/>
      <c r="I5" s="84"/>
      <c r="J5" s="84"/>
      <c r="K5" s="84"/>
      <c r="L5" s="84"/>
      <c r="M5" s="84"/>
      <c r="N5" s="84"/>
      <c r="O5" s="46"/>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48" t="s">
        <v>10</v>
      </c>
      <c r="G10" s="48" t="s">
        <v>11</v>
      </c>
      <c r="H10" s="48" t="s">
        <v>10</v>
      </c>
      <c r="I10" s="48" t="s">
        <v>11</v>
      </c>
      <c r="J10" s="48" t="s">
        <v>10</v>
      </c>
      <c r="K10" s="48" t="s">
        <v>12</v>
      </c>
      <c r="L10" s="48" t="s">
        <v>10</v>
      </c>
      <c r="M10" s="48" t="s">
        <v>12</v>
      </c>
      <c r="N10" s="87"/>
      <c r="O10" s="85"/>
    </row>
    <row r="11" spans="1:16" ht="65.25" customHeight="1" x14ac:dyDescent="0.25">
      <c r="A11" s="2" t="str">
        <f>IF(ROWS($A$11:A11)&gt;COUNTIF(POA!$A:$A,$B$5),"",INDEX(POA!$A$2:$O$856,_xlfn.AGGREGATE(15,6,ROW(POA!$A$2:$A$855)-ROW(POA!$A$2)+1/--(POA!$A$2:$A$855=$B$5),ROWS($A$11:A11)),3))</f>
        <v>1.8 Comunicación e identidad universitaria</v>
      </c>
      <c r="B11" s="2" t="str">
        <f>IF(ROWS($A$11:B11)&gt;COUNTIF(POA!$A:$A,$B$5),"",INDEX(POA!$A$2:$O$856,_xlfn.AGGREGATE(15,6,ROW(POA!$A$2:$A$855)-ROW(POA!$A$2)+1/--(POA!$A$2:$A$855=$B$5),ROWS($A$11:B11)),4))</f>
        <v>1.8.1 Informar a la comunidad universitaria y a la sociedad en general sobre las actividades realizadas por la universidad como parte de su quehacer institucional.</v>
      </c>
      <c r="C11" s="2" t="str">
        <f>IF(ROWS($A$11:C11)&gt;COUNTIF(POA!$A:$A,$B$5),"",INDEX(POA!$A$2:$O$856,_xlfn.AGGREGATE(15,6,ROW(POA!$A$2:$A$855)-ROW(POA!$A$2)+1/--(POA!$A$2:$A$855=$B$5),ROWS($A$11:C11)),5))</f>
        <v>1.8.1.3 Rediseñar el portal web a fin de fortalecer la imagen institucional y difundir el acontecer universitario.</v>
      </c>
      <c r="D11" s="2" t="str">
        <f>IF(ROWS($A$11:D11)&gt;COUNTIF(POA!$A:$A,$B$5),"",INDEX(POA!$A$2:$O$856,_xlfn.AGGREGATE(15,6,ROW(POA!$A$2:$A$855)-ROW(POA!$A$2)+1/--(POA!$A$2:$A$855=$B$5),ROWS($A$11:D11)),6))</f>
        <v>PII Rediseñar y operar el portal web de la Vicerrectoría Tijuana.</v>
      </c>
      <c r="E11" s="31">
        <f>+F11+H11+J11+L11</f>
        <v>2</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1</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1</v>
      </c>
      <c r="M11" s="31">
        <f>IF(ROWS($A$11:M11)&gt;COUNTIF(POA!$A:$A,$B$5),"",INDEX(POA!$A$2:$O$856,_xlfn.AGGREGATE(15,6,ROW(POA!$A$2:$A$855)-ROW(POA!$A$2)+1/--(POA!$A$2:$A$855=$B$5),ROWS($A$11:M11)),14))</f>
        <v>0</v>
      </c>
      <c r="N11" s="37">
        <f>+G11+I11+K11+M11</f>
        <v>0</v>
      </c>
      <c r="O11" s="41">
        <f>IFERROR(N11/E11,0%)</f>
        <v>0</v>
      </c>
    </row>
    <row r="12" spans="1:16" ht="65.25" customHeight="1" x14ac:dyDescent="0.25">
      <c r="A12" s="2" t="str">
        <f>IF(ROWS($A$11:A12)&gt;COUNTIF(POA!$A:$A,$B$5),"",INDEX(POA!$A$2:$O$856,_xlfn.AGGREGATE(15,6,ROW(POA!$A$2:$A$855)-ROW(POA!$A$2)+1/--(POA!$A$2:$A$855=$B$5),ROWS($A$11:A12)),3))</f>
        <v>1.9 Infraestructura, equipamiento y seguridad</v>
      </c>
      <c r="B12" s="2" t="str">
        <f>IF(ROWS($A$11:B12)&gt;COUNTIF(POA!$A:$A,$B$5),"",INDEX(POA!$A$2:$O$856,_xlfn.AGGREGATE(15,6,ROW(POA!$A$2:$A$855)-ROW(POA!$A$2)+1/--(POA!$A$2:$A$855=$B$5),ROWS($A$11:B12)),4))</f>
        <v>1.9.1 Propiciar que la institución cuente con la infraestructura y equipamiento requeridos para el cumplimiento de sus funciones sustantivas y de gestión.</v>
      </c>
      <c r="C12" s="2" t="str">
        <f>IF(ROWS($A$11:C12)&gt;COUNTIF(POA!$A:$A,$B$5),"",INDEX(POA!$A$2:$O$856,_xlfn.AGGREGATE(15,6,ROW(POA!$A$2:$A$855)-ROW(POA!$A$2)+1/--(POA!$A$2:$A$855=$B$5),ROWS($A$11:C12)),5))</f>
        <v>1.9.1.3 Atender los requerimientos institucionales específicos asociados con el mantenimiento de edificios, aulas, espacios comunes, laboratorios, instalaciones deportivas y recintos culturales.</v>
      </c>
      <c r="D12" s="2" t="str">
        <f>IF(ROWS($A$11:D12)&gt;COUNTIF(POA!$A:$A,$B$5),"",INDEX(POA!$A$2:$O$856,_xlfn.AGGREGATE(15,6,ROW(POA!$A$2:$A$855)-ROW(POA!$A$2)+1/--(POA!$A$2:$A$855=$B$5),ROWS($A$11:D12)),6))</f>
        <v>UR  Operar la conservación de instalaciones así como ejecutar el mejoramiento y modernización en infraestructura y áreas comunes.</v>
      </c>
      <c r="E12" s="31">
        <f t="shared" ref="E12:E43" si="0">+F12+H12+J12+L12</f>
        <v>2</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1</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1</v>
      </c>
      <c r="M12" s="31">
        <f>IF(ROWS($A$11:M12)&gt;COUNTIF(POA!$A:$A,$B$5),"",INDEX(POA!$A$2:$O$856,_xlfn.AGGREGATE(15,6,ROW(POA!$A$2:$A$855)-ROW(POA!$A$2)+1/--(POA!$A$2:$A$855=$B$5),ROWS($A$11:M12)),14))</f>
        <v>0</v>
      </c>
      <c r="N12" s="37">
        <f t="shared" ref="N12:N43" si="1">+G12+I12+K12+M12</f>
        <v>0</v>
      </c>
      <c r="O12" s="41">
        <f t="shared" ref="O12:O43" si="2">IFERROR(N12/E12,0%)</f>
        <v>0</v>
      </c>
    </row>
    <row r="13" spans="1:16" ht="65.25" customHeight="1" x14ac:dyDescent="0.25">
      <c r="A13" s="2" t="str">
        <f>IF(ROWS($A$11:A13)&gt;COUNTIF(POA!$A:$A,$B$5),"",INDEX(POA!$A$2:$O$856,_xlfn.AGGREGATE(15,6,ROW(POA!$A$2:$A$855)-ROW(POA!$A$2)+1/--(POA!$A$2:$A$855=$B$5),ROWS($A$11:A13)),3))</f>
        <v>1.9 Infraestructura, equipamiento y seguridad</v>
      </c>
      <c r="B13" s="2" t="str">
        <f>IF(ROWS($A$11:B13)&gt;COUNTIF(POA!$A:$A,$B$5),"",INDEX(POA!$A$2:$O$856,_xlfn.AGGREGATE(15,6,ROW(POA!$A$2:$A$855)-ROW(POA!$A$2)+1/--(POA!$A$2:$A$855=$B$5),ROWS($A$11:B13)),4))</f>
        <v>1.9.3 Establecer y aplicar reglamentos, lineamientos y protocolos orientados a preservar la integridad física, psicológica y material de la comunidad universitaria.</v>
      </c>
      <c r="C13" s="2" t="str">
        <f>IF(ROWS($A$11:C13)&gt;COUNTIF(POA!$A:$A,$B$5),"",INDEX(POA!$A$2:$O$856,_xlfn.AGGREGATE(15,6,ROW(POA!$A$2:$A$855)-ROW(POA!$A$2)+1/--(POA!$A$2:$A$855=$B$5),ROWS($A$11:C13)),5))</f>
        <v>1.9.3.3 Fortalecer el funcionamiento del Sistema integral de seguridad universitaria.</v>
      </c>
      <c r="D13" s="2" t="str">
        <f>IF(ROWS($A$11:D13)&gt;COUNTIF(POA!$A:$A,$B$5),"",INDEX(POA!$A$2:$O$856,_xlfn.AGGREGATE(15,6,ROW(POA!$A$2:$A$855)-ROW(POA!$A$2)+1/--(POA!$A$2:$A$855=$B$5),ROWS($A$11:D13)),6))</f>
        <v>RH Otorgar credenciales a los empleados académicos, administrativos y de servicios.</v>
      </c>
      <c r="E13" s="31">
        <f t="shared" si="0"/>
        <v>2</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0</v>
      </c>
      <c r="O13" s="41">
        <f t="shared" si="2"/>
        <v>0</v>
      </c>
    </row>
    <row r="14" spans="1:16" ht="65.25" customHeight="1" x14ac:dyDescent="0.25">
      <c r="A14" s="2" t="str">
        <f>IF(ROWS($A$11:A14)&gt;COUNTIF(POA!$A:$A,$B$5),"",INDEX(POA!$A$2:$O$856,_xlfn.AGGREGATE(15,6,ROW(POA!$A$2:$A$855)-ROW(POA!$A$2)+1/--(POA!$A$2:$A$855=$B$5),ROWS($A$11:A14)),3))</f>
        <v>1.8 Comunicación e identidad universitaria</v>
      </c>
      <c r="B14" s="2" t="str">
        <f>IF(ROWS($A$11:B14)&gt;COUNTIF(POA!$A:$A,$B$5),"",INDEX(POA!$A$2:$O$856,_xlfn.AGGREGATE(15,6,ROW(POA!$A$2:$A$855)-ROW(POA!$A$2)+1/--(POA!$A$2:$A$855=$B$5),ROWS($A$11:B14)),4))</f>
        <v>1.8.2 Fomentar el sentido de pertenencia e identidad en la comunidad universitaria.</v>
      </c>
      <c r="C14" s="2" t="str">
        <f>IF(ROWS($A$11:C14)&gt;COUNTIF(POA!$A:$A,$B$5),"",INDEX(POA!$A$2:$O$856,_xlfn.AGGREGATE(15,6,ROW(POA!$A$2:$A$855)-ROW(POA!$A$2)+1/--(POA!$A$2:$A$855=$B$5),ROWS($A$11:C14)),5))</f>
        <v>1.8.2.1 Realizar actividades que propicien la convivencia de la comunidad universitaria en un marco donde se privilegien los principios, valores y logros institucionales.</v>
      </c>
      <c r="D14" s="2" t="str">
        <f>IF(ROWS($A$11:D14)&gt;COUNTIF(POA!$A:$A,$B$5),"",INDEX(POA!$A$2:$O$856,_xlfn.AGGREGATE(15,6,ROW(POA!$A$2:$A$855)-ROW(POA!$A$2)+1/--(POA!$A$2:$A$855=$B$5),ROWS($A$11:D14)),6))</f>
        <v>SP Organizar eventos de seguimiento y evaluación de los indicadores institucionales correspondientes al CT.</v>
      </c>
      <c r="E14" s="31">
        <f t="shared" si="0"/>
        <v>0</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0</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65.25" customHeight="1" x14ac:dyDescent="0.25">
      <c r="A15" s="2" t="str">
        <f>IF(ROWS($A$11:A15)&gt;COUNTIF(POA!$A:$A,$B$5),"",INDEX(POA!$A$2:$O$856,_xlfn.AGGREGATE(15,6,ROW(POA!$A$2:$A$855)-ROW(POA!$A$2)+1/--(POA!$A$2:$A$855=$B$5),ROWS($A$11:A15)),3))</f>
        <v>1.11 Cuidado al medio ambiente</v>
      </c>
      <c r="B15" s="2" t="str">
        <f>IF(ROWS($A$11:B15)&gt;COUNTIF(POA!$A:$A,$B$5),"",INDEX(POA!$A$2:$O$856,_xlfn.AGGREGATE(15,6,ROW(POA!$A$2:$A$855)-ROW(POA!$A$2)+1/--(POA!$A$2:$A$855=$B$5),ROWS($A$11:B15)),4))</f>
        <v>1.11.1 Fortalecer las medidas institucionales que promuevan la protección del medio ambiente y de desarrollo sostenible.</v>
      </c>
      <c r="C15" s="2" t="str">
        <f>IF(ROWS($A$11:C15)&gt;COUNTIF(POA!$A:$A,$B$5),"",INDEX(POA!$A$2:$O$856,_xlfn.AGGREGATE(15,6,ROW(POA!$A$2:$A$855)-ROW(POA!$A$2)+1/--(POA!$A$2:$A$855=$B$5),ROWS($A$11:C15)),5))</f>
        <v>1.11.1.3 Fomentar una cultura de prevención de accidentes y eliminación de riesgos en las actividades cotidianas de la institución.</v>
      </c>
      <c r="D15" s="2" t="str">
        <f>IF(ROWS($A$11:D15)&gt;COUNTIF(POA!$A:$A,$B$5),"",INDEX(POA!$A$2:$O$856,_xlfn.AGGREGATE(15,6,ROW(POA!$A$2:$A$855)-ROW(POA!$A$2)+1/--(POA!$A$2:$A$855=$B$5),ROWS($A$11:D15)),6))</f>
        <v>PII Realizar campañas y cursos que favorezcan la cultura de prevención de accidentes y eliminación de riesgos a la comunidad universitaria del CT.</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65.25" customHeight="1" x14ac:dyDescent="0.25">
      <c r="A16" s="2" t="str">
        <f>IF(ROWS($A$11:A16)&gt;COUNTIF(POA!$A:$A,$B$5),"",INDEX(POA!$A$2:$O$856,_xlfn.AGGREGATE(15,6,ROW(POA!$A$2:$A$855)-ROW(POA!$A$2)+1/--(POA!$A$2:$A$855=$B$5),ROWS($A$11:A16)),3))</f>
        <v>1.2 Proceso formativo</v>
      </c>
      <c r="B16" s="2" t="str">
        <f>IF(ROWS($A$11:B16)&gt;COUNTIF(POA!$A:$A,$B$5),"",INDEX(POA!$A$2:$O$856,_xlfn.AGGREGATE(15,6,ROW(POA!$A$2:$A$855)-ROW(POA!$A$2)+1/--(POA!$A$2:$A$855=$B$5),ROWS($A$11:B16)),4))</f>
        <v>1.2.2 Fortalecer las trayectorias escolares de los alumnos para asegurar la conclusión exitosa de sus estudios.</v>
      </c>
      <c r="C16" s="2" t="str">
        <f>IF(ROWS($A$11:C16)&gt;COUNTIF(POA!$A:$A,$B$5),"",INDEX(POA!$A$2:$O$856,_xlfn.AGGREGATE(15,6,ROW(POA!$A$2:$A$855)-ROW(POA!$A$2)+1/--(POA!$A$2:$A$855=$B$5),ROWS($A$11:C16)),5))</f>
        <v>1.2.2.1 Establecer condiciones institucionales para que todos los estudiantes tengan las mismas oportunidades de ingreso, permanencia y egreso.</v>
      </c>
      <c r="D16" s="2" t="str">
        <f>IF(ROWS($A$11:D16)&gt;COUNTIF(POA!$A:$A,$B$5),"",INDEX(POA!$A$2:$O$856,_xlfn.AGGREGATE(15,6,ROW(POA!$A$2:$A$855)-ROW(POA!$A$2)+1/--(POA!$A$2:$A$855=$B$5),ROWS($A$11:D16)),6))</f>
        <v>SEGE Facilitar los procesos administrativos y realización de eventos para el ingreso, permanencia y egreso de los estudiantes de licenciatura y posgrado,</v>
      </c>
      <c r="E16" s="31">
        <f t="shared" si="0"/>
        <v>2</v>
      </c>
      <c r="F16" s="31">
        <f>IF(ROWS($A$11:F16)&gt;COUNTIF(POA!$A:$A,$B$5),"",INDEX(POA!$A$2:$O$856,_xlfn.AGGREGATE(15,6,ROW(POA!$A$2:$A$855)-ROW(POA!$A$2)+1/--(POA!$A$2:$A$855=$B$5),ROWS($A$11:F16)),7))</f>
        <v>1</v>
      </c>
      <c r="G16" s="31">
        <f>IF(ROWS($A$11:G16)&gt;COUNTIF(POA!$A:$A,$B$5),"",INDEX(POA!$A$2:$O$856,_xlfn.AGGREGATE(15,6,ROW(POA!$A$2:$A$855)-ROW(POA!$A$2)+1/--(POA!$A$2:$A$855=$B$5),ROWS($A$11:G16)),8))</f>
        <v>1</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0</v>
      </c>
      <c r="K16" s="31">
        <f>IF(ROWS($A$11:K16)&gt;COUNTIF(POA!$A:$A,$B$5),"",INDEX(POA!$A$2:$O$856,_xlfn.AGGREGATE(15,6,ROW(POA!$A$2:$A$855)-ROW(POA!$A$2)+1/--(POA!$A$2:$A$855=$B$5),ROWS($A$11:K16)),12))</f>
        <v>0</v>
      </c>
      <c r="L16" s="31">
        <f>IF(ROWS($A$11:L16)&gt;COUNTIF(POA!$A:$A,$B$5),"",INDEX(POA!$A$2:$O$856,_xlfn.AGGREGATE(15,6,ROW(POA!$A$2:$A$855)-ROW(POA!$A$2)+1/--(POA!$A$2:$A$855=$B$5),ROWS($A$11:L16)),13))</f>
        <v>1</v>
      </c>
      <c r="M16" s="31">
        <f>IF(ROWS($A$11:M16)&gt;COUNTIF(POA!$A:$A,$B$5),"",INDEX(POA!$A$2:$O$856,_xlfn.AGGREGATE(15,6,ROW(POA!$A$2:$A$855)-ROW(POA!$A$2)+1/--(POA!$A$2:$A$855=$B$5),ROWS($A$11:M16)),14))</f>
        <v>0</v>
      </c>
      <c r="N16" s="37">
        <f t="shared" si="1"/>
        <v>1</v>
      </c>
      <c r="O16" s="41">
        <f t="shared" si="2"/>
        <v>0.5</v>
      </c>
    </row>
    <row r="17" spans="1:15" ht="65.25" customHeight="1" x14ac:dyDescent="0.25">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1.1.2.2 Participar en los procesos de evaluación y acreditación nacional e internacional que contribuyan al mejoramiento de la calidad de oferta educativa.</v>
      </c>
      <c r="D17" s="2" t="str">
        <f>IF(ROWS($A$11:D17)&gt;COUNTIF(POA!$A:$A,$B$5),"",INDEX(POA!$A$2:$O$856,_xlfn.AGGREGATE(15,6,ROW(POA!$A$2:$A$855)-ROW(POA!$A$2)+1/--(POA!$A$2:$A$855=$B$5),ROWS($A$11:D17)),6))</f>
        <v>FB-PI Brindar asesoría y acompañamiento a los grupos de trabajo de las Unidades Académicas en los procesos de evaluación y acreditación nacional e internacional.</v>
      </c>
      <c r="E17" s="31">
        <f t="shared" si="0"/>
        <v>2</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1</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5" ht="65.25" customHeight="1" x14ac:dyDescent="0.25">
      <c r="A18" s="2" t="str">
        <f>IF(ROWS($A$11:A18)&gt;COUNTIF(POA!$A:$A,$B$5),"",INDEX(POA!$A$2:$O$856,_xlfn.AGGREGATE(15,6,ROW(POA!$A$2:$A$855)-ROW(POA!$A$2)+1/--(POA!$A$2:$A$855=$B$5),ROWS($A$11:A18)),3))</f>
        <v>1.2 Proceso formativo</v>
      </c>
      <c r="B18" s="2" t="str">
        <f>IF(ROWS($A$11:B18)&gt;COUNTIF(POA!$A:$A,$B$5),"",INDEX(POA!$A$2:$O$856,_xlfn.AGGREGATE(15,6,ROW(POA!$A$2:$A$855)-ROW(POA!$A$2)+1/--(POA!$A$2:$A$855=$B$5),ROWS($A$11:B18)),4))</f>
        <v>1.2.2 Fortalecer las trayectorias escolares de los alumnos para asegurar la conclusión exitosa de sus estudios.</v>
      </c>
      <c r="C18" s="2" t="str">
        <f>IF(ROWS($A$11:C18)&gt;COUNTIF(POA!$A:$A,$B$5),"",INDEX(POA!$A$2:$O$856,_xlfn.AGGREGATE(15,6,ROW(POA!$A$2:$A$855)-ROW(POA!$A$2)+1/--(POA!$A$2:$A$855=$B$5),ROWS($A$11:C18)),5))</f>
        <v>1.2.2.2 Canalizar becas y apoyos específicos a estudiantes en condiciones de vulnerabilidad que estimule su ingreso, tránsito y egreso de la institución.</v>
      </c>
      <c r="D18" s="2" t="str">
        <f>IF(ROWS($A$11:D18)&gt;COUNTIF(POA!$A:$A,$B$5),"",INDEX(POA!$A$2:$O$856,_xlfn.AGGREGATE(15,6,ROW(POA!$A$2:$A$855)-ROW(POA!$A$2)+1/--(POA!$A$2:$A$855=$B$5),ROWS($A$11:D18)),6))</f>
        <v>SEGE Campaña de difusión de la convocatoria de becas a estudiantes en condiciones de vulnerabilidad.</v>
      </c>
      <c r="E18" s="31">
        <f t="shared" si="0"/>
        <v>2</v>
      </c>
      <c r="F18" s="31">
        <f>IF(ROWS($A$11:F18)&gt;COUNTIF(POA!$A:$A,$B$5),"",INDEX(POA!$A$2:$O$856,_xlfn.AGGREGATE(15,6,ROW(POA!$A$2:$A$855)-ROW(POA!$A$2)+1/--(POA!$A$2:$A$855=$B$5),ROWS($A$11:F18)),7))</f>
        <v>1</v>
      </c>
      <c r="G18" s="31">
        <f>IF(ROWS($A$11:G18)&gt;COUNTIF(POA!$A:$A,$B$5),"",INDEX(POA!$A$2:$O$856,_xlfn.AGGREGATE(15,6,ROW(POA!$A$2:$A$855)-ROW(POA!$A$2)+1/--(POA!$A$2:$A$855=$B$5),ROWS($A$11:G18)),8))</f>
        <v>1</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1</v>
      </c>
      <c r="O18" s="41">
        <f t="shared" si="2"/>
        <v>0.5</v>
      </c>
    </row>
    <row r="19" spans="1:15" ht="65.25" customHeight="1" x14ac:dyDescent="0.25">
      <c r="A19" s="2" t="str">
        <f>IF(ROWS($A$11:A19)&gt;COUNTIF(POA!$A:$A,$B$5),"",INDEX(POA!$A$2:$O$856,_xlfn.AGGREGATE(15,6,ROW(POA!$A$2:$A$855)-ROW(POA!$A$2)+1/--(POA!$A$2:$A$855=$B$5),ROWS($A$11:A19)),3))</f>
        <v>1.9 Infraestructura, equipamiento y seguridad</v>
      </c>
      <c r="B19" s="2" t="str">
        <f>IF(ROWS($A$11:B19)&gt;COUNTIF(POA!$A:$A,$B$5),"",INDEX(POA!$A$2:$O$856,_xlfn.AGGREGATE(15,6,ROW(POA!$A$2:$A$855)-ROW(POA!$A$2)+1/--(POA!$A$2:$A$855=$B$5),ROWS($A$11:B19)),4))</f>
        <v>1.9.1 Propiciar que la institución cuente con la infraestructura y equipamiento requeridos para el cumplimiento de sus funciones sustantivas y de gestión.</v>
      </c>
      <c r="C19" s="2" t="str">
        <f>IF(ROWS($A$11:C19)&gt;COUNTIF(POA!$A:$A,$B$5),"",INDEX(POA!$A$2:$O$856,_xlfn.AGGREGATE(15,6,ROW(POA!$A$2:$A$855)-ROW(POA!$A$2)+1/--(POA!$A$2:$A$855=$B$5),ROWS($A$11:C19)),5))</f>
        <v>1.9.1.1 Impulsar actividades orientadas a la ampliación, conservación, mejoramiento y modernización de la infraestructura física y equipamiento de que dispone la institución.</v>
      </c>
      <c r="D19" s="2" t="str">
        <f>IF(ROWS($A$11:D19)&gt;COUNTIF(POA!$A:$A,$B$5),"",INDEX(POA!$A$2:$O$856,_xlfn.AGGREGATE(15,6,ROW(POA!$A$2:$A$855)-ROW(POA!$A$2)+1/--(POA!$A$2:$A$855=$B$5),ROWS($A$11:D19)),6))</f>
        <v>SA Ejecutar proyectos de conservación de  las instalaciones así como el mejoramiento y modernización en infraestructura y áreas comunes.</v>
      </c>
      <c r="E19" s="31">
        <f t="shared" si="0"/>
        <v>8</v>
      </c>
      <c r="F19" s="31">
        <f>IF(ROWS($A$11:F19)&gt;COUNTIF(POA!$A:$A,$B$5),"",INDEX(POA!$A$2:$O$856,_xlfn.AGGREGATE(15,6,ROW(POA!$A$2:$A$855)-ROW(POA!$A$2)+1/--(POA!$A$2:$A$855=$B$5),ROWS($A$11:F19)),7))</f>
        <v>1</v>
      </c>
      <c r="G19" s="31">
        <f>IF(ROWS($A$11:G19)&gt;COUNTIF(POA!$A:$A,$B$5),"",INDEX(POA!$A$2:$O$856,_xlfn.AGGREGATE(15,6,ROW(POA!$A$2:$A$855)-ROW(POA!$A$2)+1/--(POA!$A$2:$A$855=$B$5),ROWS($A$11:G19)),8))</f>
        <v>1</v>
      </c>
      <c r="H19" s="31">
        <f>IF(ROWS($A$11:H19)&gt;COUNTIF(POA!$A:$A,$B$5),"",INDEX(POA!$A$2:$O$856,_xlfn.AGGREGATE(15,6,ROW(POA!$A$2:$A$855)-ROW(POA!$A$2)+1/--(POA!$A$2:$A$855=$B$5),ROWS($A$11:H19)),9))</f>
        <v>3</v>
      </c>
      <c r="I19" s="31">
        <f>IF(ROWS($A$11:I19)&gt;COUNTIF(POA!$A:$A,$B$5),"",INDEX(POA!$A$2:$O$856,_xlfn.AGGREGATE(15,6,ROW(POA!$A$2:$A$855)-ROW(POA!$A$2)+1/--(POA!$A$2:$A$855=$B$5),ROWS($A$11:I19)),10))</f>
        <v>0</v>
      </c>
      <c r="J19" s="31">
        <f>IF(ROWS($A$11:J19)&gt;COUNTIF(POA!$A:$A,$B$5),"",INDEX(POA!$A$2:$O$856,_xlfn.AGGREGATE(15,6,ROW(POA!$A$2:$A$855)-ROW(POA!$A$2)+1/--(POA!$A$2:$A$855=$B$5),ROWS($A$11:J19)),11))</f>
        <v>2</v>
      </c>
      <c r="K19" s="31">
        <f>IF(ROWS($A$11:K19)&gt;COUNTIF(POA!$A:$A,$B$5),"",INDEX(POA!$A$2:$O$856,_xlfn.AGGREGATE(15,6,ROW(POA!$A$2:$A$855)-ROW(POA!$A$2)+1/--(POA!$A$2:$A$855=$B$5),ROWS($A$11:K19)),12))</f>
        <v>0</v>
      </c>
      <c r="L19" s="31">
        <f>IF(ROWS($A$11:L19)&gt;COUNTIF(POA!$A:$A,$B$5),"",INDEX(POA!$A$2:$O$856,_xlfn.AGGREGATE(15,6,ROW(POA!$A$2:$A$855)-ROW(POA!$A$2)+1/--(POA!$A$2:$A$855=$B$5),ROWS($A$11:L19)),13))</f>
        <v>2</v>
      </c>
      <c r="M19" s="31">
        <f>IF(ROWS($A$11:M19)&gt;COUNTIF(POA!$A:$A,$B$5),"",INDEX(POA!$A$2:$O$856,_xlfn.AGGREGATE(15,6,ROW(POA!$A$2:$A$855)-ROW(POA!$A$2)+1/--(POA!$A$2:$A$855=$B$5),ROWS($A$11:M19)),14))</f>
        <v>0</v>
      </c>
      <c r="N19" s="37">
        <f t="shared" si="1"/>
        <v>1</v>
      </c>
      <c r="O19" s="41">
        <f t="shared" si="2"/>
        <v>0.125</v>
      </c>
    </row>
    <row r="20" spans="1:15" ht="65.25" customHeight="1" x14ac:dyDescent="0.25">
      <c r="A20" s="2" t="str">
        <f>IF(ROWS($A$11:A20)&gt;COUNTIF(POA!$A:$A,$B$5),"",INDEX(POA!$A$2:$O$856,_xlfn.AGGREGATE(15,6,ROW(POA!$A$2:$A$855)-ROW(POA!$A$2)+1/--(POA!$A$2:$A$855=$B$5),ROWS($A$11:A20)),3))</f>
        <v>1.9 Infraestructura, equipamiento y seguridad</v>
      </c>
      <c r="B20" s="2" t="str">
        <f>IF(ROWS($A$11:B20)&gt;COUNTIF(POA!$A:$A,$B$5),"",INDEX(POA!$A$2:$O$856,_xlfn.AGGREGATE(15,6,ROW(POA!$A$2:$A$855)-ROW(POA!$A$2)+1/--(POA!$A$2:$A$855=$B$5),ROWS($A$11:B20)),4))</f>
        <v>1.9.1 Propiciar que la institución cuente con la infraestructura y equipamiento requeridos para el cumplimiento de sus funciones sustantivas y de gestión.</v>
      </c>
      <c r="C20" s="2" t="str">
        <f>IF(ROWS($A$11:C20)&gt;COUNTIF(POA!$A:$A,$B$5),"",INDEX(POA!$A$2:$O$856,_xlfn.AGGREGATE(15,6,ROW(POA!$A$2:$A$855)-ROW(POA!$A$2)+1/--(POA!$A$2:$A$855=$B$5),ROWS($A$11:C20)),5))</f>
        <v>1.9.1.3 Atender los requerimientos institucionales específicos asociados con el mantenimiento de edificios, aulas, espacios comunes, laboratorios, instalaciones deportivas y recintos culturales.</v>
      </c>
      <c r="D20" s="2" t="str">
        <f>IF(ROWS($A$11:D20)&gt;COUNTIF(POA!$A:$A,$B$5),"",INDEX(POA!$A$2:$O$856,_xlfn.AGGREGATE(15,6,ROW(POA!$A$2:$A$855)-ROW(POA!$A$2)+1/--(POA!$A$2:$A$855=$B$5),ROWS($A$11:D20)),6))</f>
        <v>SA Ejecutar solicitudes de mantenimiento, obras y servicios</v>
      </c>
      <c r="E20" s="31">
        <f t="shared" si="0"/>
        <v>4</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1</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1</v>
      </c>
      <c r="M20" s="31">
        <f>IF(ROWS($A$11:M20)&gt;COUNTIF(POA!$A:$A,$B$5),"",INDEX(POA!$A$2:$O$856,_xlfn.AGGREGATE(15,6,ROW(POA!$A$2:$A$855)-ROW(POA!$A$2)+1/--(POA!$A$2:$A$855=$B$5),ROWS($A$11:M20)),14))</f>
        <v>0</v>
      </c>
      <c r="N20" s="37">
        <f t="shared" si="1"/>
        <v>1</v>
      </c>
      <c r="O20" s="41">
        <f t="shared" si="2"/>
        <v>0.25</v>
      </c>
    </row>
    <row r="21" spans="1:15" ht="65.25" customHeight="1" x14ac:dyDescent="0.25">
      <c r="A21" s="2" t="str">
        <f>IF(ROWS($A$11:A21)&gt;COUNTIF(POA!$A:$A,$B$5),"",INDEX(POA!$A$2:$O$856,_xlfn.AGGREGATE(15,6,ROW(POA!$A$2:$A$855)-ROW(POA!$A$2)+1/--(POA!$A$2:$A$855=$B$5),ROWS($A$11:A21)),3))</f>
        <v>1.5 Internacionalización</v>
      </c>
      <c r="B21" s="2" t="str">
        <f>IF(ROWS($A$11:B21)&gt;COUNTIF(POA!$A:$A,$B$5),"",INDEX(POA!$A$2:$O$856,_xlfn.AGGREGATE(15,6,ROW(POA!$A$2:$A$855)-ROW(POA!$A$2)+1/--(POA!$A$2:$A$855=$B$5),ROWS($A$11:B21)),4))</f>
        <v>1.5.1 Fortalecer la internacionalización de la universidad mediante una mayor vinculación y cooperación académica con instituciones de educación superior de reconocido prestigio.</v>
      </c>
      <c r="C21" s="2" t="str">
        <f>IF(ROWS($A$11:C21)&gt;COUNTIF(POA!$A:$A,$B$5),"",INDEX(POA!$A$2:$O$856,_xlfn.AGGREGATE(15,6,ROW(POA!$A$2:$A$855)-ROW(POA!$A$2)+1/--(POA!$A$2:$A$855=$B$5),ROWS($A$11:C21)),5))</f>
        <v>1.5.1.1 Promover actividades en materia de intercambio y cooperación académica propiciando la colaboración con pares y redes académicas de otras instituciones educativas del país y del extranjero.</v>
      </c>
      <c r="D21" s="2" t="str">
        <f>IF(ROWS($A$11:D21)&gt;COUNTIF(POA!$A:$A,$B$5),"",INDEX(POA!$A$2:$O$856,_xlfn.AGGREGATE(15,6,ROW(POA!$A$2:$A$855)-ROW(POA!$A$2)+1/--(POA!$A$2:$A$855=$B$5),ROWS($A$11:D21)),6))</f>
        <v>CIIA Organizar y/o asistir a reuniones con organizaciones, embajadas y asociaciones de carácter internacional y nacional que incrementen el número de convenios institucionales.</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5" ht="65.25" customHeight="1" x14ac:dyDescent="0.25">
      <c r="A22" s="2" t="str">
        <f>IF(ROWS($A$11:A22)&gt;COUNTIF(POA!$A:$A,$B$5),"",INDEX(POA!$A$2:$O$856,_xlfn.AGGREGATE(15,6,ROW(POA!$A$2:$A$855)-ROW(POA!$A$2)+1/--(POA!$A$2:$A$855=$B$5),ROWS($A$11:A22)),3))</f>
        <v>1.8 Comunicación e identidad universitaria</v>
      </c>
      <c r="B22" s="2" t="str">
        <f>IF(ROWS($A$11:B22)&gt;COUNTIF(POA!$A:$A,$B$5),"",INDEX(POA!$A$2:$O$856,_xlfn.AGGREGATE(15,6,ROW(POA!$A$2:$A$855)-ROW(POA!$A$2)+1/--(POA!$A$2:$A$855=$B$5),ROWS($A$11:B22)),4))</f>
        <v>1.8.1 Informar a la comunidad universitaria y a la sociedad en general sobre las actividades realizadas por la universidad como parte de su quehacer institucional.</v>
      </c>
      <c r="C22" s="2" t="str">
        <f>IF(ROWS($A$11:C22)&gt;COUNTIF(POA!$A:$A,$B$5),"",INDEX(POA!$A$2:$O$856,_xlfn.AGGREGATE(15,6,ROW(POA!$A$2:$A$855)-ROW(POA!$A$2)+1/--(POA!$A$2:$A$855=$B$5),ROWS($A$11:C22)),5))</f>
        <v>1.8.1.1 Difundir las actividades universitarias derivadas del cumplimiento de sus funciones sustantivas a través de los medios de comunicación institucionales y de los que dispone la propia entidad.</v>
      </c>
      <c r="D22" s="2" t="str">
        <f>IF(ROWS($A$11:D22)&gt;COUNTIF(POA!$A:$A,$B$5),"",INDEX(POA!$A$2:$O$856,_xlfn.AGGREGATE(15,6,ROW(POA!$A$2:$A$855)-ROW(POA!$A$2)+1/--(POA!$A$2:$A$855=$B$5),ROWS($A$11:D22)),6))</f>
        <v>SP - Difundir las actividades académicas, culturales y deportivas del CT en medios audiovisuales e impresos.</v>
      </c>
      <c r="E22" s="31">
        <f t="shared" si="0"/>
        <v>2</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0</v>
      </c>
      <c r="K22" s="31">
        <f>IF(ROWS($A$11:K22)&gt;COUNTIF(POA!$A:$A,$B$5),"",INDEX(POA!$A$2:$O$856,_xlfn.AGGREGATE(15,6,ROW(POA!$A$2:$A$855)-ROW(POA!$A$2)+1/--(POA!$A$2:$A$855=$B$5),ROWS($A$11:K22)),12))</f>
        <v>0</v>
      </c>
      <c r="L22" s="31">
        <f>IF(ROWS($A$11:L22)&gt;COUNTIF(POA!$A:$A,$B$5),"",INDEX(POA!$A$2:$O$856,_xlfn.AGGREGATE(15,6,ROW(POA!$A$2:$A$855)-ROW(POA!$A$2)+1/--(POA!$A$2:$A$855=$B$5),ROWS($A$11:L22)),13))</f>
        <v>1</v>
      </c>
      <c r="M22" s="31">
        <f>IF(ROWS($A$11:M22)&gt;COUNTIF(POA!$A:$A,$B$5),"",INDEX(POA!$A$2:$O$856,_xlfn.AGGREGATE(15,6,ROW(POA!$A$2:$A$855)-ROW(POA!$A$2)+1/--(POA!$A$2:$A$855=$B$5),ROWS($A$11:M22)),14))</f>
        <v>0</v>
      </c>
      <c r="N22" s="37">
        <f t="shared" si="1"/>
        <v>0</v>
      </c>
      <c r="O22" s="41">
        <f t="shared" si="2"/>
        <v>0</v>
      </c>
    </row>
    <row r="23" spans="1:15" ht="65.25" customHeight="1" x14ac:dyDescent="0.25">
      <c r="A23" s="2" t="str">
        <f>IF(ROWS($A$11:A23)&gt;COUNTIF(POA!$A:$A,$B$5),"",INDEX(POA!$A$2:$O$856,_xlfn.AGGREGATE(15,6,ROW(POA!$A$2:$A$855)-ROW(POA!$A$2)+1/--(POA!$A$2:$A$855=$B$5),ROWS($A$11:A23)),3))</f>
        <v>1.8 Comunicación e identidad universitaria</v>
      </c>
      <c r="B23" s="2" t="str">
        <f>IF(ROWS($A$11:B23)&gt;COUNTIF(POA!$A:$A,$B$5),"",INDEX(POA!$A$2:$O$856,_xlfn.AGGREGATE(15,6,ROW(POA!$A$2:$A$855)-ROW(POA!$A$2)+1/--(POA!$A$2:$A$855=$B$5),ROWS($A$11:B23)),4))</f>
        <v>1.8.2 Fomentar el sentido de pertenencia e identidad en la comunidad universitaria.</v>
      </c>
      <c r="C23" s="2" t="str">
        <f>IF(ROWS($A$11:C23)&gt;COUNTIF(POA!$A:$A,$B$5),"",INDEX(POA!$A$2:$O$856,_xlfn.AGGREGATE(15,6,ROW(POA!$A$2:$A$855)-ROW(POA!$A$2)+1/--(POA!$A$2:$A$855=$B$5),ROWS($A$11:C23)),5))</f>
        <v>1.8.2.3 Promover el uso y adopción de símbolos oficiales como elementos reforzadores de la identidad cimarrona.</v>
      </c>
      <c r="D23" s="2" t="str">
        <f>IF(ROWS($A$11:D23)&gt;COUNTIF(POA!$A:$A,$B$5),"",INDEX(POA!$A$2:$O$856,_xlfn.AGGREGATE(15,6,ROW(POA!$A$2:$A$855)-ROW(POA!$A$2)+1/--(POA!$A$2:$A$855=$B$5),ROWS($A$11:D23)),6))</f>
        <v>SP Replicar y ampliar campañas dirigidas a la comunidad universitaria sobre identidad cimarrona.</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65.25" customHeight="1" x14ac:dyDescent="0.25">
      <c r="A24" s="2" t="str">
        <f>IF(ROWS($A$11:A24)&gt;COUNTIF(POA!$A:$A,$B$5),"",INDEX(POA!$A$2:$O$856,_xlfn.AGGREGATE(15,6,ROW(POA!$A$2:$A$855)-ROW(POA!$A$2)+1/--(POA!$A$2:$A$855=$B$5),ROWS($A$11:A24)),3))</f>
        <v>1.1 Calidad y pertinencia de la oferta  educativa</v>
      </c>
      <c r="B24" s="2" t="str">
        <f>IF(ROWS($A$11:B24)&gt;COUNTIF(POA!$A:$A,$B$5),"",INDEX(POA!$A$2:$O$856,_xlfn.AGGREGATE(15,6,ROW(POA!$A$2:$A$855)-ROW(POA!$A$2)+1/--(POA!$A$2:$A$855=$B$5),ROWS($A$11:B24)),4))</f>
        <v>1.1.1 Fortalecer la oferta educativa de licenciatura y posgrado.</v>
      </c>
      <c r="C24" s="2" t="str">
        <f>IF(ROWS($A$11:C24)&gt;COUNTIF(POA!$A:$A,$B$5),"",INDEX(POA!$A$2:$O$856,_xlfn.AGGREGATE(15,6,ROW(POA!$A$2:$A$855)-ROW(POA!$A$2)+1/--(POA!$A$2:$A$855=$B$5),ROWS($A$11:C24)),5))</f>
        <v>1.1.1.2 Diversificar la oferta de programas de posgrado con orientación profesionalizante en distintas modalidades para atender la demanda de los sectores público, privado y social.</v>
      </c>
      <c r="D24" s="2" t="str">
        <f>IF(ROWS($A$11:D24)&gt;COUNTIF(POA!$A:$A,$B$5),"",INDEX(POA!$A$2:$O$856,_xlfn.AGGREGATE(15,6,ROW(POA!$A$2:$A$855)-ROW(POA!$A$2)+1/--(POA!$A$2:$A$855=$B$5),ROWS($A$11:D24)),6))</f>
        <v>PI-FB Brindar asesoría y acompañamiento a las Unidades Académicas en la diversificación de las distintas modalidades de los Planes de Estudios de Licenciatura y Posgrado.</v>
      </c>
      <c r="E24" s="31">
        <f t="shared" si="0"/>
        <v>2</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1</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1</v>
      </c>
      <c r="M24" s="31">
        <f>IF(ROWS($A$11:M24)&gt;COUNTIF(POA!$A:$A,$B$5),"",INDEX(POA!$A$2:$O$856,_xlfn.AGGREGATE(15,6,ROW(POA!$A$2:$A$855)-ROW(POA!$A$2)+1/--(POA!$A$2:$A$855=$B$5),ROWS($A$11:M24)),14))</f>
        <v>0</v>
      </c>
      <c r="N24" s="37">
        <f t="shared" si="1"/>
        <v>0</v>
      </c>
      <c r="O24" s="41">
        <f t="shared" si="2"/>
        <v>0</v>
      </c>
    </row>
    <row r="25" spans="1:15" ht="65.25" customHeight="1" x14ac:dyDescent="0.25">
      <c r="A25" s="2" t="str">
        <f>IF(ROWS($A$11:A25)&gt;COUNTIF(POA!$A:$A,$B$5),"",INDEX(POA!$A$2:$O$856,_xlfn.AGGREGATE(15,6,ROW(POA!$A$2:$A$855)-ROW(POA!$A$2)+1/--(POA!$A$2:$A$855=$B$5),ROWS($A$11:A25)),3))</f>
        <v>1.2 Proceso formativo</v>
      </c>
      <c r="B25" s="2" t="str">
        <f>IF(ROWS($A$11:B25)&gt;COUNTIF(POA!$A:$A,$B$5),"",INDEX(POA!$A$2:$O$856,_xlfn.AGGREGATE(15,6,ROW(POA!$A$2:$A$855)-ROW(POA!$A$2)+1/--(POA!$A$2:$A$855=$B$5),ROWS($A$11:B25)),4))</f>
        <v>1.2.1 Formar integralmente profesionistas competentes, con sentido colaborativo, capacidad de liderazgo, de emprendimiento y conscientes y comprometidos con su entorno.</v>
      </c>
      <c r="C25" s="2" t="str">
        <f>IF(ROWS($A$11:C25)&gt;COUNTIF(POA!$A:$A,$B$5),"",INDEX(POA!$A$2:$O$856,_xlfn.AGGREGATE(15,6,ROW(POA!$A$2:$A$855)-ROW(POA!$A$2)+1/--(POA!$A$2:$A$855=$B$5),ROWS($A$11:C25)),5))</f>
        <v>1.2.1.9 Fomentar los valores universitarios e incidir en la formación ciudadana de los estudiantes.</v>
      </c>
      <c r="D25" s="2" t="str">
        <f>IF(ROWS($A$11:D25)&gt;COUNTIF(POA!$A:$A,$B$5),"",INDEX(POA!$A$2:$O$856,_xlfn.AGGREGATE(15,6,ROW(POA!$A$2:$A$855)-ROW(POA!$A$2)+1/--(POA!$A$2:$A$855=$B$5),ROWS($A$11:D25)),6))</f>
        <v>FB Realizar campañas, exposiciones y coloquios que fomenten los valores universitarios a través de la Red Institucional de Valores (REDIV Tijuana) en las Unidades Académicas.</v>
      </c>
      <c r="E25" s="31">
        <f t="shared" si="0"/>
        <v>4</v>
      </c>
      <c r="F25" s="31">
        <f>IF(ROWS($A$11:F25)&gt;COUNTIF(POA!$A:$A,$B$5),"",INDEX(POA!$A$2:$O$856,_xlfn.AGGREGATE(15,6,ROW(POA!$A$2:$A$855)-ROW(POA!$A$2)+1/--(POA!$A$2:$A$855=$B$5),ROWS($A$11:F25)),7))</f>
        <v>1</v>
      </c>
      <c r="G25" s="31">
        <f>IF(ROWS($A$11:G25)&gt;COUNTIF(POA!$A:$A,$B$5),"",INDEX(POA!$A$2:$O$856,_xlfn.AGGREGATE(15,6,ROW(POA!$A$2:$A$855)-ROW(POA!$A$2)+1/--(POA!$A$2:$A$855=$B$5),ROWS($A$11:G25)),8))</f>
        <v>1</v>
      </c>
      <c r="H25" s="31">
        <f>IF(ROWS($A$11:H25)&gt;COUNTIF(POA!$A:$A,$B$5),"",INDEX(POA!$A$2:$O$856,_xlfn.AGGREGATE(15,6,ROW(POA!$A$2:$A$855)-ROW(POA!$A$2)+1/--(POA!$A$2:$A$855=$B$5),ROWS($A$11:H25)),9))</f>
        <v>1</v>
      </c>
      <c r="I25" s="31">
        <f>IF(ROWS($A$11:I25)&gt;COUNTIF(POA!$A:$A,$B$5),"",INDEX(POA!$A$2:$O$856,_xlfn.AGGREGATE(15,6,ROW(POA!$A$2:$A$855)-ROW(POA!$A$2)+1/--(POA!$A$2:$A$855=$B$5),ROWS($A$11:I25)),10))</f>
        <v>0</v>
      </c>
      <c r="J25" s="31">
        <f>IF(ROWS($A$11:J25)&gt;COUNTIF(POA!$A:$A,$B$5),"",INDEX(POA!$A$2:$O$856,_xlfn.AGGREGATE(15,6,ROW(POA!$A$2:$A$855)-ROW(POA!$A$2)+1/--(POA!$A$2:$A$855=$B$5),ROWS($A$11:J25)),11))</f>
        <v>1</v>
      </c>
      <c r="K25" s="31">
        <f>IF(ROWS($A$11:K25)&gt;COUNTIF(POA!$A:$A,$B$5),"",INDEX(POA!$A$2:$O$856,_xlfn.AGGREGATE(15,6,ROW(POA!$A$2:$A$855)-ROW(POA!$A$2)+1/--(POA!$A$2:$A$855=$B$5),ROWS($A$11:K25)),12))</f>
        <v>0</v>
      </c>
      <c r="L25" s="31">
        <f>IF(ROWS($A$11:L25)&gt;COUNTIF(POA!$A:$A,$B$5),"",INDEX(POA!$A$2:$O$856,_xlfn.AGGREGATE(15,6,ROW(POA!$A$2:$A$855)-ROW(POA!$A$2)+1/--(POA!$A$2:$A$855=$B$5),ROWS($A$11:L25)),13))</f>
        <v>1</v>
      </c>
      <c r="M25" s="31">
        <f>IF(ROWS($A$11:M25)&gt;COUNTIF(POA!$A:$A,$B$5),"",INDEX(POA!$A$2:$O$856,_xlfn.AGGREGATE(15,6,ROW(POA!$A$2:$A$855)-ROW(POA!$A$2)+1/--(POA!$A$2:$A$855=$B$5),ROWS($A$11:M25)),14))</f>
        <v>0</v>
      </c>
      <c r="N25" s="37">
        <f t="shared" si="1"/>
        <v>1</v>
      </c>
      <c r="O25" s="41">
        <f t="shared" si="2"/>
        <v>0.25</v>
      </c>
    </row>
    <row r="26" spans="1:15" ht="65.25" customHeight="1" x14ac:dyDescent="0.25">
      <c r="A26" s="2" t="str">
        <f>IF(ROWS($A$11:A26)&gt;COUNTIF(POA!$A:$A,$B$5),"",INDEX(POA!$A$2:$O$856,_xlfn.AGGREGATE(15,6,ROW(POA!$A$2:$A$855)-ROW(POA!$A$2)+1/--(POA!$A$2:$A$855=$B$5),ROWS($A$11:A26)),3))</f>
        <v>1.2 Proceso formativo</v>
      </c>
      <c r="B26" s="2" t="str">
        <f>IF(ROWS($A$11:B26)&gt;COUNTIF(POA!$A:$A,$B$5),"",INDEX(POA!$A$2:$O$856,_xlfn.AGGREGATE(15,6,ROW(POA!$A$2:$A$855)-ROW(POA!$A$2)+1/--(POA!$A$2:$A$855=$B$5),ROWS($A$11:B26)),4))</f>
        <v>1.2.3 Promover el respeto y el reconocimiento de la diversidad y la diferencia en todas sus expresiones y los ámbitos de la vida universitaria.</v>
      </c>
      <c r="C26" s="2" t="str">
        <f>IF(ROWS($A$11:C26)&gt;COUNTIF(POA!$A:$A,$B$5),"",INDEX(POA!$A$2:$O$856,_xlfn.AGGREGATE(15,6,ROW(POA!$A$2:$A$855)-ROW(POA!$A$2)+1/--(POA!$A$2:$A$855=$B$5),ROWS($A$11:C26)),5))</f>
        <v>1.2.3.3 Adoptar e instrumentar protocolos para casos de hostigamiento, acoso sexual y discriminación, así como para la violencia de género.</v>
      </c>
      <c r="D26" s="2" t="str">
        <f>IF(ROWS($A$11:D26)&gt;COUNTIF(POA!$A:$A,$B$5),"",INDEX(POA!$A$2:$O$856,_xlfn.AGGREGATE(15,6,ROW(POA!$A$2:$A$855)-ROW(POA!$A$2)+1/--(POA!$A$2:$A$855=$B$5),ROWS($A$11:D26)),6))</f>
        <v>SEGE Implementar y dar seguimiento a los protocolos institucionales en las Unidades Académicas para casos de hostigamiento, acoso sexual, discriminación y violencia de género.</v>
      </c>
      <c r="E26" s="31">
        <f t="shared" si="0"/>
        <v>2</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1</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1</v>
      </c>
      <c r="M26" s="31">
        <f>IF(ROWS($A$11:M26)&gt;COUNTIF(POA!$A:$A,$B$5),"",INDEX(POA!$A$2:$O$856,_xlfn.AGGREGATE(15,6,ROW(POA!$A$2:$A$855)-ROW(POA!$A$2)+1/--(POA!$A$2:$A$855=$B$5),ROWS($A$11:M26)),14))</f>
        <v>0</v>
      </c>
      <c r="N26" s="37">
        <f t="shared" si="1"/>
        <v>0</v>
      </c>
      <c r="O26" s="41">
        <f t="shared" si="2"/>
        <v>0</v>
      </c>
    </row>
    <row r="27" spans="1:15" ht="65.25" customHeight="1" x14ac:dyDescent="0.25">
      <c r="A27" s="2" t="str">
        <f>IF(ROWS($A$11:A27)&gt;COUNTIF(POA!$A:$A,$B$5),"",INDEX(POA!$A$2:$O$856,_xlfn.AGGREGATE(15,6,ROW(POA!$A$2:$A$855)-ROW(POA!$A$2)+1/--(POA!$A$2:$A$855=$B$5),ROWS($A$11:A27)),3))</f>
        <v>1.1 Calidad y pertinencia de la oferta  educativa</v>
      </c>
      <c r="B27" s="2" t="str">
        <f>IF(ROWS($A$11:B27)&gt;COUNTIF(POA!$A:$A,$B$5),"",INDEX(POA!$A$2:$O$856,_xlfn.AGGREGATE(15,6,ROW(POA!$A$2:$A$855)-ROW(POA!$A$2)+1/--(POA!$A$2:$A$855=$B$5),ROWS($A$11:B27)),4))</f>
        <v>1.1.3 Asegurar la pertinencia de la oferta educativa.</v>
      </c>
      <c r="C27" s="2" t="str">
        <f>IF(ROWS($A$11:C27)&gt;COUNTIF(POA!$A:$A,$B$5),"",INDEX(POA!$A$2:$O$856,_xlfn.AGGREGATE(15,6,ROW(POA!$A$2:$A$855)-ROW(POA!$A$2)+1/--(POA!$A$2:$A$855=$B$5),ROWS($A$11:C27)),5))</f>
        <v>1.1.3.1 Modificar y actualizar los planes y programas de estudio de licenciatura y posgrado que respondan a los requerimientos del entorno regional, nacional e internacional.</v>
      </c>
      <c r="D27" s="2" t="str">
        <f>IF(ROWS($A$11:D27)&gt;COUNTIF(POA!$A:$A,$B$5),"",INDEX(POA!$A$2:$O$856,_xlfn.AGGREGATE(15,6,ROW(POA!$A$2:$A$855)-ROW(POA!$A$2)+1/--(POA!$A$2:$A$855=$B$5),ROWS($A$11:D27)),6))</f>
        <v>PI-FB Brindar asesoría y acompañamiento a las Unidades Académicas en la modificación y actualización de los planes de estudios de licenciatura y posgrado.</v>
      </c>
      <c r="E27" s="31">
        <f t="shared" si="0"/>
        <v>2</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1</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1</v>
      </c>
      <c r="M27" s="31">
        <f>IF(ROWS($A$11:M27)&gt;COUNTIF(POA!$A:$A,$B$5),"",INDEX(POA!$A$2:$O$856,_xlfn.AGGREGATE(15,6,ROW(POA!$A$2:$A$855)-ROW(POA!$A$2)+1/--(POA!$A$2:$A$855=$B$5),ROWS($A$11:M27)),14))</f>
        <v>0</v>
      </c>
      <c r="N27" s="37">
        <f t="shared" si="1"/>
        <v>0</v>
      </c>
      <c r="O27" s="41">
        <f t="shared" si="2"/>
        <v>0</v>
      </c>
    </row>
    <row r="28" spans="1:15" ht="65.25" customHeight="1" x14ac:dyDescent="0.25">
      <c r="A28" s="2" t="str">
        <f>IF(ROWS($A$11:A28)&gt;COUNTIF(POA!$A:$A,$B$5),"",INDEX(POA!$A$2:$O$856,_xlfn.AGGREGATE(15,6,ROW(POA!$A$2:$A$855)-ROW(POA!$A$2)+1/--(POA!$A$2:$A$855=$B$5),ROWS($A$11:A28)),3))</f>
        <v>1.9 Infraestructura, equipamiento y seguridad</v>
      </c>
      <c r="B28" s="2" t="str">
        <f>IF(ROWS($A$11:B28)&gt;COUNTIF(POA!$A:$A,$B$5),"",INDEX(POA!$A$2:$O$856,_xlfn.AGGREGATE(15,6,ROW(POA!$A$2:$A$855)-ROW(POA!$A$2)+1/--(POA!$A$2:$A$855=$B$5),ROWS($A$11:B28)),4))</f>
        <v>1.9.2 Modernizar la infraestructura tecnológica de la universidad acorde con los requerimientos de las funciones sustantivas y de gestión.</v>
      </c>
      <c r="C28" s="2" t="str">
        <f>IF(ROWS($A$11:C28)&gt;COUNTIF(POA!$A:$A,$B$5),"",INDEX(POA!$A$2:$O$856,_xlfn.AGGREGATE(15,6,ROW(POA!$A$2:$A$855)-ROW(POA!$A$2)+1/--(POA!$A$2:$A$855=$B$5),ROWS($A$11:C28)),5))</f>
        <v>1.9.2.1 Gestionar la modernización, optimización y uso del equipamiento tecnológico de que dispone la universidad.</v>
      </c>
      <c r="D28" s="2" t="str">
        <f>IF(ROWS($A$11:D28)&gt;COUNTIF(POA!$A:$A,$B$5),"",INDEX(POA!$A$2:$O$856,_xlfn.AGGREGATE(15,6,ROW(POA!$A$2:$A$855)-ROW(POA!$A$2)+1/--(POA!$A$2:$A$855=$B$5),ROWS($A$11:D28)),6))</f>
        <v>DIA Reemplazar los equipos de cómputo a cargo del Departamento de Información Académica y Bibliotecas de Tijuana</v>
      </c>
      <c r="E28" s="31">
        <f t="shared" si="0"/>
        <v>2</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1</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1</v>
      </c>
      <c r="M28" s="31">
        <f>IF(ROWS($A$11:M28)&gt;COUNTIF(POA!$A:$A,$B$5),"",INDEX(POA!$A$2:$O$856,_xlfn.AGGREGATE(15,6,ROW(POA!$A$2:$A$855)-ROW(POA!$A$2)+1/--(POA!$A$2:$A$855=$B$5),ROWS($A$11:M28)),14))</f>
        <v>0</v>
      </c>
      <c r="N28" s="37">
        <f t="shared" si="1"/>
        <v>0</v>
      </c>
      <c r="O28" s="41">
        <f t="shared" si="2"/>
        <v>0</v>
      </c>
    </row>
    <row r="29" spans="1:15" ht="65.25" customHeight="1" x14ac:dyDescent="0.25">
      <c r="A29" s="2" t="str">
        <f>IF(ROWS($A$11:A29)&gt;COUNTIF(POA!$A:$A,$B$5),"",INDEX(POA!$A$2:$O$856,_xlfn.AGGREGATE(15,6,ROW(POA!$A$2:$A$855)-ROW(POA!$A$2)+1/--(POA!$A$2:$A$855=$B$5),ROWS($A$11:A29)),3))</f>
        <v>1.9 Infraestructura, equipamiento y seguridad</v>
      </c>
      <c r="B29" s="2" t="str">
        <f>IF(ROWS($A$11:B29)&gt;COUNTIF(POA!$A:$A,$B$5),"",INDEX(POA!$A$2:$O$856,_xlfn.AGGREGATE(15,6,ROW(POA!$A$2:$A$855)-ROW(POA!$A$2)+1/--(POA!$A$2:$A$855=$B$5),ROWS($A$11:B29)),4))</f>
        <v>1.9.2 Modernizar la infraestructura tecnológica de la universidad acorde con los requerimientos de las funciones sustantivas y de gestión.</v>
      </c>
      <c r="C29" s="2" t="str">
        <f>IF(ROWS($A$11:C29)&gt;COUNTIF(POA!$A:$A,$B$5),"",INDEX(POA!$A$2:$O$856,_xlfn.AGGREGATE(15,6,ROW(POA!$A$2:$A$855)-ROW(POA!$A$2)+1/--(POA!$A$2:$A$855=$B$5),ROWS($A$11:C29)),5))</f>
        <v>1.9.2.2 Disponer de sistemas y servicios informáticos modernos, funcionales e interconectados que atiendan las diversas demandas institucionales.</v>
      </c>
      <c r="D29" s="2" t="str">
        <f>IF(ROWS($A$11:D29)&gt;COUNTIF(POA!$A:$A,$B$5),"",INDEX(POA!$A$2:$O$856,_xlfn.AGGREGATE(15,6,ROW(POA!$A$2:$A$855)-ROW(POA!$A$2)+1/--(POA!$A$2:$A$855=$B$5),ROWS($A$11:D29)),6))</f>
        <v>DIA Establecer un programa de capacitación sobre los servicios informáticos que ofrece el campus Tijuana</v>
      </c>
      <c r="E29" s="31">
        <f t="shared" si="0"/>
        <v>2</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1</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1</v>
      </c>
      <c r="M29" s="31">
        <f>IF(ROWS($A$11:M29)&gt;COUNTIF(POA!$A:$A,$B$5),"",INDEX(POA!$A$2:$O$856,_xlfn.AGGREGATE(15,6,ROW(POA!$A$2:$A$855)-ROW(POA!$A$2)+1/--(POA!$A$2:$A$855=$B$5),ROWS($A$11:M29)),14))</f>
        <v>0</v>
      </c>
      <c r="N29" s="37">
        <f t="shared" si="1"/>
        <v>0</v>
      </c>
      <c r="O29" s="41">
        <f t="shared" si="2"/>
        <v>0</v>
      </c>
    </row>
    <row r="30" spans="1:15" ht="65.25" customHeight="1" x14ac:dyDescent="0.25">
      <c r="A30" s="2" t="str">
        <f>IF(ROWS($A$11:A30)&gt;COUNTIF(POA!$A:$A,$B$5),"",INDEX(POA!$A$2:$O$856,_xlfn.AGGREGATE(15,6,ROW(POA!$A$2:$A$855)-ROW(POA!$A$2)+1/--(POA!$A$2:$A$855=$B$5),ROWS($A$11:A30)),3))</f>
        <v>1.9 Infraestructura, equipamiento y seguridad</v>
      </c>
      <c r="B30" s="2" t="str">
        <f>IF(ROWS($A$11:B30)&gt;COUNTIF(POA!$A:$A,$B$5),"",INDEX(POA!$A$2:$O$856,_xlfn.AGGREGATE(15,6,ROW(POA!$A$2:$A$855)-ROW(POA!$A$2)+1/--(POA!$A$2:$A$855=$B$5),ROWS($A$11:B30)),4))</f>
        <v>1.9.2 Modernizar la infraestructura tecnológica de la universidad acorde con los requerimientos de las funciones sustantivas y de gestión.</v>
      </c>
      <c r="C30" s="2" t="str">
        <f>IF(ROWS($A$11:C30)&gt;COUNTIF(POA!$A:$A,$B$5),"",INDEX(POA!$A$2:$O$856,_xlfn.AGGREGATE(15,6,ROW(POA!$A$2:$A$855)-ROW(POA!$A$2)+1/--(POA!$A$2:$A$855=$B$5),ROWS($A$11:C30)),5))</f>
        <v>1.9.2.3 Optimizar las redes inalámbricas y mejorar el servicio de Internet que se proporciona a la comunidad universitaria.</v>
      </c>
      <c r="D30" s="2" t="str">
        <f>IF(ROWS($A$11:D30)&gt;COUNTIF(POA!$A:$A,$B$5),"",INDEX(POA!$A$2:$O$856,_xlfn.AGGREGATE(15,6,ROW(POA!$A$2:$A$855)-ROW(POA!$A$2)+1/--(POA!$A$2:$A$855=$B$5),ROWS($A$11:D30)),6))</f>
        <v>DIA Ejecutar mejoras del servicio de la red inalámbrica del CT</v>
      </c>
      <c r="E30" s="31">
        <f t="shared" si="0"/>
        <v>2</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1</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1</v>
      </c>
      <c r="M30" s="31">
        <f>IF(ROWS($A$11:M30)&gt;COUNTIF(POA!$A:$A,$B$5),"",INDEX(POA!$A$2:$O$856,_xlfn.AGGREGATE(15,6,ROW(POA!$A$2:$A$855)-ROW(POA!$A$2)+1/--(POA!$A$2:$A$855=$B$5),ROWS($A$11:M30)),14))</f>
        <v>0</v>
      </c>
      <c r="N30" s="37">
        <f t="shared" si="1"/>
        <v>0</v>
      </c>
      <c r="O30" s="41">
        <f t="shared" si="2"/>
        <v>0</v>
      </c>
    </row>
    <row r="31" spans="1:15" ht="65.25" customHeight="1" x14ac:dyDescent="0.25">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1.9.2 Modernizar la infraestructura tecnológica de la universidad acorde con los requerimientos de las funciones sustantivas y de gestión.</v>
      </c>
      <c r="C31" s="2" t="str">
        <f>IF(ROWS($A$11:C31)&gt;COUNTIF(POA!$A:$A,$B$5),"",INDEX(POA!$A$2:$O$856,_xlfn.AGGREGATE(15,6,ROW(POA!$A$2:$A$855)-ROW(POA!$A$2)+1/--(POA!$A$2:$A$855=$B$5),ROWS($A$11:C31)),5))</f>
        <v>1.9.2.4 Ampliar y actualizar el acervo de recursos de información físicos y digitales en beneficio de la comunidad universitaria y del público en general.</v>
      </c>
      <c r="D31" s="2" t="str">
        <f>IF(ROWS($A$11:D31)&gt;COUNTIF(POA!$A:$A,$B$5),"",INDEX(POA!$A$2:$O$856,_xlfn.AGGREGATE(15,6,ROW(POA!$A$2:$A$855)-ROW(POA!$A$2)+1/--(POA!$A$2:$A$855=$B$5),ROWS($A$11:D31)),6))</f>
        <v>DIA Actualizar la oferta de los servicios bibliotecarios conforme a los planes de estudio vigentes</v>
      </c>
      <c r="E31" s="31">
        <f t="shared" si="0"/>
        <v>2</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1</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1</v>
      </c>
      <c r="M31" s="31">
        <f>IF(ROWS($A$11:M31)&gt;COUNTIF(POA!$A:$A,$B$5),"",INDEX(POA!$A$2:$O$856,_xlfn.AGGREGATE(15,6,ROW(POA!$A$2:$A$855)-ROW(POA!$A$2)+1/--(POA!$A$2:$A$855=$B$5),ROWS($A$11:M31)),14))</f>
        <v>0</v>
      </c>
      <c r="N31" s="37">
        <f t="shared" si="1"/>
        <v>0</v>
      </c>
      <c r="O31" s="41">
        <f t="shared" si="2"/>
        <v>0</v>
      </c>
    </row>
    <row r="32" spans="1:15" ht="65.25" customHeight="1" x14ac:dyDescent="0.25">
      <c r="A32" s="2" t="str">
        <f>IF(ROWS($A$11:A32)&gt;COUNTIF(POA!$A:$A,$B$5),"",INDEX(POA!$A$2:$O$856,_xlfn.AGGREGATE(15,6,ROW(POA!$A$2:$A$855)-ROW(POA!$A$2)+1/--(POA!$A$2:$A$855=$B$5),ROWS($A$11:A32)),3))</f>
        <v>1.9 Infraestructura, equipamiento y seguridad</v>
      </c>
      <c r="B32" s="2" t="str">
        <f>IF(ROWS($A$11:B32)&gt;COUNTIF(POA!$A:$A,$B$5),"",INDEX(POA!$A$2:$O$856,_xlfn.AGGREGATE(15,6,ROW(POA!$A$2:$A$855)-ROW(POA!$A$2)+1/--(POA!$A$2:$A$855=$B$5),ROWS($A$11:B32)),4))</f>
        <v>1.9.2 Modernizar la infraestructura tecnológica de la universidad acorde con los requerimientos de las funciones sustantivas y de gestión.</v>
      </c>
      <c r="C32" s="2" t="str">
        <f>IF(ROWS($A$11:C32)&gt;COUNTIF(POA!$A:$A,$B$5),"",INDEX(POA!$A$2:$O$856,_xlfn.AGGREGATE(15,6,ROW(POA!$A$2:$A$855)-ROW(POA!$A$2)+1/--(POA!$A$2:$A$855=$B$5),ROWS($A$11:C32)),5))</f>
        <v>1.9.2.2 Disponer de sistemas y servicios informáticos modernos, funcionales e interconectados que atiendan las diversas demandas institucionales.</v>
      </c>
      <c r="D32" s="2" t="str">
        <f>IF(ROWS($A$11:D32)&gt;COUNTIF(POA!$A:$A,$B$5),"",INDEX(POA!$A$2:$O$856,_xlfn.AGGREGATE(15,6,ROW(POA!$A$2:$A$855)-ROW(POA!$A$2)+1/--(POA!$A$2:$A$855=$B$5),ROWS($A$11:D32)),6))</f>
        <v>Diseñar un plan de acción para la  mejora de la infraestructura de  telecomunicaciones en el Campus Tijuana</v>
      </c>
      <c r="E32" s="31">
        <f t="shared" si="0"/>
        <v>0</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41">
        <f t="shared" si="2"/>
        <v>0</v>
      </c>
    </row>
    <row r="33" spans="1:15" ht="65.25" customHeight="1" x14ac:dyDescent="0.25">
      <c r="A33" s="2" t="str">
        <f>IF(ROWS($A$11:A33)&gt;COUNTIF(POA!$A:$A,$B$5),"",INDEX(POA!$A$2:$O$856,_xlfn.AGGREGATE(15,6,ROW(POA!$A$2:$A$855)-ROW(POA!$A$2)+1/--(POA!$A$2:$A$855=$B$5),ROWS($A$11:A33)),3))</f>
        <v>1.11 Cuidado al medio ambiente</v>
      </c>
      <c r="B33" s="2" t="str">
        <f>IF(ROWS($A$11:B33)&gt;COUNTIF(POA!$A:$A,$B$5),"",INDEX(POA!$A$2:$O$856,_xlfn.AGGREGATE(15,6,ROW(POA!$A$2:$A$855)-ROW(POA!$A$2)+1/--(POA!$A$2:$A$855=$B$5),ROWS($A$11:B33)),4))</f>
        <v>1.11.2 Propiciar experiencias de formación, actualización y capacitación en la comunidad universitaria, orientadas al cuidado del medio ambiente y al desarrollo sostenible.</v>
      </c>
      <c r="C33" s="2" t="str">
        <f>IF(ROWS($A$11:C33)&gt;COUNTIF(POA!$A:$A,$B$5),"",INDEX(POA!$A$2:$O$856,_xlfn.AGGREGATE(15,6,ROW(POA!$A$2:$A$855)-ROW(POA!$A$2)+1/--(POA!$A$2:$A$855=$B$5),ROWS($A$11:C33)),5))</f>
        <v>1.11.2.1 Incidir en el proceso formativo de los estudiantes sensibilizándolos en torno a la problemática ambiental y la importancia de la conservación de los recursos naturales.</v>
      </c>
      <c r="D33" s="2" t="str">
        <f>IF(ROWS($A$11:D33)&gt;COUNTIF(POA!$A:$A,$B$5),"",INDEX(POA!$A$2:$O$856,_xlfn.AGGREGATE(15,6,ROW(POA!$A$2:$A$855)-ROW(POA!$A$2)+1/--(POA!$A$2:$A$855=$B$5),ROWS($A$11:D33)),6))</f>
        <v>PII Campaña de sensibilización dirigida a los estudiantes en materia de educación ambiental.</v>
      </c>
      <c r="E33" s="31">
        <f t="shared" si="0"/>
        <v>2</v>
      </c>
      <c r="F33" s="31">
        <f>IF(ROWS($A$11:F33)&gt;COUNTIF(POA!$A:$A,$B$5),"",INDEX(POA!$A$2:$O$856,_xlfn.AGGREGATE(15,6,ROW(POA!$A$2:$A$855)-ROW(POA!$A$2)+1/--(POA!$A$2:$A$855=$B$5),ROWS($A$11:F33)),7))</f>
        <v>1</v>
      </c>
      <c r="G33" s="31">
        <f>IF(ROWS($A$11:G33)&gt;COUNTIF(POA!$A:$A,$B$5),"",INDEX(POA!$A$2:$O$856,_xlfn.AGGREGATE(15,6,ROW(POA!$A$2:$A$855)-ROW(POA!$A$2)+1/--(POA!$A$2:$A$855=$B$5),ROWS($A$11:G33)),8))</f>
        <v>3</v>
      </c>
      <c r="H33" s="31">
        <f>IF(ROWS($A$11:H33)&gt;COUNTIF(POA!$A:$A,$B$5),"",INDEX(POA!$A$2:$O$856,_xlfn.AGGREGATE(15,6,ROW(POA!$A$2:$A$855)-ROW(POA!$A$2)+1/--(POA!$A$2:$A$855=$B$5),ROWS($A$11:H33)),9))</f>
        <v>0</v>
      </c>
      <c r="I33" s="31">
        <f>IF(ROWS($A$11:I33)&gt;COUNTIF(POA!$A:$A,$B$5),"",INDEX(POA!$A$2:$O$856,_xlfn.AGGREGATE(15,6,ROW(POA!$A$2:$A$855)-ROW(POA!$A$2)+1/--(POA!$A$2:$A$855=$B$5),ROWS($A$11:I33)),10))</f>
        <v>0</v>
      </c>
      <c r="J33" s="31">
        <f>IF(ROWS($A$11:J33)&gt;COUNTIF(POA!$A:$A,$B$5),"",INDEX(POA!$A$2:$O$856,_xlfn.AGGREGATE(15,6,ROW(POA!$A$2:$A$855)-ROW(POA!$A$2)+1/--(POA!$A$2:$A$855=$B$5),ROWS($A$11:J33)),11))</f>
        <v>1</v>
      </c>
      <c r="K33" s="31">
        <f>IF(ROWS($A$11:K33)&gt;COUNTIF(POA!$A:$A,$B$5),"",INDEX(POA!$A$2:$O$856,_xlfn.AGGREGATE(15,6,ROW(POA!$A$2:$A$855)-ROW(POA!$A$2)+1/--(POA!$A$2:$A$855=$B$5),ROWS($A$11:K33)),12))</f>
        <v>0</v>
      </c>
      <c r="L33" s="31">
        <f>IF(ROWS($A$11:L33)&gt;COUNTIF(POA!$A:$A,$B$5),"",INDEX(POA!$A$2:$O$856,_xlfn.AGGREGATE(15,6,ROW(POA!$A$2:$A$855)-ROW(POA!$A$2)+1/--(POA!$A$2:$A$855=$B$5),ROWS($A$11:L33)),13))</f>
        <v>0</v>
      </c>
      <c r="M33" s="31">
        <f>IF(ROWS($A$11:M33)&gt;COUNTIF(POA!$A:$A,$B$5),"",INDEX(POA!$A$2:$O$856,_xlfn.AGGREGATE(15,6,ROW(POA!$A$2:$A$855)-ROW(POA!$A$2)+1/--(POA!$A$2:$A$855=$B$5),ROWS($A$11:M33)),14))</f>
        <v>0</v>
      </c>
      <c r="N33" s="37">
        <f t="shared" si="1"/>
        <v>3</v>
      </c>
      <c r="O33" s="41">
        <f t="shared" si="2"/>
        <v>1.5</v>
      </c>
    </row>
    <row r="34" spans="1:15" ht="65.25" customHeight="1" x14ac:dyDescent="0.25">
      <c r="A34" s="2" t="str">
        <f>IF(ROWS($A$11:A34)&gt;COUNTIF(POA!$A:$A,$B$5),"",INDEX(POA!$A$2:$O$856,_xlfn.AGGREGATE(15,6,ROW(POA!$A$2:$A$855)-ROW(POA!$A$2)+1/--(POA!$A$2:$A$855=$B$5),ROWS($A$11:A34)),3))</f>
        <v>1.5 Internacionalización</v>
      </c>
      <c r="B34" s="2" t="str">
        <f>IF(ROWS($A$11:B34)&gt;COUNTIF(POA!$A:$A,$B$5),"",INDEX(POA!$A$2:$O$856,_xlfn.AGGREGATE(15,6,ROW(POA!$A$2:$A$855)-ROW(POA!$A$2)+1/--(POA!$A$2:$A$855=$B$5),ROWS($A$11:B34)),4))</f>
        <v>1.5.1 Fortalecer la internacionalización de la universidad mediante una mayor vinculación y cooperación académica con instituciones de educación superior de reconocido prestigio.</v>
      </c>
      <c r="C34" s="2" t="str">
        <f>IF(ROWS($A$11:C34)&gt;COUNTIF(POA!$A:$A,$B$5),"",INDEX(POA!$A$2:$O$856,_xlfn.AGGREGATE(15,6,ROW(POA!$A$2:$A$855)-ROW(POA!$A$2)+1/--(POA!$A$2:$A$855=$B$5),ROWS($A$11:C34)),5))</f>
        <v>1.5.1.1 Promover actividades en materia de intercambio y cooperación académica propiciando la colaboración con pares y redes académicas de otras instituciones educativas del país y del extranjero.</v>
      </c>
      <c r="D34" s="2" t="str">
        <f>IF(ROWS($A$11:D34)&gt;COUNTIF(POA!$A:$A,$B$5),"",INDEX(POA!$A$2:$O$856,_xlfn.AGGREGATE(15,6,ROW(POA!$A$2:$A$855)-ROW(POA!$A$2)+1/--(POA!$A$2:$A$855=$B$5),ROWS($A$11:D34)),6))</f>
        <v>Organizar eventos que impulsen la movilidad estudiantil.</v>
      </c>
      <c r="E34" s="31">
        <f t="shared" si="0"/>
        <v>4</v>
      </c>
      <c r="F34" s="31">
        <f>IF(ROWS($A$11:F34)&gt;COUNTIF(POA!$A:$A,$B$5),"",INDEX(POA!$A$2:$O$856,_xlfn.AGGREGATE(15,6,ROW(POA!$A$2:$A$855)-ROW(POA!$A$2)+1/--(POA!$A$2:$A$855=$B$5),ROWS($A$11:F34)),7))</f>
        <v>1</v>
      </c>
      <c r="G34" s="31">
        <f>IF(ROWS($A$11:G34)&gt;COUNTIF(POA!$A:$A,$B$5),"",INDEX(POA!$A$2:$O$856,_xlfn.AGGREGATE(15,6,ROW(POA!$A$2:$A$855)-ROW(POA!$A$2)+1/--(POA!$A$2:$A$855=$B$5),ROWS($A$11:G34)),8))</f>
        <v>1</v>
      </c>
      <c r="H34" s="31">
        <f>IF(ROWS($A$11:H34)&gt;COUNTIF(POA!$A:$A,$B$5),"",INDEX(POA!$A$2:$O$856,_xlfn.AGGREGATE(15,6,ROW(POA!$A$2:$A$855)-ROW(POA!$A$2)+1/--(POA!$A$2:$A$855=$B$5),ROWS($A$11:H34)),9))</f>
        <v>1</v>
      </c>
      <c r="I34" s="31">
        <f>IF(ROWS($A$11:I34)&gt;COUNTIF(POA!$A:$A,$B$5),"",INDEX(POA!$A$2:$O$856,_xlfn.AGGREGATE(15,6,ROW(POA!$A$2:$A$855)-ROW(POA!$A$2)+1/--(POA!$A$2:$A$855=$B$5),ROWS($A$11:I34)),10))</f>
        <v>0</v>
      </c>
      <c r="J34" s="31">
        <f>IF(ROWS($A$11:J34)&gt;COUNTIF(POA!$A:$A,$B$5),"",INDEX(POA!$A$2:$O$856,_xlfn.AGGREGATE(15,6,ROW(POA!$A$2:$A$855)-ROW(POA!$A$2)+1/--(POA!$A$2:$A$855=$B$5),ROWS($A$11:J34)),11))</f>
        <v>1</v>
      </c>
      <c r="K34" s="31">
        <f>IF(ROWS($A$11:K34)&gt;COUNTIF(POA!$A:$A,$B$5),"",INDEX(POA!$A$2:$O$856,_xlfn.AGGREGATE(15,6,ROW(POA!$A$2:$A$855)-ROW(POA!$A$2)+1/--(POA!$A$2:$A$855=$B$5),ROWS($A$11:K34)),12))</f>
        <v>0</v>
      </c>
      <c r="L34" s="31">
        <f>IF(ROWS($A$11:L34)&gt;COUNTIF(POA!$A:$A,$B$5),"",INDEX(POA!$A$2:$O$856,_xlfn.AGGREGATE(15,6,ROW(POA!$A$2:$A$855)-ROW(POA!$A$2)+1/--(POA!$A$2:$A$855=$B$5),ROWS($A$11:L34)),13))</f>
        <v>1</v>
      </c>
      <c r="M34" s="31">
        <f>IF(ROWS($A$11:M34)&gt;COUNTIF(POA!$A:$A,$B$5),"",INDEX(POA!$A$2:$O$856,_xlfn.AGGREGATE(15,6,ROW(POA!$A$2:$A$855)-ROW(POA!$A$2)+1/--(POA!$A$2:$A$855=$B$5),ROWS($A$11:M34)),14))</f>
        <v>0</v>
      </c>
      <c r="N34" s="37">
        <f t="shared" si="1"/>
        <v>1</v>
      </c>
      <c r="O34" s="41">
        <f t="shared" si="2"/>
        <v>0.25</v>
      </c>
    </row>
    <row r="35" spans="1:15" ht="65.25" customHeight="1" x14ac:dyDescent="0.25">
      <c r="A35" s="2" t="str">
        <f>IF(ROWS($A$11:A35)&gt;COUNTIF(POA!$A:$A,$B$5),"",INDEX(POA!$A$2:$O$856,_xlfn.AGGREGATE(15,6,ROW(POA!$A$2:$A$855)-ROW(POA!$A$2)+1/--(POA!$A$2:$A$855=$B$5),ROWS($A$11:A35)),3))</f>
        <v>1.2 Proceso formativo</v>
      </c>
      <c r="B35" s="2" t="str">
        <f>IF(ROWS($A$11:B35)&gt;COUNTIF(POA!$A:$A,$B$5),"",INDEX(POA!$A$2:$O$856,_xlfn.AGGREGATE(15,6,ROW(POA!$A$2:$A$855)-ROW(POA!$A$2)+1/--(POA!$A$2:$A$855=$B$5),ROWS($A$11:B35)),4))</f>
        <v>1.2.1 Formar integralmente profesionistas competentes, con sentido colaborativo, capacidad de liderazgo, de emprendimiento y conscientes y comprometidos con su entorno.</v>
      </c>
      <c r="C35" s="2" t="str">
        <f>IF(ROWS($A$11:C35)&gt;COUNTIF(POA!$A:$A,$B$5),"",INDEX(POA!$A$2:$O$856,_xlfn.AGGREGATE(15,6,ROW(POA!$A$2:$A$855)-ROW(POA!$A$2)+1/--(POA!$A$2:$A$855=$B$5),ROWS($A$11:C35)),5))</f>
        <v>1.2.1.1 Estimular la participación de los estudiantes en las diversas modalidades de aprendizaje consideradas en el modelo educativo.</v>
      </c>
      <c r="D35" s="2" t="str">
        <f>IF(ROWS($A$11:D35)&gt;COUNTIF(POA!$A:$A,$B$5),"",INDEX(POA!$A$2:$O$856,_xlfn.AGGREGATE(15,6,ROW(POA!$A$2:$A$855)-ROW(POA!$A$2)+1/--(POA!$A$2:$A$855=$B$5),ROWS($A$11:D35)),6))</f>
        <v>Organizar eventos en el Campus Tijuana que promuevan las diversas modalidades de aprendizaje</v>
      </c>
      <c r="E35" s="31">
        <f t="shared" si="0"/>
        <v>2</v>
      </c>
      <c r="F35" s="31">
        <f>IF(ROWS($A$11:F35)&gt;COUNTIF(POA!$A:$A,$B$5),"",INDEX(POA!$A$2:$O$856,_xlfn.AGGREGATE(15,6,ROW(POA!$A$2:$A$855)-ROW(POA!$A$2)+1/--(POA!$A$2:$A$855=$B$5),ROWS($A$11:F35)),7))</f>
        <v>1</v>
      </c>
      <c r="G35" s="31">
        <f>IF(ROWS($A$11:G35)&gt;COUNTIF(POA!$A:$A,$B$5),"",INDEX(POA!$A$2:$O$856,_xlfn.AGGREGATE(15,6,ROW(POA!$A$2:$A$855)-ROW(POA!$A$2)+1/--(POA!$A$2:$A$855=$B$5),ROWS($A$11:G35)),8))</f>
        <v>1</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1</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1</v>
      </c>
      <c r="O35" s="41">
        <f t="shared" si="2"/>
        <v>0.5</v>
      </c>
    </row>
    <row r="36" spans="1:15" ht="65.25" customHeight="1" x14ac:dyDescent="0.25">
      <c r="A36" s="2" t="str">
        <f>IF(ROWS($A$11:A36)&gt;COUNTIF(POA!$A:$A,$B$5),"",INDEX(POA!$A$2:$O$856,_xlfn.AGGREGATE(15,6,ROW(POA!$A$2:$A$855)-ROW(POA!$A$2)+1/--(POA!$A$2:$A$855=$B$5),ROWS($A$11:A36)),3))</f>
        <v>1.9 Infraestructura, equipamiento y seguridad</v>
      </c>
      <c r="B36" s="2" t="str">
        <f>IF(ROWS($A$11:B36)&gt;COUNTIF(POA!$A:$A,$B$5),"",INDEX(POA!$A$2:$O$856,_xlfn.AGGREGATE(15,6,ROW(POA!$A$2:$A$855)-ROW(POA!$A$2)+1/--(POA!$A$2:$A$855=$B$5),ROWS($A$11:B36)),4))</f>
        <v>1.9.3 Establecer y aplicar reglamentos, lineamientos y protocolos orientados a preservar la integridad física, psicológica y material de la comunidad universitaria.</v>
      </c>
      <c r="C36" s="2" t="str">
        <f>IF(ROWS($A$11:C36)&gt;COUNTIF(POA!$A:$A,$B$5),"",INDEX(POA!$A$2:$O$856,_xlfn.AGGREGATE(15,6,ROW(POA!$A$2:$A$855)-ROW(POA!$A$2)+1/--(POA!$A$2:$A$855=$B$5),ROWS($A$11:C36)),5))</f>
        <v>1.9.3.3 Fortalecer el funcionamiento del Sistema integral de seguridad universitaria.</v>
      </c>
      <c r="D36" s="2" t="str">
        <f>IF(ROWS($A$11:D36)&gt;COUNTIF(POA!$A:$A,$B$5),"",INDEX(POA!$A$2:$O$856,_xlfn.AGGREGATE(15,6,ROW(POA!$A$2:$A$855)-ROW(POA!$A$2)+1/--(POA!$A$2:$A$855=$B$5),ROWS($A$11:D36)),6))</f>
        <v>Supervisar las instalaciones para prevenir y corregir eventualidades</v>
      </c>
      <c r="E36" s="31">
        <f t="shared" si="0"/>
        <v>2</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1</v>
      </c>
      <c r="I36" s="31">
        <f>IF(ROWS($A$11:I36)&gt;COUNTIF(POA!$A:$A,$B$5),"",INDEX(POA!$A$2:$O$856,_xlfn.AGGREGATE(15,6,ROW(POA!$A$2:$A$855)-ROW(POA!$A$2)+1/--(POA!$A$2:$A$855=$B$5),ROWS($A$11:I36)),10))</f>
        <v>0</v>
      </c>
      <c r="J36" s="31">
        <f>IF(ROWS($A$11:J36)&gt;COUNTIF(POA!$A:$A,$B$5),"",INDEX(POA!$A$2:$O$856,_xlfn.AGGREGATE(15,6,ROW(POA!$A$2:$A$855)-ROW(POA!$A$2)+1/--(POA!$A$2:$A$855=$B$5),ROWS($A$11:J36)),11))</f>
        <v>0</v>
      </c>
      <c r="K36" s="31">
        <f>IF(ROWS($A$11:K36)&gt;COUNTIF(POA!$A:$A,$B$5),"",INDEX(POA!$A$2:$O$856,_xlfn.AGGREGATE(15,6,ROW(POA!$A$2:$A$855)-ROW(POA!$A$2)+1/--(POA!$A$2:$A$855=$B$5),ROWS($A$11:K36)),12))</f>
        <v>0</v>
      </c>
      <c r="L36" s="31">
        <f>IF(ROWS($A$11:L36)&gt;COUNTIF(POA!$A:$A,$B$5),"",INDEX(POA!$A$2:$O$856,_xlfn.AGGREGATE(15,6,ROW(POA!$A$2:$A$855)-ROW(POA!$A$2)+1/--(POA!$A$2:$A$855=$B$5),ROWS($A$11:L36)),13))</f>
        <v>1</v>
      </c>
      <c r="M36" s="31">
        <f>IF(ROWS($A$11:M36)&gt;COUNTIF(POA!$A:$A,$B$5),"",INDEX(POA!$A$2:$O$856,_xlfn.AGGREGATE(15,6,ROW(POA!$A$2:$A$855)-ROW(POA!$A$2)+1/--(POA!$A$2:$A$855=$B$5),ROWS($A$11:M36)),14))</f>
        <v>0</v>
      </c>
      <c r="N36" s="37">
        <f t="shared" si="1"/>
        <v>0</v>
      </c>
      <c r="O36" s="41">
        <f t="shared" si="2"/>
        <v>0</v>
      </c>
    </row>
    <row r="37" spans="1:15" ht="65.25" customHeight="1" x14ac:dyDescent="0.25">
      <c r="A37" s="2" t="str">
        <f>IF(ROWS($A$11:A37)&gt;COUNTIF(POA!$A:$A,$B$5),"",INDEX(POA!$A$2:$O$856,_xlfn.AGGREGATE(15,6,ROW(POA!$A$2:$A$855)-ROW(POA!$A$2)+1/--(POA!$A$2:$A$855=$B$5),ROWS($A$11:A37)),3))</f>
        <v>1.11 Cuidado al medio ambiente</v>
      </c>
      <c r="B37" s="2" t="str">
        <f>IF(ROWS($A$11:B37)&gt;COUNTIF(POA!$A:$A,$B$5),"",INDEX(POA!$A$2:$O$856,_xlfn.AGGREGATE(15,6,ROW(POA!$A$2:$A$855)-ROW(POA!$A$2)+1/--(POA!$A$2:$A$855=$B$5),ROWS($A$11:B37)),4))</f>
        <v>1.11.1 Fortalecer las medidas institucionales que promuevan la protección del medio ambiente y de desarrollo sostenible.</v>
      </c>
      <c r="C37" s="2" t="str">
        <f>IF(ROWS($A$11:C37)&gt;COUNTIF(POA!$A:$A,$B$5),"",INDEX(POA!$A$2:$O$856,_xlfn.AGGREGATE(15,6,ROW(POA!$A$2:$A$855)-ROW(POA!$A$2)+1/--(POA!$A$2:$A$855=$B$5),ROWS($A$11:C37)),5))</f>
        <v>1.11.1.3 Fomentar una cultura de prevención de accidentes y eliminación de riesgos en las actividades cotidianas de la institución.</v>
      </c>
      <c r="D37" s="2" t="str">
        <f>IF(ROWS($A$11:D37)&gt;COUNTIF(POA!$A:$A,$B$5),"",INDEX(POA!$A$2:$O$856,_xlfn.AGGREGATE(15,6,ROW(POA!$A$2:$A$855)-ROW(POA!$A$2)+1/--(POA!$A$2:$A$855=$B$5),ROWS($A$11:D37)),6))</f>
        <v>Operar el Almacén Temporal de residuos.</v>
      </c>
      <c r="E37" s="31">
        <f t="shared" si="0"/>
        <v>2</v>
      </c>
      <c r="F37" s="31">
        <f>IF(ROWS($A$11:F37)&gt;COUNTIF(POA!$A:$A,$B$5),"",INDEX(POA!$A$2:$O$856,_xlfn.AGGREGATE(15,6,ROW(POA!$A$2:$A$855)-ROW(POA!$A$2)+1/--(POA!$A$2:$A$855=$B$5),ROWS($A$11:F37)),7))</f>
        <v>0</v>
      </c>
      <c r="G37" s="31">
        <f>IF(ROWS($A$11:G37)&gt;COUNTIF(POA!$A:$A,$B$5),"",INDEX(POA!$A$2:$O$856,_xlfn.AGGREGATE(15,6,ROW(POA!$A$2:$A$855)-ROW(POA!$A$2)+1/--(POA!$A$2:$A$855=$B$5),ROWS($A$11:G37)),8))</f>
        <v>0</v>
      </c>
      <c r="H37" s="31">
        <f>IF(ROWS($A$11:H37)&gt;COUNTIF(POA!$A:$A,$B$5),"",INDEX(POA!$A$2:$O$856,_xlfn.AGGREGATE(15,6,ROW(POA!$A$2:$A$855)-ROW(POA!$A$2)+1/--(POA!$A$2:$A$855=$B$5),ROWS($A$11:H37)),9))</f>
        <v>1</v>
      </c>
      <c r="I37" s="31">
        <f>IF(ROWS($A$11:I37)&gt;COUNTIF(POA!$A:$A,$B$5),"",INDEX(POA!$A$2:$O$856,_xlfn.AGGREGATE(15,6,ROW(POA!$A$2:$A$855)-ROW(POA!$A$2)+1/--(POA!$A$2:$A$855=$B$5),ROWS($A$11:I37)),10))</f>
        <v>0</v>
      </c>
      <c r="J37" s="31">
        <f>IF(ROWS($A$11:J37)&gt;COUNTIF(POA!$A:$A,$B$5),"",INDEX(POA!$A$2:$O$856,_xlfn.AGGREGATE(15,6,ROW(POA!$A$2:$A$855)-ROW(POA!$A$2)+1/--(POA!$A$2:$A$855=$B$5),ROWS($A$11:J37)),11))</f>
        <v>0</v>
      </c>
      <c r="K37" s="31">
        <f>IF(ROWS($A$11:K37)&gt;COUNTIF(POA!$A:$A,$B$5),"",INDEX(POA!$A$2:$O$856,_xlfn.AGGREGATE(15,6,ROW(POA!$A$2:$A$855)-ROW(POA!$A$2)+1/--(POA!$A$2:$A$855=$B$5),ROWS($A$11:K37)),12))</f>
        <v>0</v>
      </c>
      <c r="L37" s="31">
        <f>IF(ROWS($A$11:L37)&gt;COUNTIF(POA!$A:$A,$B$5),"",INDEX(POA!$A$2:$O$856,_xlfn.AGGREGATE(15,6,ROW(POA!$A$2:$A$855)-ROW(POA!$A$2)+1/--(POA!$A$2:$A$855=$B$5),ROWS($A$11:L37)),13))</f>
        <v>1</v>
      </c>
      <c r="M37" s="31">
        <f>IF(ROWS($A$11:M37)&gt;COUNTIF(POA!$A:$A,$B$5),"",INDEX(POA!$A$2:$O$856,_xlfn.AGGREGATE(15,6,ROW(POA!$A$2:$A$855)-ROW(POA!$A$2)+1/--(POA!$A$2:$A$855=$B$5),ROWS($A$11:M37)),14))</f>
        <v>0</v>
      </c>
      <c r="N37" s="37">
        <f t="shared" si="1"/>
        <v>0</v>
      </c>
      <c r="O37" s="41">
        <f t="shared" si="2"/>
        <v>0</v>
      </c>
    </row>
    <row r="38" spans="1:15" ht="65.25" customHeight="1" x14ac:dyDescent="0.25">
      <c r="A38" s="2" t="str">
        <f>IF(ROWS($A$11:A38)&gt;COUNTIF(POA!$A:$A,$B$5),"",INDEX(POA!$A$2:$O$856,_xlfn.AGGREGATE(15,6,ROW(POA!$A$2:$A$855)-ROW(POA!$A$2)+1/--(POA!$A$2:$A$855=$B$5),ROWS($A$11:A38)),3))</f>
        <v>1.11 Cuidado al medio ambiente</v>
      </c>
      <c r="B38" s="2" t="str">
        <f>IF(ROWS($A$11:B38)&gt;COUNTIF(POA!$A:$A,$B$5),"",INDEX(POA!$A$2:$O$856,_xlfn.AGGREGATE(15,6,ROW(POA!$A$2:$A$855)-ROW(POA!$A$2)+1/--(POA!$A$2:$A$855=$B$5),ROWS($A$11:B38)),4))</f>
        <v>1.11.2 Propiciar experiencias de formación, actualización y capacitación en la comunidad universitaria, orientadas al cuidado del medio ambiente y al desarrollo sostenible.</v>
      </c>
      <c r="C38" s="2" t="str">
        <f>IF(ROWS($A$11:C38)&gt;COUNTIF(POA!$A:$A,$B$5),"",INDEX(POA!$A$2:$O$856,_xlfn.AGGREGATE(15,6,ROW(POA!$A$2:$A$855)-ROW(POA!$A$2)+1/--(POA!$A$2:$A$855=$B$5),ROWS($A$11:C38)),5))</f>
        <v>1.11.2.2 Impulsar iniciativas para la promoción de estilos de vida saludable en la comunidad universitaria.</v>
      </c>
      <c r="D38" s="2" t="str">
        <f>IF(ROWS($A$11:D38)&gt;COUNTIF(POA!$A:$A,$B$5),"",INDEX(POA!$A$2:$O$856,_xlfn.AGGREGATE(15,6,ROW(POA!$A$2:$A$855)-ROW(POA!$A$2)+1/--(POA!$A$2:$A$855=$B$5),ROWS($A$11:D38)),6))</f>
        <v>Desarrollar campañas y cursos que promuevan estilos de vida saludable en el CT</v>
      </c>
      <c r="E38" s="31">
        <f t="shared" si="0"/>
        <v>2</v>
      </c>
      <c r="F38" s="31">
        <f>IF(ROWS($A$11:F38)&gt;COUNTIF(POA!$A:$A,$B$5),"",INDEX(POA!$A$2:$O$856,_xlfn.AGGREGATE(15,6,ROW(POA!$A$2:$A$855)-ROW(POA!$A$2)+1/--(POA!$A$2:$A$855=$B$5),ROWS($A$11:F38)),7))</f>
        <v>1</v>
      </c>
      <c r="G38" s="31">
        <f>IF(ROWS($A$11:G38)&gt;COUNTIF(POA!$A:$A,$B$5),"",INDEX(POA!$A$2:$O$856,_xlfn.AGGREGATE(15,6,ROW(POA!$A$2:$A$855)-ROW(POA!$A$2)+1/--(POA!$A$2:$A$855=$B$5),ROWS($A$11:G38)),8))</f>
        <v>1</v>
      </c>
      <c r="H38" s="31">
        <f>IF(ROWS($A$11:H38)&gt;COUNTIF(POA!$A:$A,$B$5),"",INDEX(POA!$A$2:$O$856,_xlfn.AGGREGATE(15,6,ROW(POA!$A$2:$A$855)-ROW(POA!$A$2)+1/--(POA!$A$2:$A$855=$B$5),ROWS($A$11:H38)),9))</f>
        <v>0</v>
      </c>
      <c r="I38" s="31">
        <f>IF(ROWS($A$11:I38)&gt;COUNTIF(POA!$A:$A,$B$5),"",INDEX(POA!$A$2:$O$856,_xlfn.AGGREGATE(15,6,ROW(POA!$A$2:$A$855)-ROW(POA!$A$2)+1/--(POA!$A$2:$A$855=$B$5),ROWS($A$11:I38)),10))</f>
        <v>0</v>
      </c>
      <c r="J38" s="31">
        <f>IF(ROWS($A$11:J38)&gt;COUNTIF(POA!$A:$A,$B$5),"",INDEX(POA!$A$2:$O$856,_xlfn.AGGREGATE(15,6,ROW(POA!$A$2:$A$855)-ROW(POA!$A$2)+1/--(POA!$A$2:$A$855=$B$5),ROWS($A$11:J38)),11))</f>
        <v>1</v>
      </c>
      <c r="K38" s="31">
        <f>IF(ROWS($A$11:K38)&gt;COUNTIF(POA!$A:$A,$B$5),"",INDEX(POA!$A$2:$O$856,_xlfn.AGGREGATE(15,6,ROW(POA!$A$2:$A$855)-ROW(POA!$A$2)+1/--(POA!$A$2:$A$855=$B$5),ROWS($A$11:K38)),12))</f>
        <v>0</v>
      </c>
      <c r="L38" s="31">
        <f>IF(ROWS($A$11:L38)&gt;COUNTIF(POA!$A:$A,$B$5),"",INDEX(POA!$A$2:$O$856,_xlfn.AGGREGATE(15,6,ROW(POA!$A$2:$A$855)-ROW(POA!$A$2)+1/--(POA!$A$2:$A$855=$B$5),ROWS($A$11:L38)),13))</f>
        <v>0</v>
      </c>
      <c r="M38" s="31">
        <f>IF(ROWS($A$11:M38)&gt;COUNTIF(POA!$A:$A,$B$5),"",INDEX(POA!$A$2:$O$856,_xlfn.AGGREGATE(15,6,ROW(POA!$A$2:$A$855)-ROW(POA!$A$2)+1/--(POA!$A$2:$A$855=$B$5),ROWS($A$11:M38)),14))</f>
        <v>0</v>
      </c>
      <c r="N38" s="37">
        <f t="shared" si="1"/>
        <v>1</v>
      </c>
      <c r="O38" s="41">
        <f t="shared" si="2"/>
        <v>0.5</v>
      </c>
    </row>
    <row r="39" spans="1:15" ht="65.25" customHeight="1" x14ac:dyDescent="0.25">
      <c r="A39" s="2" t="str">
        <f>IF(ROWS($A$11:A39)&gt;COUNTIF(POA!$A:$A,$B$5),"",INDEX(POA!$A$2:$O$856,_xlfn.AGGREGATE(15,6,ROW(POA!$A$2:$A$855)-ROW(POA!$A$2)+1/--(POA!$A$2:$A$855=$B$5),ROWS($A$11:A39)),3))</f>
        <v>1.8 Comunicación e identidad universitaria</v>
      </c>
      <c r="B39" s="2" t="str">
        <f>IF(ROWS($A$11:B39)&gt;COUNTIF(POA!$A:$A,$B$5),"",INDEX(POA!$A$2:$O$856,_xlfn.AGGREGATE(15,6,ROW(POA!$A$2:$A$855)-ROW(POA!$A$2)+1/--(POA!$A$2:$A$855=$B$5),ROWS($A$11:B39)),4))</f>
        <v>1.8.2 Fomentar el sentido de pertenencia e identidad en la comunidad universitaria.</v>
      </c>
      <c r="C39" s="2" t="str">
        <f>IF(ROWS($A$11:C39)&gt;COUNTIF(POA!$A:$A,$B$5),"",INDEX(POA!$A$2:$O$856,_xlfn.AGGREGATE(15,6,ROW(POA!$A$2:$A$855)-ROW(POA!$A$2)+1/--(POA!$A$2:$A$855=$B$5),ROWS($A$11:C39)),5))</f>
        <v>1.8.2.1 Realizar actividades que propicien la convivencia de la comunidad universitaria en un marco donde se privilegien los principios, valores y logros institucionales.</v>
      </c>
      <c r="D39" s="2" t="str">
        <f>IF(ROWS($A$11:D39)&gt;COUNTIF(POA!$A:$A,$B$5),"",INDEX(POA!$A$2:$O$856,_xlfn.AGGREGATE(15,6,ROW(POA!$A$2:$A$855)-ROW(POA!$A$2)+1/--(POA!$A$2:$A$855=$B$5),ROWS($A$11:D39)),6))</f>
        <v>Realización de Evento de Bienvenida a Alumnos de Nuevo Ingreso</v>
      </c>
      <c r="E39" s="31">
        <f t="shared" si="0"/>
        <v>2</v>
      </c>
      <c r="F39" s="31">
        <f>IF(ROWS($A$11:F39)&gt;COUNTIF(POA!$A:$A,$B$5),"",INDEX(POA!$A$2:$O$856,_xlfn.AGGREGATE(15,6,ROW(POA!$A$2:$A$855)-ROW(POA!$A$2)+1/--(POA!$A$2:$A$855=$B$5),ROWS($A$11:F39)),7))</f>
        <v>1</v>
      </c>
      <c r="G39" s="31">
        <f>IF(ROWS($A$11:G39)&gt;COUNTIF(POA!$A:$A,$B$5),"",INDEX(POA!$A$2:$O$856,_xlfn.AGGREGATE(15,6,ROW(POA!$A$2:$A$855)-ROW(POA!$A$2)+1/--(POA!$A$2:$A$855=$B$5),ROWS($A$11:G39)),8))</f>
        <v>1</v>
      </c>
      <c r="H39" s="31">
        <f>IF(ROWS($A$11:H39)&gt;COUNTIF(POA!$A:$A,$B$5),"",INDEX(POA!$A$2:$O$856,_xlfn.AGGREGATE(15,6,ROW(POA!$A$2:$A$855)-ROW(POA!$A$2)+1/--(POA!$A$2:$A$855=$B$5),ROWS($A$11:H39)),9))</f>
        <v>0</v>
      </c>
      <c r="I39" s="31">
        <f>IF(ROWS($A$11:I39)&gt;COUNTIF(POA!$A:$A,$B$5),"",INDEX(POA!$A$2:$O$856,_xlfn.AGGREGATE(15,6,ROW(POA!$A$2:$A$855)-ROW(POA!$A$2)+1/--(POA!$A$2:$A$855=$B$5),ROWS($A$11:I39)),10))</f>
        <v>0</v>
      </c>
      <c r="J39" s="31">
        <f>IF(ROWS($A$11:J39)&gt;COUNTIF(POA!$A:$A,$B$5),"",INDEX(POA!$A$2:$O$856,_xlfn.AGGREGATE(15,6,ROW(POA!$A$2:$A$855)-ROW(POA!$A$2)+1/--(POA!$A$2:$A$855=$B$5),ROWS($A$11:J39)),11))</f>
        <v>1</v>
      </c>
      <c r="K39" s="31">
        <f>IF(ROWS($A$11:K39)&gt;COUNTIF(POA!$A:$A,$B$5),"",INDEX(POA!$A$2:$O$856,_xlfn.AGGREGATE(15,6,ROW(POA!$A$2:$A$855)-ROW(POA!$A$2)+1/--(POA!$A$2:$A$855=$B$5),ROWS($A$11:K39)),12))</f>
        <v>0</v>
      </c>
      <c r="L39" s="31">
        <f>IF(ROWS($A$11:L39)&gt;COUNTIF(POA!$A:$A,$B$5),"",INDEX(POA!$A$2:$O$856,_xlfn.AGGREGATE(15,6,ROW(POA!$A$2:$A$855)-ROW(POA!$A$2)+1/--(POA!$A$2:$A$855=$B$5),ROWS($A$11:L39)),13))</f>
        <v>0</v>
      </c>
      <c r="M39" s="31">
        <f>IF(ROWS($A$11:M39)&gt;COUNTIF(POA!$A:$A,$B$5),"",INDEX(POA!$A$2:$O$856,_xlfn.AGGREGATE(15,6,ROW(POA!$A$2:$A$855)-ROW(POA!$A$2)+1/--(POA!$A$2:$A$855=$B$5),ROWS($A$11:M39)),14))</f>
        <v>0</v>
      </c>
      <c r="N39" s="37">
        <f t="shared" si="1"/>
        <v>1</v>
      </c>
      <c r="O39" s="41">
        <f t="shared" si="2"/>
        <v>0.5</v>
      </c>
    </row>
    <row r="40" spans="1:15" ht="65.25" customHeight="1" x14ac:dyDescent="0.25">
      <c r="A40" s="2" t="str">
        <f>IF(ROWS($A$11:A40)&gt;COUNTIF(POA!$A:$A,$B$5),"",INDEX(POA!$A$2:$O$856,_xlfn.AGGREGATE(15,6,ROW(POA!$A$2:$A$855)-ROW(POA!$A$2)+1/--(POA!$A$2:$A$855=$B$5),ROWS($A$11:A40)),3))</f>
        <v>1.8 Comunicación e identidad universitaria</v>
      </c>
      <c r="B40" s="2" t="str">
        <f>IF(ROWS($A$11:B40)&gt;COUNTIF(POA!$A:$A,$B$5),"",INDEX(POA!$A$2:$O$856,_xlfn.AGGREGATE(15,6,ROW(POA!$A$2:$A$855)-ROW(POA!$A$2)+1/--(POA!$A$2:$A$855=$B$5),ROWS($A$11:B40)),4))</f>
        <v>1.8.2 Fomentar el sentido de pertenencia e identidad en la comunidad universitaria.</v>
      </c>
      <c r="C40" s="2" t="str">
        <f>IF(ROWS($A$11:C40)&gt;COUNTIF(POA!$A:$A,$B$5),"",INDEX(POA!$A$2:$O$856,_xlfn.AGGREGATE(15,6,ROW(POA!$A$2:$A$855)-ROW(POA!$A$2)+1/--(POA!$A$2:$A$855=$B$5),ROWS($A$11:C40)),5))</f>
        <v>1.8.2.1 Realizar actividades que propicien la convivencia de la comunidad universitaria en un marco donde se privilegien los principios, valores y logros institucionales.</v>
      </c>
      <c r="D40" s="2" t="str">
        <f>IF(ROWS($A$11:D40)&gt;COUNTIF(POA!$A:$A,$B$5),"",INDEX(POA!$A$2:$O$856,_xlfn.AGGREGATE(15,6,ROW(POA!$A$2:$A$855)-ROW(POA!$A$2)+1/--(POA!$A$2:$A$855=$B$5),ROWS($A$11:D40)),6))</f>
        <v>Impartir curso de inducción a alumnos de nuevo ingreso</v>
      </c>
      <c r="E40" s="31">
        <f t="shared" si="0"/>
        <v>2</v>
      </c>
      <c r="F40" s="31">
        <f>IF(ROWS($A$11:F40)&gt;COUNTIF(POA!$A:$A,$B$5),"",INDEX(POA!$A$2:$O$856,_xlfn.AGGREGATE(15,6,ROW(POA!$A$2:$A$855)-ROW(POA!$A$2)+1/--(POA!$A$2:$A$855=$B$5),ROWS($A$11:F40)),7))</f>
        <v>1</v>
      </c>
      <c r="G40" s="31">
        <f>IF(ROWS($A$11:G40)&gt;COUNTIF(POA!$A:$A,$B$5),"",INDEX(POA!$A$2:$O$856,_xlfn.AGGREGATE(15,6,ROW(POA!$A$2:$A$855)-ROW(POA!$A$2)+1/--(POA!$A$2:$A$855=$B$5),ROWS($A$11:G40)),8))</f>
        <v>1</v>
      </c>
      <c r="H40" s="31">
        <f>IF(ROWS($A$11:H40)&gt;COUNTIF(POA!$A:$A,$B$5),"",INDEX(POA!$A$2:$O$856,_xlfn.AGGREGATE(15,6,ROW(POA!$A$2:$A$855)-ROW(POA!$A$2)+1/--(POA!$A$2:$A$855=$B$5),ROWS($A$11:H40)),9))</f>
        <v>0</v>
      </c>
      <c r="I40" s="31">
        <f>IF(ROWS($A$11:I40)&gt;COUNTIF(POA!$A:$A,$B$5),"",INDEX(POA!$A$2:$O$856,_xlfn.AGGREGATE(15,6,ROW(POA!$A$2:$A$855)-ROW(POA!$A$2)+1/--(POA!$A$2:$A$855=$B$5),ROWS($A$11:I40)),10))</f>
        <v>0</v>
      </c>
      <c r="J40" s="31">
        <f>IF(ROWS($A$11:J40)&gt;COUNTIF(POA!$A:$A,$B$5),"",INDEX(POA!$A$2:$O$856,_xlfn.AGGREGATE(15,6,ROW(POA!$A$2:$A$855)-ROW(POA!$A$2)+1/--(POA!$A$2:$A$855=$B$5),ROWS($A$11:J40)),11))</f>
        <v>1</v>
      </c>
      <c r="K40" s="31">
        <f>IF(ROWS($A$11:K40)&gt;COUNTIF(POA!$A:$A,$B$5),"",INDEX(POA!$A$2:$O$856,_xlfn.AGGREGATE(15,6,ROW(POA!$A$2:$A$855)-ROW(POA!$A$2)+1/--(POA!$A$2:$A$855=$B$5),ROWS($A$11:K40)),12))</f>
        <v>0</v>
      </c>
      <c r="L40" s="31">
        <f>IF(ROWS($A$11:L40)&gt;COUNTIF(POA!$A:$A,$B$5),"",INDEX(POA!$A$2:$O$856,_xlfn.AGGREGATE(15,6,ROW(POA!$A$2:$A$855)-ROW(POA!$A$2)+1/--(POA!$A$2:$A$855=$B$5),ROWS($A$11:L40)),13))</f>
        <v>0</v>
      </c>
      <c r="M40" s="31">
        <f>IF(ROWS($A$11:M40)&gt;COUNTIF(POA!$A:$A,$B$5),"",INDEX(POA!$A$2:$O$856,_xlfn.AGGREGATE(15,6,ROW(POA!$A$2:$A$855)-ROW(POA!$A$2)+1/--(POA!$A$2:$A$855=$B$5),ROWS($A$11:M40)),14))</f>
        <v>0</v>
      </c>
      <c r="N40" s="37">
        <f t="shared" si="1"/>
        <v>1</v>
      </c>
      <c r="O40" s="41">
        <f t="shared" si="2"/>
        <v>0.5</v>
      </c>
    </row>
    <row r="41" spans="1:15" ht="65.25" customHeight="1" x14ac:dyDescent="0.25">
      <c r="A41" s="2" t="str">
        <f>IF(ROWS($A$11:A41)&gt;COUNTIF(POA!$A:$A,$B$5),"",INDEX(POA!$A$2:$O$856,_xlfn.AGGREGATE(15,6,ROW(POA!$A$2:$A$855)-ROW(POA!$A$2)+1/--(POA!$A$2:$A$855=$B$5),ROWS($A$11:A41)),3))</f>
        <v>1.2 Proceso formativo</v>
      </c>
      <c r="B41" s="2" t="str">
        <f>IF(ROWS($A$11:B41)&gt;COUNTIF(POA!$A:$A,$B$5),"",INDEX(POA!$A$2:$O$856,_xlfn.AGGREGATE(15,6,ROW(POA!$A$2:$A$855)-ROW(POA!$A$2)+1/--(POA!$A$2:$A$855=$B$5),ROWS($A$11:B41)),4))</f>
        <v>1.2.2 Fortalecer las trayectorias escolares de los alumnos para asegurar la conclusión exitosa de sus estudios.</v>
      </c>
      <c r="C41" s="2" t="str">
        <f>IF(ROWS($A$11:C41)&gt;COUNTIF(POA!$A:$A,$B$5),"",INDEX(POA!$A$2:$O$856,_xlfn.AGGREGATE(15,6,ROW(POA!$A$2:$A$855)-ROW(POA!$A$2)+1/--(POA!$A$2:$A$855=$B$5),ROWS($A$11:C41)),5))</f>
        <v>1.2.2.1 Establecer condiciones institucionales para que todos los estudiantes tengan las mismas oportunidades de ingreso, permanencia y egreso.</v>
      </c>
      <c r="D41" s="2" t="str">
        <f>IF(ROWS($A$11:D41)&gt;COUNTIF(POA!$A:$A,$B$5),"",INDEX(POA!$A$2:$O$856,_xlfn.AGGREGATE(15,6,ROW(POA!$A$2:$A$855)-ROW(POA!$A$2)+1/--(POA!$A$2:$A$855=$B$5),ROWS($A$11:D41)),6))</f>
        <v>Aplicación de examen psicometrico a alumnos de nuevo ingreso</v>
      </c>
      <c r="E41" s="31">
        <f t="shared" si="0"/>
        <v>2</v>
      </c>
      <c r="F41" s="31">
        <f>IF(ROWS($A$11:F41)&gt;COUNTIF(POA!$A:$A,$B$5),"",INDEX(POA!$A$2:$O$856,_xlfn.AGGREGATE(15,6,ROW(POA!$A$2:$A$855)-ROW(POA!$A$2)+1/--(POA!$A$2:$A$855=$B$5),ROWS($A$11:F41)),7))</f>
        <v>1</v>
      </c>
      <c r="G41" s="31">
        <f>IF(ROWS($A$11:G41)&gt;COUNTIF(POA!$A:$A,$B$5),"",INDEX(POA!$A$2:$O$856,_xlfn.AGGREGATE(15,6,ROW(POA!$A$2:$A$855)-ROW(POA!$A$2)+1/--(POA!$A$2:$A$855=$B$5),ROWS($A$11:G41)),8))</f>
        <v>1</v>
      </c>
      <c r="H41" s="31">
        <f>IF(ROWS($A$11:H41)&gt;COUNTIF(POA!$A:$A,$B$5),"",INDEX(POA!$A$2:$O$856,_xlfn.AGGREGATE(15,6,ROW(POA!$A$2:$A$855)-ROW(POA!$A$2)+1/--(POA!$A$2:$A$855=$B$5),ROWS($A$11:H41)),9))</f>
        <v>0</v>
      </c>
      <c r="I41" s="31">
        <f>IF(ROWS($A$11:I41)&gt;COUNTIF(POA!$A:$A,$B$5),"",INDEX(POA!$A$2:$O$856,_xlfn.AGGREGATE(15,6,ROW(POA!$A$2:$A$855)-ROW(POA!$A$2)+1/--(POA!$A$2:$A$855=$B$5),ROWS($A$11:I41)),10))</f>
        <v>0</v>
      </c>
      <c r="J41" s="31">
        <f>IF(ROWS($A$11:J41)&gt;COUNTIF(POA!$A:$A,$B$5),"",INDEX(POA!$A$2:$O$856,_xlfn.AGGREGATE(15,6,ROW(POA!$A$2:$A$855)-ROW(POA!$A$2)+1/--(POA!$A$2:$A$855=$B$5),ROWS($A$11:J41)),11))</f>
        <v>1</v>
      </c>
      <c r="K41" s="31">
        <f>IF(ROWS($A$11:K41)&gt;COUNTIF(POA!$A:$A,$B$5),"",INDEX(POA!$A$2:$O$856,_xlfn.AGGREGATE(15,6,ROW(POA!$A$2:$A$855)-ROW(POA!$A$2)+1/--(POA!$A$2:$A$855=$B$5),ROWS($A$11:K41)),12))</f>
        <v>0</v>
      </c>
      <c r="L41" s="31">
        <f>IF(ROWS($A$11:L41)&gt;COUNTIF(POA!$A:$A,$B$5),"",INDEX(POA!$A$2:$O$856,_xlfn.AGGREGATE(15,6,ROW(POA!$A$2:$A$855)-ROW(POA!$A$2)+1/--(POA!$A$2:$A$855=$B$5),ROWS($A$11:L41)),13))</f>
        <v>0</v>
      </c>
      <c r="M41" s="31">
        <f>IF(ROWS($A$11:M41)&gt;COUNTIF(POA!$A:$A,$B$5),"",INDEX(POA!$A$2:$O$856,_xlfn.AGGREGATE(15,6,ROW(POA!$A$2:$A$855)-ROW(POA!$A$2)+1/--(POA!$A$2:$A$855=$B$5),ROWS($A$11:M41)),14))</f>
        <v>0</v>
      </c>
      <c r="N41" s="37">
        <f t="shared" si="1"/>
        <v>1</v>
      </c>
      <c r="O41" s="41">
        <f t="shared" si="2"/>
        <v>0.5</v>
      </c>
    </row>
    <row r="42" spans="1:15" ht="65.25" customHeight="1" x14ac:dyDescent="0.25">
      <c r="A42" s="2" t="str">
        <f>IF(ROWS($A$11:A42)&gt;COUNTIF(POA!$A:$A,$B$5),"",INDEX(POA!$A$2:$O$856,_xlfn.AGGREGATE(15,6,ROW(POA!$A$2:$A$855)-ROW(POA!$A$2)+1/--(POA!$A$2:$A$855=$B$5),ROWS($A$11:A42)),3))</f>
        <v>1.1 Calidad y pertinencia de la oferta  educativa</v>
      </c>
      <c r="B42" s="2" t="str">
        <f>IF(ROWS($A$11:B42)&gt;COUNTIF(POA!$A:$A,$B$5),"",INDEX(POA!$A$2:$O$856,_xlfn.AGGREGATE(15,6,ROW(POA!$A$2:$A$855)-ROW(POA!$A$2)+1/--(POA!$A$2:$A$855=$B$5),ROWS($A$11:B42)),4))</f>
        <v>1.1.1 Fortalecer la oferta educativa de licenciatura y posgrado.</v>
      </c>
      <c r="C42" s="2" t="str">
        <f>IF(ROWS($A$11:C42)&gt;COUNTIF(POA!$A:$A,$B$5),"",INDEX(POA!$A$2:$O$856,_xlfn.AGGREGATE(15,6,ROW(POA!$A$2:$A$855)-ROW(POA!$A$2)+1/--(POA!$A$2:$A$855=$B$5),ROWS($A$11:C42)),5))</f>
        <v>1.1.1.1 Diversificar la oferta de programas de licenciatura en diferentes modalidades y áreas del conocimiento que contribuya al desarrollo regional y nacional.</v>
      </c>
      <c r="D42" s="2" t="str">
        <f>IF(ROWS($A$11:D42)&gt;COUNTIF(POA!$A:$A,$B$5),"",INDEX(POA!$A$2:$O$856,_xlfn.AGGREGATE(15,6,ROW(POA!$A$2:$A$855)-ROW(POA!$A$2)+1/--(POA!$A$2:$A$855=$B$5),ROWS($A$11:D42)),6))</f>
        <v>Difusión de la Oferta Educativa de la UABC Campus Tijuana</v>
      </c>
      <c r="E42" s="31">
        <f t="shared" si="0"/>
        <v>2</v>
      </c>
      <c r="F42" s="31">
        <f>IF(ROWS($A$11:F42)&gt;COUNTIF(POA!$A:$A,$B$5),"",INDEX(POA!$A$2:$O$856,_xlfn.AGGREGATE(15,6,ROW(POA!$A$2:$A$855)-ROW(POA!$A$2)+1/--(POA!$A$2:$A$855=$B$5),ROWS($A$11:F42)),7))</f>
        <v>1</v>
      </c>
      <c r="G42" s="31">
        <f>IF(ROWS($A$11:G42)&gt;COUNTIF(POA!$A:$A,$B$5),"",INDEX(POA!$A$2:$O$856,_xlfn.AGGREGATE(15,6,ROW(POA!$A$2:$A$855)-ROW(POA!$A$2)+1/--(POA!$A$2:$A$855=$B$5),ROWS($A$11:G42)),8))</f>
        <v>1</v>
      </c>
      <c r="H42" s="31">
        <f>IF(ROWS($A$11:H42)&gt;COUNTIF(POA!$A:$A,$B$5),"",INDEX(POA!$A$2:$O$856,_xlfn.AGGREGATE(15,6,ROW(POA!$A$2:$A$855)-ROW(POA!$A$2)+1/--(POA!$A$2:$A$855=$B$5),ROWS($A$11:H42)),9))</f>
        <v>0</v>
      </c>
      <c r="I42" s="31">
        <f>IF(ROWS($A$11:I42)&gt;COUNTIF(POA!$A:$A,$B$5),"",INDEX(POA!$A$2:$O$856,_xlfn.AGGREGATE(15,6,ROW(POA!$A$2:$A$855)-ROW(POA!$A$2)+1/--(POA!$A$2:$A$855=$B$5),ROWS($A$11:I42)),10))</f>
        <v>0</v>
      </c>
      <c r="J42" s="31">
        <f>IF(ROWS($A$11:J42)&gt;COUNTIF(POA!$A:$A,$B$5),"",INDEX(POA!$A$2:$O$856,_xlfn.AGGREGATE(15,6,ROW(POA!$A$2:$A$855)-ROW(POA!$A$2)+1/--(POA!$A$2:$A$855=$B$5),ROWS($A$11:J42)),11))</f>
        <v>1</v>
      </c>
      <c r="K42" s="31">
        <f>IF(ROWS($A$11:K42)&gt;COUNTIF(POA!$A:$A,$B$5),"",INDEX(POA!$A$2:$O$856,_xlfn.AGGREGATE(15,6,ROW(POA!$A$2:$A$855)-ROW(POA!$A$2)+1/--(POA!$A$2:$A$855=$B$5),ROWS($A$11:K42)),12))</f>
        <v>0</v>
      </c>
      <c r="L42" s="31">
        <f>IF(ROWS($A$11:L42)&gt;COUNTIF(POA!$A:$A,$B$5),"",INDEX(POA!$A$2:$O$856,_xlfn.AGGREGATE(15,6,ROW(POA!$A$2:$A$855)-ROW(POA!$A$2)+1/--(POA!$A$2:$A$855=$B$5),ROWS($A$11:L42)),13))</f>
        <v>0</v>
      </c>
      <c r="M42" s="31">
        <f>IF(ROWS($A$11:M42)&gt;COUNTIF(POA!$A:$A,$B$5),"",INDEX(POA!$A$2:$O$856,_xlfn.AGGREGATE(15,6,ROW(POA!$A$2:$A$855)-ROW(POA!$A$2)+1/--(POA!$A$2:$A$855=$B$5),ROWS($A$11:M42)),14))</f>
        <v>0</v>
      </c>
      <c r="N42" s="37">
        <f t="shared" si="1"/>
        <v>1</v>
      </c>
      <c r="O42" s="41">
        <f t="shared" si="2"/>
        <v>0.5</v>
      </c>
    </row>
    <row r="43" spans="1:15" ht="65.25" customHeight="1" x14ac:dyDescent="0.25">
      <c r="A43" s="2" t="str">
        <f>IF(ROWS($A$11:A43)&gt;COUNTIF(POA!$A:$A,$B$5),"",INDEX(POA!$A$2:$O$856,_xlfn.AGGREGATE(15,6,ROW(POA!$A$2:$A$855)-ROW(POA!$A$2)+1/--(POA!$A$2:$A$855=$B$5),ROWS($A$11:A43)),3))</f>
        <v>1.6 Desarrollo académico</v>
      </c>
      <c r="B43" s="2" t="str">
        <f>IF(ROWS($A$11:B43)&gt;COUNTIF(POA!$A:$A,$B$5),"",INDEX(POA!$A$2:$O$856,_xlfn.AGGREGATE(15,6,ROW(POA!$A$2:$A$855)-ROW(POA!$A$2)+1/--(POA!$A$2:$A$855=$B$5),ROWS($A$11:B43)),4))</f>
        <v>1.6.2 Promover esquemas de formación y actualización del personal académico, con base en rutas diferenciadas en función de su experiencia, antigüedad y tipo de contratación.</v>
      </c>
      <c r="C43" s="2" t="str">
        <f>IF(ROWS($A$11:C43)&gt;COUNTIF(POA!$A:$A,$B$5),"",INDEX(POA!$A$2:$O$856,_xlfn.AGGREGATE(15,6,ROW(POA!$A$2:$A$855)-ROW(POA!$A$2)+1/--(POA!$A$2:$A$855=$B$5),ROWS($A$11:C43)),5))</f>
        <v>1.6.2.2 Fortalecer la formación de investigadores con esquemas de acompañamiento que contribuyan al desarrollo y consolidación de las trayectorias académicas.</v>
      </c>
      <c r="D43" s="2" t="str">
        <f>IF(ROWS($A$11:D43)&gt;COUNTIF(POA!$A:$A,$B$5),"",INDEX(POA!$A$2:$O$856,_xlfn.AGGREGATE(15,6,ROW(POA!$A$2:$A$855)-ROW(POA!$A$2)+1/--(POA!$A$2:$A$855=$B$5),ROWS($A$11:D43)),6))</f>
        <v>DADI Realizar los trámites administrativos relativos al convenio con la UANL como apoyo al Doctorado en Contaduría</v>
      </c>
      <c r="E43" s="31">
        <f t="shared" si="0"/>
        <v>1</v>
      </c>
      <c r="F43" s="31">
        <f>IF(ROWS($A$11:F43)&gt;COUNTIF(POA!$A:$A,$B$5),"",INDEX(POA!$A$2:$O$856,_xlfn.AGGREGATE(15,6,ROW(POA!$A$2:$A$855)-ROW(POA!$A$2)+1/--(POA!$A$2:$A$855=$B$5),ROWS($A$11:F43)),7))</f>
        <v>0</v>
      </c>
      <c r="G43" s="31">
        <f>IF(ROWS($A$11:G43)&gt;COUNTIF(POA!$A:$A,$B$5),"",INDEX(POA!$A$2:$O$856,_xlfn.AGGREGATE(15,6,ROW(POA!$A$2:$A$855)-ROW(POA!$A$2)+1/--(POA!$A$2:$A$855=$B$5),ROWS($A$11:G43)),8))</f>
        <v>1</v>
      </c>
      <c r="H43" s="31">
        <f>IF(ROWS($A$11:H43)&gt;COUNTIF(POA!$A:$A,$B$5),"",INDEX(POA!$A$2:$O$856,_xlfn.AGGREGATE(15,6,ROW(POA!$A$2:$A$855)-ROW(POA!$A$2)+1/--(POA!$A$2:$A$855=$B$5),ROWS($A$11:H43)),9))</f>
        <v>1</v>
      </c>
      <c r="I43" s="31">
        <f>IF(ROWS($A$11:I43)&gt;COUNTIF(POA!$A:$A,$B$5),"",INDEX(POA!$A$2:$O$856,_xlfn.AGGREGATE(15,6,ROW(POA!$A$2:$A$855)-ROW(POA!$A$2)+1/--(POA!$A$2:$A$855=$B$5),ROWS($A$11:I43)),10))</f>
        <v>0</v>
      </c>
      <c r="J43" s="31">
        <f>IF(ROWS($A$11:J43)&gt;COUNTIF(POA!$A:$A,$B$5),"",INDEX(POA!$A$2:$O$856,_xlfn.AGGREGATE(15,6,ROW(POA!$A$2:$A$855)-ROW(POA!$A$2)+1/--(POA!$A$2:$A$855=$B$5),ROWS($A$11:J43)),11))</f>
        <v>0</v>
      </c>
      <c r="K43" s="31">
        <f>IF(ROWS($A$11:K43)&gt;COUNTIF(POA!$A:$A,$B$5),"",INDEX(POA!$A$2:$O$856,_xlfn.AGGREGATE(15,6,ROW(POA!$A$2:$A$855)-ROW(POA!$A$2)+1/--(POA!$A$2:$A$855=$B$5),ROWS($A$11:K43)),12))</f>
        <v>0</v>
      </c>
      <c r="L43" s="31">
        <f>IF(ROWS($A$11:L43)&gt;COUNTIF(POA!$A:$A,$B$5),"",INDEX(POA!$A$2:$O$856,_xlfn.AGGREGATE(15,6,ROW(POA!$A$2:$A$855)-ROW(POA!$A$2)+1/--(POA!$A$2:$A$855=$B$5),ROWS($A$11:L43)),13))</f>
        <v>0</v>
      </c>
      <c r="M43" s="31">
        <f>IF(ROWS($A$11:M43)&gt;COUNTIF(POA!$A:$A,$B$5),"",INDEX(POA!$A$2:$O$856,_xlfn.AGGREGATE(15,6,ROW(POA!$A$2:$A$855)-ROW(POA!$A$2)+1/--(POA!$A$2:$A$855=$B$5),ROWS($A$11:M43)),14))</f>
        <v>0</v>
      </c>
      <c r="N43" s="37">
        <f t="shared" si="1"/>
        <v>1</v>
      </c>
      <c r="O43" s="41">
        <f t="shared" si="2"/>
        <v>1</v>
      </c>
    </row>
    <row r="47" spans="1:15" ht="15.6" x14ac:dyDescent="0.3">
      <c r="A47" s="4"/>
      <c r="B47" s="82" t="s">
        <v>0</v>
      </c>
      <c r="C47" s="82"/>
      <c r="D47" s="82"/>
      <c r="E47" s="82"/>
      <c r="F47" s="82"/>
      <c r="G47" s="82"/>
      <c r="H47" s="82"/>
      <c r="I47" s="82"/>
      <c r="J47" s="82"/>
      <c r="K47" s="82"/>
      <c r="L47" s="82"/>
      <c r="M47" s="82"/>
      <c r="N47" s="82"/>
      <c r="O47" s="82"/>
    </row>
    <row r="48" spans="1:15" ht="15" x14ac:dyDescent="0.25">
      <c r="A48" s="4"/>
      <c r="B48" s="83" t="s">
        <v>1564</v>
      </c>
      <c r="C48" s="83"/>
      <c r="D48" s="83"/>
      <c r="E48" s="83"/>
      <c r="F48" s="83"/>
      <c r="G48" s="83"/>
      <c r="H48" s="83"/>
      <c r="I48" s="83"/>
      <c r="J48" s="83"/>
      <c r="K48" s="83"/>
      <c r="L48" s="83"/>
      <c r="M48" s="83"/>
      <c r="N48" s="83"/>
      <c r="O48" s="83"/>
    </row>
    <row r="49" spans="1:16" ht="15" x14ac:dyDescent="0.25">
      <c r="A49" s="4"/>
      <c r="B49" s="47"/>
      <c r="C49" s="47"/>
      <c r="D49" s="47"/>
      <c r="E49" s="47"/>
      <c r="F49" s="47"/>
      <c r="G49" s="47"/>
      <c r="H49" s="47"/>
      <c r="I49" s="47"/>
      <c r="J49" s="47"/>
      <c r="K49" s="47"/>
      <c r="L49" s="47"/>
      <c r="M49" s="47"/>
      <c r="N49" s="47"/>
      <c r="O49" s="47"/>
    </row>
    <row r="50" spans="1:16" ht="15.75" x14ac:dyDescent="0.25">
      <c r="A50" s="4"/>
      <c r="B50" s="12"/>
      <c r="C50" s="12"/>
      <c r="D50" s="12"/>
      <c r="E50" s="12"/>
      <c r="F50" s="12"/>
      <c r="G50" s="12"/>
      <c r="H50" s="12"/>
      <c r="I50" s="12"/>
      <c r="J50" s="12"/>
      <c r="K50" s="12"/>
      <c r="L50" s="12"/>
      <c r="M50" s="12"/>
      <c r="N50" s="12"/>
      <c r="O50" s="12"/>
    </row>
    <row r="51" spans="1:16" ht="15.6" x14ac:dyDescent="0.3">
      <c r="A51" s="6" t="s">
        <v>1</v>
      </c>
      <c r="B51" s="33">
        <v>451</v>
      </c>
      <c r="C51" s="84" t="s">
        <v>161</v>
      </c>
      <c r="D51" s="84"/>
      <c r="E51" s="84"/>
      <c r="F51" s="84"/>
      <c r="G51" s="84"/>
      <c r="H51" s="84"/>
      <c r="I51" s="84"/>
      <c r="J51" s="84"/>
      <c r="K51" s="84"/>
      <c r="L51" s="84"/>
      <c r="M51" s="84"/>
      <c r="N51" s="84"/>
      <c r="O51" s="46"/>
    </row>
    <row r="52" spans="1:16" x14ac:dyDescent="0.3">
      <c r="A52" s="6" t="s">
        <v>13</v>
      </c>
      <c r="B52" s="11" t="s">
        <v>2</v>
      </c>
      <c r="C52" s="84" t="s">
        <v>19</v>
      </c>
      <c r="D52" s="84"/>
      <c r="E52" s="84"/>
      <c r="F52" s="84"/>
      <c r="G52" s="84"/>
      <c r="H52" s="84"/>
      <c r="I52" s="84"/>
      <c r="J52" s="84"/>
      <c r="K52" s="84"/>
      <c r="L52" s="84"/>
      <c r="M52" s="84"/>
      <c r="N52" s="84"/>
      <c r="O52" s="8"/>
      <c r="P52" s="4"/>
    </row>
    <row r="53" spans="1:16" ht="15" x14ac:dyDescent="0.25">
      <c r="B53" s="9"/>
      <c r="C53" s="9"/>
      <c r="D53" s="9"/>
      <c r="E53" s="9"/>
      <c r="F53" s="9"/>
      <c r="G53" s="9"/>
      <c r="H53" s="9"/>
      <c r="I53" s="9"/>
      <c r="J53" s="9"/>
      <c r="K53" s="9"/>
      <c r="L53" s="9"/>
      <c r="M53" s="9"/>
      <c r="N53" s="9"/>
    </row>
    <row r="54" spans="1:16" x14ac:dyDescent="0.3">
      <c r="A54" s="85" t="s">
        <v>21</v>
      </c>
      <c r="B54" s="85" t="s">
        <v>22</v>
      </c>
      <c r="C54" s="85" t="s">
        <v>23</v>
      </c>
      <c r="D54" s="85" t="s">
        <v>24</v>
      </c>
      <c r="E54" s="85" t="s">
        <v>5</v>
      </c>
      <c r="F54" s="86" t="s">
        <v>25</v>
      </c>
      <c r="G54" s="86"/>
      <c r="H54" s="86"/>
      <c r="I54" s="86"/>
      <c r="J54" s="86"/>
      <c r="K54" s="86"/>
      <c r="L54" s="86"/>
      <c r="M54" s="86"/>
      <c r="N54" s="87" t="s">
        <v>16</v>
      </c>
      <c r="O54" s="85" t="s">
        <v>17</v>
      </c>
    </row>
    <row r="55" spans="1:16" x14ac:dyDescent="0.3">
      <c r="A55" s="85"/>
      <c r="B55" s="85"/>
      <c r="C55" s="85"/>
      <c r="D55" s="85"/>
      <c r="E55" s="85"/>
      <c r="F55" s="86" t="s">
        <v>6</v>
      </c>
      <c r="G55" s="86"/>
      <c r="H55" s="86" t="s">
        <v>7</v>
      </c>
      <c r="I55" s="86"/>
      <c r="J55" s="86" t="s">
        <v>8</v>
      </c>
      <c r="K55" s="86"/>
      <c r="L55" s="86" t="s">
        <v>9</v>
      </c>
      <c r="M55" s="86"/>
      <c r="N55" s="87"/>
      <c r="O55" s="85"/>
    </row>
    <row r="56" spans="1:16" x14ac:dyDescent="0.3">
      <c r="A56" s="85"/>
      <c r="B56" s="85"/>
      <c r="C56" s="85"/>
      <c r="D56" s="85"/>
      <c r="E56" s="85"/>
      <c r="F56" s="48" t="s">
        <v>10</v>
      </c>
      <c r="G56" s="48" t="s">
        <v>11</v>
      </c>
      <c r="H56" s="48" t="s">
        <v>10</v>
      </c>
      <c r="I56" s="48" t="s">
        <v>11</v>
      </c>
      <c r="J56" s="48" t="s">
        <v>10</v>
      </c>
      <c r="K56" s="48" t="s">
        <v>12</v>
      </c>
      <c r="L56" s="48" t="s">
        <v>10</v>
      </c>
      <c r="M56" s="48" t="s">
        <v>12</v>
      </c>
      <c r="N56" s="87"/>
      <c r="O56" s="85"/>
    </row>
    <row r="57" spans="1:16" ht="52.8" x14ac:dyDescent="0.3">
      <c r="A57" s="2" t="str">
        <f>INDEX('POA2'!$A$2:$O$152,_xlfn.AGGREGATE(15,6,ROW('POA2'!$A$2:$A$152)-ROW('POA2'!$A$2)+1/--('POA2'!$A$2:$A$152=$B$51),ROWS($A$57:A57)),3)</f>
        <v>2.3 Investigación, desarrollo tecnológico e Innovación</v>
      </c>
      <c r="B57" s="2" t="str">
        <f>INDEX('POA2'!$A$2:$O$152,_xlfn.AGGREGATE(15,6,ROW('POA2'!$A$2:$A$152)-ROW('POA2'!$A$2)+1/--('POA2'!$A$2:$A$152=$B$51),ROWS($A$57:B57)),4)</f>
        <v>2.3.2 Difundir y divulgar los resultados de la investigación a través de los diferentes formatos y canales que permitan consolidar la capacidad académica de la institución.</v>
      </c>
      <c r="C57" s="2" t="str">
        <f>INDEX('POA2'!$A$2:$O$152,_xlfn.AGGREGATE(15,6,ROW('POA2'!$A$2:$A$152)-ROW('POA2'!$A$2)+1/--('POA2'!$A$2:$A$152=$B$51),ROWS($A$57:C57)),5)</f>
        <v>2.3.2.3 Visibilizar el conocimiento científico, humanístico y tecnológico generado en la universidad, mediante diversos mecanismos.</v>
      </c>
      <c r="D57" s="2" t="str">
        <f>INDEX('POA2'!$A$2:$O$152,_xlfn.AGGREGATE(15,6,ROW('POA2'!$A$2:$A$152)-ROW('POA2'!$A$2)+1/--('POA2'!$A$2:$A$152=$B$51),ROWS($A$57:D57)),6)</f>
        <v xml:space="preserve"> PI Realizar eventos externos que difundan el trabajo científico, humanístico y tecnológico al Campus Tijuana .</v>
      </c>
      <c r="E57" s="37">
        <f t="shared" ref="E57:E59" si="3">+F57+H57+J57+L57</f>
        <v>2</v>
      </c>
      <c r="F57" s="31">
        <f>INDEX('POA2'!$A$2:$O$152,_xlfn.AGGREGATE(15,6,ROW('POA2'!$A$2:$A$152)-ROW('POA2'!$A$2)+1/--('POA2'!$A$2:$A$152=$B$51),ROWS($A$57:F57)),7)</f>
        <v>0</v>
      </c>
      <c r="G57" s="31">
        <f>INDEX('POA2'!$A$2:$O$152,_xlfn.AGGREGATE(15,6,ROW('POA2'!$A$2:$A$152)-ROW('POA2'!$A$2)+1/--('POA2'!$A$2:$A$152=$B$51),ROWS($A$57:G57)),8)</f>
        <v>0</v>
      </c>
      <c r="H57" s="31">
        <f>INDEX('POA2'!$A$2:$O$152,_xlfn.AGGREGATE(15,6,ROW('POA2'!$A$2:$A$152)-ROW('POA2'!$A$2)+1/--('POA2'!$A$2:$A$152=$B$51),ROWS($A$57:H57)),9)</f>
        <v>1</v>
      </c>
      <c r="I57" s="31">
        <f>INDEX('POA2'!$A$2:$O$152,_xlfn.AGGREGATE(15,6,ROW('POA2'!$A$2:$A$152)-ROW('POA2'!$A$2)+1/--('POA2'!$A$2:$A$152=$B$51),ROWS($A$57:I57)),10)</f>
        <v>0</v>
      </c>
      <c r="J57" s="31">
        <f>INDEX('POA2'!$A$2:$O$152,_xlfn.AGGREGATE(15,6,ROW('POA2'!$A$2:$A$152)-ROW('POA2'!$A$2)+1/--('POA2'!$A$2:$A$152=$B$51),ROWS($A$57:J57)),11)</f>
        <v>0</v>
      </c>
      <c r="K57" s="31">
        <f>INDEX('POA2'!$A$2:$O$152,_xlfn.AGGREGATE(15,6,ROW('POA2'!$A$2:$A$152)-ROW('POA2'!$A$2)+1/--('POA2'!$A$2:$A$152=$B$51),ROWS($A$57:K57)),12)</f>
        <v>0</v>
      </c>
      <c r="L57" s="31">
        <f>INDEX('POA2'!$A$2:$O$152,_xlfn.AGGREGATE(15,6,ROW('POA2'!$A$2:$A$152)-ROW('POA2'!$A$2)+1/--('POA2'!$A$2:$A$152=$B$51),ROWS($A$57:L57)),13)</f>
        <v>1</v>
      </c>
      <c r="M57" s="31">
        <f>INDEX('POA2'!$A$2:$O$152,_xlfn.AGGREGATE(15,6,ROW('POA2'!$A$2:$A$152)-ROW('POA2'!$A$2)+1/--('POA2'!$A$2:$A$152=$B$51),ROWS($A$57:M57)),14)</f>
        <v>0</v>
      </c>
      <c r="N57" s="37">
        <f t="shared" ref="N57:N59" si="4">+G57+I57+K57+M57</f>
        <v>0</v>
      </c>
      <c r="O57" s="41">
        <f>IFERROR(N57/E57,0%)</f>
        <v>0</v>
      </c>
    </row>
    <row r="58" spans="1:16" ht="66" x14ac:dyDescent="0.3">
      <c r="A58" s="2" t="str">
        <f>INDEX('POA2'!$A$2:$O$152,_xlfn.AGGREGATE(15,6,ROW('POA2'!$A$2:$A$152)-ROW('POA2'!$A$2)+1/--('POA2'!$A$2:$A$152=$B$51),ROWS($A$57:A58)),3)</f>
        <v>2.3 Investigación, desarrollo tecnológico e Innovación</v>
      </c>
      <c r="B58" s="2" t="str">
        <f>INDEX('POA2'!$A$2:$O$152,_xlfn.AGGREGATE(15,6,ROW('POA2'!$A$2:$A$152)-ROW('POA2'!$A$2)+1/--('POA2'!$A$2:$A$152=$B$51),ROWS($A$57:B58)),4)</f>
        <v>2.3.1 Fortalecer la investigación, el desarrollo tecnológico y la innovación para contribuir al desarrollo regional, nacional e internacional.</v>
      </c>
      <c r="C58" s="2" t="str">
        <f>INDEX('POA2'!$A$2:$O$152,_xlfn.AGGREGATE(15,6,ROW('POA2'!$A$2:$A$152)-ROW('POA2'!$A$2)+1/--('POA2'!$A$2:$A$152=$B$51),ROWS($A$57:C58)),5)</f>
        <v>2.3.1.1 Asegurar la pertinencia de la investigación, el desarrollo tecnológico y la innovación que se realiza en la institución, a fin de contribuir a la resolución de problemas y al mejoramiento de la calidad de vida de la población.</v>
      </c>
      <c r="D58" s="2" t="str">
        <f>INDEX('POA2'!$A$2:$O$152,_xlfn.AGGREGATE(15,6,ROW('POA2'!$A$2:$A$152)-ROW('POA2'!$A$2)+1/--('POA2'!$A$2:$A$152=$B$51),ROWS($A$57:D58)),6)</f>
        <v>PI-FB Brindar asesoría y acompañamiento a las UA para la gestión de proyectos de investigación, desarrollo tecnológico e innovación.</v>
      </c>
      <c r="E58" s="37">
        <f t="shared" si="3"/>
        <v>2</v>
      </c>
      <c r="F58" s="31">
        <f>INDEX('POA2'!$A$2:$O$152,_xlfn.AGGREGATE(15,6,ROW('POA2'!$A$2:$A$152)-ROW('POA2'!$A$2)+1/--('POA2'!$A$2:$A$152=$B$51),ROWS($A$57:F58)),7)</f>
        <v>1</v>
      </c>
      <c r="G58" s="31">
        <f>INDEX('POA2'!$A$2:$O$152,_xlfn.AGGREGATE(15,6,ROW('POA2'!$A$2:$A$152)-ROW('POA2'!$A$2)+1/--('POA2'!$A$2:$A$152=$B$51),ROWS($A$57:G58)),8)</f>
        <v>1</v>
      </c>
      <c r="H58" s="31">
        <f>INDEX('POA2'!$A$2:$O$152,_xlfn.AGGREGATE(15,6,ROW('POA2'!$A$2:$A$152)-ROW('POA2'!$A$2)+1/--('POA2'!$A$2:$A$152=$B$51),ROWS($A$57:H58)),9)</f>
        <v>0</v>
      </c>
      <c r="I58" s="31">
        <f>INDEX('POA2'!$A$2:$O$152,_xlfn.AGGREGATE(15,6,ROW('POA2'!$A$2:$A$152)-ROW('POA2'!$A$2)+1/--('POA2'!$A$2:$A$152=$B$51),ROWS($A$57:I58)),10)</f>
        <v>0</v>
      </c>
      <c r="J58" s="31">
        <f>INDEX('POA2'!$A$2:$O$152,_xlfn.AGGREGATE(15,6,ROW('POA2'!$A$2:$A$152)-ROW('POA2'!$A$2)+1/--('POA2'!$A$2:$A$152=$B$51),ROWS($A$57:J58)),11)</f>
        <v>1</v>
      </c>
      <c r="K58" s="31">
        <f>INDEX('POA2'!$A$2:$O$152,_xlfn.AGGREGATE(15,6,ROW('POA2'!$A$2:$A$152)-ROW('POA2'!$A$2)+1/--('POA2'!$A$2:$A$152=$B$51),ROWS($A$57:K58)),12)</f>
        <v>0</v>
      </c>
      <c r="L58" s="31">
        <f>INDEX('POA2'!$A$2:$O$152,_xlfn.AGGREGATE(15,6,ROW('POA2'!$A$2:$A$152)-ROW('POA2'!$A$2)+1/--('POA2'!$A$2:$A$152=$B$51),ROWS($A$57:L58)),13)</f>
        <v>0</v>
      </c>
      <c r="M58" s="31">
        <f>INDEX('POA2'!$A$2:$O$152,_xlfn.AGGREGATE(15,6,ROW('POA2'!$A$2:$A$152)-ROW('POA2'!$A$2)+1/--('POA2'!$A$2:$A$152=$B$51),ROWS($A$57:M58)),14)</f>
        <v>0</v>
      </c>
      <c r="N58" s="37">
        <f t="shared" si="4"/>
        <v>1</v>
      </c>
      <c r="O58" s="41">
        <f t="shared" ref="O58:O59" si="5">IFERROR(N58/E58,0%)</f>
        <v>0.5</v>
      </c>
    </row>
    <row r="59" spans="1:16" ht="52.8" x14ac:dyDescent="0.3">
      <c r="A59" s="2" t="str">
        <f>INDEX('POA2'!$A$2:$O$152,_xlfn.AGGREGATE(15,6,ROW('POA2'!$A$2:$A$152)-ROW('POA2'!$A$2)+1/--('POA2'!$A$2:$A$152=$B$51),ROWS($A$57:A59)),3)</f>
        <v>2.3 Investigación, desarrollo tecnológico e Innovación</v>
      </c>
      <c r="B59" s="2" t="str">
        <f>INDEX('POA2'!$A$2:$O$152,_xlfn.AGGREGATE(15,6,ROW('POA2'!$A$2:$A$152)-ROW('POA2'!$A$2)+1/--('POA2'!$A$2:$A$152=$B$51),ROWS($A$57:B59)),4)</f>
        <v>2.3.3 Impulsar la distribución social del conocimiento en los distintos contextos para su uso y aplicación.</v>
      </c>
      <c r="C59" s="2" t="str">
        <f>INDEX('POA2'!$A$2:$O$152,_xlfn.AGGREGATE(15,6,ROW('POA2'!$A$2:$A$152)-ROW('POA2'!$A$2)+1/--('POA2'!$A$2:$A$152=$B$51),ROWS($A$57:C59)),5)</f>
        <v>2.3.3.2 Fortalecer las condiciones institucionales para proteger, transferir e innovar el conocimiento generado en la universidad.</v>
      </c>
      <c r="D59" s="2" t="str">
        <f>INDEX('POA2'!$A$2:$O$152,_xlfn.AGGREGATE(15,6,ROW('POA2'!$A$2:$A$152)-ROW('POA2'!$A$2)+1/--('POA2'!$A$2:$A$152=$B$51),ROWS($A$57:D59)),6)</f>
        <v>Facilitar procesos administrativos que contribuyan a la protección, transferencia e innovación del conocimiento generado en el CT.</v>
      </c>
      <c r="E59" s="37">
        <f t="shared" si="3"/>
        <v>2</v>
      </c>
      <c r="F59" s="31">
        <f>INDEX('POA2'!$A$2:$O$152,_xlfn.AGGREGATE(15,6,ROW('POA2'!$A$2:$A$152)-ROW('POA2'!$A$2)+1/--('POA2'!$A$2:$A$152=$B$51),ROWS($A$57:F59)),7)</f>
        <v>0</v>
      </c>
      <c r="G59" s="31">
        <f>INDEX('POA2'!$A$2:$O$152,_xlfn.AGGREGATE(15,6,ROW('POA2'!$A$2:$A$152)-ROW('POA2'!$A$2)+1/--('POA2'!$A$2:$A$152=$B$51),ROWS($A$57:G59)),8)</f>
        <v>0</v>
      </c>
      <c r="H59" s="31">
        <f>INDEX('POA2'!$A$2:$O$152,_xlfn.AGGREGATE(15,6,ROW('POA2'!$A$2:$A$152)-ROW('POA2'!$A$2)+1/--('POA2'!$A$2:$A$152=$B$51),ROWS($A$57:H59)),9)</f>
        <v>1</v>
      </c>
      <c r="I59" s="31">
        <f>INDEX('POA2'!$A$2:$O$152,_xlfn.AGGREGATE(15,6,ROW('POA2'!$A$2:$A$152)-ROW('POA2'!$A$2)+1/--('POA2'!$A$2:$A$152=$B$51),ROWS($A$57:I59)),10)</f>
        <v>0</v>
      </c>
      <c r="J59" s="31">
        <f>INDEX('POA2'!$A$2:$O$152,_xlfn.AGGREGATE(15,6,ROW('POA2'!$A$2:$A$152)-ROW('POA2'!$A$2)+1/--('POA2'!$A$2:$A$152=$B$51),ROWS($A$57:J59)),11)</f>
        <v>0</v>
      </c>
      <c r="K59" s="31">
        <f>INDEX('POA2'!$A$2:$O$152,_xlfn.AGGREGATE(15,6,ROW('POA2'!$A$2:$A$152)-ROW('POA2'!$A$2)+1/--('POA2'!$A$2:$A$152=$B$51),ROWS($A$57:K59)),12)</f>
        <v>0</v>
      </c>
      <c r="L59" s="31">
        <f>INDEX('POA2'!$A$2:$O$152,_xlfn.AGGREGATE(15,6,ROW('POA2'!$A$2:$A$152)-ROW('POA2'!$A$2)+1/--('POA2'!$A$2:$A$152=$B$51),ROWS($A$57:L59)),13)</f>
        <v>1</v>
      </c>
      <c r="M59" s="31">
        <f>INDEX('POA2'!$A$2:$O$152,_xlfn.AGGREGATE(15,6,ROW('POA2'!$A$2:$A$152)-ROW('POA2'!$A$2)+1/--('POA2'!$A$2:$A$152=$B$51),ROWS($A$57:M59)),14)</f>
        <v>0</v>
      </c>
      <c r="N59" s="37">
        <f t="shared" si="4"/>
        <v>0</v>
      </c>
      <c r="O59" s="41">
        <f t="shared" si="5"/>
        <v>0</v>
      </c>
    </row>
    <row r="60" spans="1:16" ht="15" x14ac:dyDescent="0.25">
      <c r="A60" s="13"/>
      <c r="B60" s="13"/>
      <c r="C60" s="13"/>
      <c r="D60" s="13"/>
      <c r="E60" s="14"/>
      <c r="F60" s="14"/>
      <c r="G60" s="15"/>
      <c r="H60" s="15"/>
      <c r="I60" s="15"/>
      <c r="J60" s="15"/>
      <c r="K60" s="15"/>
      <c r="L60" s="15"/>
      <c r="M60" s="15"/>
      <c r="N60" s="15"/>
      <c r="O60" s="16"/>
    </row>
    <row r="61" spans="1:16" ht="15" x14ac:dyDescent="0.25">
      <c r="A61" s="13"/>
      <c r="B61" s="13"/>
      <c r="C61" s="13"/>
      <c r="D61" s="13"/>
      <c r="E61" s="14"/>
      <c r="F61" s="14"/>
      <c r="G61" s="15"/>
      <c r="H61" s="15"/>
      <c r="I61" s="15"/>
      <c r="J61" s="15"/>
      <c r="K61" s="15"/>
      <c r="L61" s="15"/>
      <c r="M61" s="15"/>
      <c r="N61" s="15"/>
      <c r="O61" s="16"/>
    </row>
    <row r="63" spans="1:16" ht="15.6" x14ac:dyDescent="0.3">
      <c r="A63" s="4"/>
      <c r="B63" s="82" t="s">
        <v>0</v>
      </c>
      <c r="C63" s="82"/>
      <c r="D63" s="82"/>
      <c r="E63" s="82"/>
      <c r="F63" s="82"/>
      <c r="G63" s="82"/>
      <c r="H63" s="82"/>
      <c r="I63" s="82"/>
      <c r="J63" s="82"/>
      <c r="K63" s="82"/>
      <c r="L63" s="82"/>
      <c r="M63" s="82"/>
      <c r="N63" s="82"/>
      <c r="O63" s="82"/>
    </row>
    <row r="64" spans="1:16" ht="15" x14ac:dyDescent="0.25">
      <c r="A64" s="4"/>
      <c r="B64" s="83" t="s">
        <v>1564</v>
      </c>
      <c r="C64" s="83"/>
      <c r="D64" s="83"/>
      <c r="E64" s="83"/>
      <c r="F64" s="83"/>
      <c r="G64" s="83"/>
      <c r="H64" s="83"/>
      <c r="I64" s="83"/>
      <c r="J64" s="83"/>
      <c r="K64" s="83"/>
      <c r="L64" s="83"/>
      <c r="M64" s="83"/>
      <c r="N64" s="83"/>
      <c r="O64" s="83"/>
    </row>
    <row r="65" spans="1:16" ht="15" x14ac:dyDescent="0.25">
      <c r="A65" s="4"/>
      <c r="B65" s="47"/>
      <c r="C65" s="47"/>
      <c r="D65" s="47"/>
      <c r="E65" s="47"/>
      <c r="F65" s="47"/>
      <c r="G65" s="47"/>
      <c r="H65" s="47"/>
      <c r="I65" s="47"/>
      <c r="J65" s="47"/>
      <c r="K65" s="47"/>
      <c r="L65" s="47"/>
      <c r="M65" s="47"/>
      <c r="N65" s="47"/>
      <c r="O65" s="47"/>
    </row>
    <row r="66" spans="1:16" ht="15.75" x14ac:dyDescent="0.25">
      <c r="A66" s="4"/>
      <c r="B66" s="12"/>
      <c r="C66" s="12"/>
      <c r="D66" s="12"/>
      <c r="E66" s="12"/>
      <c r="F66" s="12"/>
      <c r="G66" s="12"/>
      <c r="H66" s="12"/>
      <c r="I66" s="12"/>
      <c r="J66" s="12"/>
      <c r="K66" s="12"/>
      <c r="L66" s="12"/>
      <c r="M66" s="12"/>
      <c r="N66" s="12"/>
      <c r="O66" s="12"/>
    </row>
    <row r="67" spans="1:16" ht="15.6" x14ac:dyDescent="0.3">
      <c r="A67" s="6" t="s">
        <v>1</v>
      </c>
      <c r="B67" s="33">
        <v>451</v>
      </c>
      <c r="C67" s="84" t="s">
        <v>161</v>
      </c>
      <c r="D67" s="84"/>
      <c r="E67" s="84"/>
      <c r="F67" s="84"/>
      <c r="G67" s="84"/>
      <c r="H67" s="84"/>
      <c r="I67" s="84"/>
      <c r="J67" s="84"/>
      <c r="K67" s="84"/>
      <c r="L67" s="84"/>
      <c r="M67" s="84"/>
      <c r="N67" s="84"/>
      <c r="O67" s="46"/>
    </row>
    <row r="68" spans="1:16" x14ac:dyDescent="0.3">
      <c r="A68" s="6" t="s">
        <v>13</v>
      </c>
      <c r="B68" s="11" t="s">
        <v>3</v>
      </c>
      <c r="C68" s="84" t="s">
        <v>26</v>
      </c>
      <c r="D68" s="84"/>
      <c r="E68" s="84"/>
      <c r="F68" s="84"/>
      <c r="G68" s="84"/>
      <c r="H68" s="84"/>
      <c r="I68" s="84"/>
      <c r="J68" s="84"/>
      <c r="K68" s="84"/>
      <c r="L68" s="84"/>
      <c r="M68" s="84"/>
      <c r="N68" s="84"/>
      <c r="O68" s="8"/>
      <c r="P68" s="4"/>
    </row>
    <row r="69" spans="1:16" ht="15" x14ac:dyDescent="0.25">
      <c r="B69" s="9"/>
      <c r="C69" s="9"/>
      <c r="D69" s="9"/>
      <c r="E69" s="9"/>
      <c r="F69" s="9"/>
      <c r="G69" s="9"/>
      <c r="H69" s="9"/>
      <c r="I69" s="9"/>
      <c r="J69" s="9"/>
      <c r="K69" s="9"/>
      <c r="L69" s="9"/>
      <c r="M69" s="9"/>
      <c r="N69" s="9"/>
    </row>
    <row r="70" spans="1:16" x14ac:dyDescent="0.3">
      <c r="A70" s="85" t="s">
        <v>21</v>
      </c>
      <c r="B70" s="85" t="s">
        <v>22</v>
      </c>
      <c r="C70" s="85" t="s">
        <v>23</v>
      </c>
      <c r="D70" s="85" t="s">
        <v>24</v>
      </c>
      <c r="E70" s="85" t="s">
        <v>5</v>
      </c>
      <c r="F70" s="86" t="s">
        <v>25</v>
      </c>
      <c r="G70" s="86"/>
      <c r="H70" s="86"/>
      <c r="I70" s="86"/>
      <c r="J70" s="86"/>
      <c r="K70" s="86"/>
      <c r="L70" s="86"/>
      <c r="M70" s="86"/>
      <c r="N70" s="87" t="s">
        <v>16</v>
      </c>
      <c r="O70" s="85" t="s">
        <v>17</v>
      </c>
    </row>
    <row r="71" spans="1:16" x14ac:dyDescent="0.3">
      <c r="A71" s="85"/>
      <c r="B71" s="85"/>
      <c r="C71" s="85"/>
      <c r="D71" s="85"/>
      <c r="E71" s="85"/>
      <c r="F71" s="86" t="s">
        <v>6</v>
      </c>
      <c r="G71" s="86"/>
      <c r="H71" s="86" t="s">
        <v>7</v>
      </c>
      <c r="I71" s="86"/>
      <c r="J71" s="86" t="s">
        <v>8</v>
      </c>
      <c r="K71" s="86"/>
      <c r="L71" s="86" t="s">
        <v>9</v>
      </c>
      <c r="M71" s="86"/>
      <c r="N71" s="87"/>
      <c r="O71" s="85"/>
    </row>
    <row r="72" spans="1:16" x14ac:dyDescent="0.3">
      <c r="A72" s="85"/>
      <c r="B72" s="85"/>
      <c r="C72" s="85"/>
      <c r="D72" s="85"/>
      <c r="E72" s="85"/>
      <c r="F72" s="48" t="s">
        <v>10</v>
      </c>
      <c r="G72" s="48" t="s">
        <v>11</v>
      </c>
      <c r="H72" s="48" t="s">
        <v>10</v>
      </c>
      <c r="I72" s="48" t="s">
        <v>11</v>
      </c>
      <c r="J72" s="48" t="s">
        <v>10</v>
      </c>
      <c r="K72" s="48" t="s">
        <v>12</v>
      </c>
      <c r="L72" s="48" t="s">
        <v>10</v>
      </c>
      <c r="M72" s="48" t="s">
        <v>12</v>
      </c>
      <c r="N72" s="87"/>
      <c r="O72" s="85"/>
    </row>
    <row r="73" spans="1:16" ht="52.8" x14ac:dyDescent="0.3">
      <c r="A73" s="2" t="str">
        <f>INDEX('POA3'!$A$2:$O$190,_xlfn.AGGREGATE(15,6,ROW('POA3'!$A$2:$A$190)-ROW('POA3'!$A$2)+1/--('POA3'!$A$2:$A$190=$B$67),ROWS($A$73:A73)),3)</f>
        <v>3.4 Extensión y vinculación</v>
      </c>
      <c r="B73" s="2" t="str">
        <f>INDEX('POA3'!$A$2:$O$190,_xlfn.AGGREGATE(15,6,ROW('POA3'!$A$2:$A$190)-ROW('POA3'!$A$2)+1/--('POA3'!$A$2:$A$190=$B$67),ROWS($A$73:B73)),4)</f>
        <v>3.4.1 Fortalecer la presencia de la universidad en la sociedad a través de la divulgación del conocimiento y la promoción de la cultura y el deporte.</v>
      </c>
      <c r="C73" s="2" t="str">
        <f>INDEX('POA3'!$A$2:$O$190,_xlfn.AGGREGATE(15,6,ROW('POA3'!$A$2:$A$190)-ROW('POA3'!$A$2)+1/--('POA3'!$A$2:$A$190=$B$67),ROWS($A$73:C73)),5)</f>
        <v>3.4.1.2 Fomentar el desarrollo de vocaciones científicas y tecnológicas en estudiantes de educación básica y media superior de la entidad.</v>
      </c>
      <c r="D73" s="2" t="str">
        <f>INDEX('POA3'!$A$2:$O$190,_xlfn.AGGREGATE(15,6,ROW('POA3'!$A$2:$A$190)-ROW('POA3'!$A$2)+1/--('POA3'!$A$2:$A$190=$B$67),ROWS($A$73:D73)),6)</f>
        <v>FB-PI Organizar eventos internos y externos de promoción profesiográfica de licenciatura y posgrado.</v>
      </c>
      <c r="E73" s="37">
        <f t="shared" ref="E73" si="6">+F73+H73+J73+L73</f>
        <v>0</v>
      </c>
      <c r="F73" s="31">
        <f>INDEX('POA3'!$A$2:$O$190,_xlfn.AGGREGATE(15,6,ROW('POA3'!$A$2:$A$190)-ROW('POA3'!$A$2)+1/--('POA3'!$A$2:$A$190=$B$67),ROWS($A$73:E73)),7)</f>
        <v>0</v>
      </c>
      <c r="G73" s="31">
        <f>INDEX('POA3'!$A$2:$O$190,_xlfn.AGGREGATE(15,6,ROW('POA3'!$A$2:$A$190)-ROW('POA3'!$A$2)+1/--('POA3'!$A$2:$A$190=$B$67),ROWS($A$73:F73)),8)</f>
        <v>0</v>
      </c>
      <c r="H73" s="31">
        <f>INDEX('POA3'!$A$2:$O$190,_xlfn.AGGREGATE(15,6,ROW('POA3'!$A$2:$A$190)-ROW('POA3'!$A$2)+1/--('POA3'!$A$2:$A$190=$B$67),ROWS($A$73:G73)),9)</f>
        <v>0</v>
      </c>
      <c r="I73" s="31">
        <f>INDEX('POA3'!$A$2:$O$190,_xlfn.AGGREGATE(15,6,ROW('POA3'!$A$2:$A$190)-ROW('POA3'!$A$2)+1/--('POA3'!$A$2:$A$190=$B$67),ROWS($A$73:H73)),10)</f>
        <v>0</v>
      </c>
      <c r="J73" s="31">
        <f>INDEX('POA3'!$A$2:$O$190,_xlfn.AGGREGATE(15,6,ROW('POA3'!$A$2:$A$190)-ROW('POA3'!$A$2)+1/--('POA3'!$A$2:$A$190=$B$67),ROWS($A$73:I73)),11)</f>
        <v>0</v>
      </c>
      <c r="K73" s="31">
        <f>INDEX('POA3'!$A$2:$O$190,_xlfn.AGGREGATE(15,6,ROW('POA3'!$A$2:$A$190)-ROW('POA3'!$A$2)+1/--('POA3'!$A$2:$A$190=$B$67),ROWS($A$73:J73)),12)</f>
        <v>0</v>
      </c>
      <c r="L73" s="31">
        <f>INDEX('POA3'!$A$2:$O$190,_xlfn.AGGREGATE(15,6,ROW('POA3'!$A$2:$A$190)-ROW('POA3'!$A$2)+1/--('POA3'!$A$2:$A$190=$B$67),ROWS($A$73:K73)),13)</f>
        <v>0</v>
      </c>
      <c r="M73" s="31">
        <f>INDEX('POA3'!$A$2:$O$190,_xlfn.AGGREGATE(15,6,ROW('POA3'!$A$2:$A$190)-ROW('POA3'!$A$2)+1/--('POA3'!$A$2:$A$190=$B$67),ROWS($A$73:L73)),14)</f>
        <v>0</v>
      </c>
      <c r="N73" s="37">
        <f t="shared" ref="N73" si="7">+G73+I73+K73+M73</f>
        <v>0</v>
      </c>
      <c r="O73" s="41">
        <f t="shared" ref="O73" si="8">IFERROR(N73/E73,0%)</f>
        <v>0</v>
      </c>
    </row>
    <row r="74" spans="1:16" ht="52.8" x14ac:dyDescent="0.3">
      <c r="A74" s="2" t="str">
        <f>INDEX('POA3'!$A$2:$O$190,_xlfn.AGGREGATE(15,6,ROW('POA3'!$A$2:$A$190)-ROW('POA3'!$A$2)+1/--('POA3'!$A$2:$A$190=$B$67),ROWS($A$73:A74)),3)</f>
        <v>3.4 Extensión y vinculación</v>
      </c>
      <c r="B74" s="2" t="str">
        <f>INDEX('POA3'!$A$2:$O$190,_xlfn.AGGREGATE(15,6,ROW('POA3'!$A$2:$A$190)-ROW('POA3'!$A$2)+1/--('POA3'!$A$2:$A$190=$B$67),ROWS($A$73:B74)),4)</f>
        <v>3.4.2 Consolidar los esquemas de vinculación institucional con los sectores público, privado y social.</v>
      </c>
      <c r="C74" s="2" t="str">
        <f>INDEX('POA3'!$A$2:$O$190,_xlfn.AGGREGATE(15,6,ROW('POA3'!$A$2:$A$190)-ROW('POA3'!$A$2)+1/--('POA3'!$A$2:$A$190=$B$67),ROWS($A$73:C74)),5)</f>
        <v>3.4.2.4 Promover el desarrollo de esquemas eficaces para el diálogo y la vinculación con agentes y representantes de los diversos sectores de la sociedad.</v>
      </c>
      <c r="D74" s="2" t="str">
        <f>INDEX('POA3'!$A$2:$O$190,_xlfn.AGGREGATE(15,6,ROW('POA3'!$A$2:$A$190)-ROW('POA3'!$A$2)+1/--('POA3'!$A$2:$A$190=$B$67),ROWS($A$73:D74)),6)</f>
        <v>FPVU Participación en reuniones y eventos de organismos empresariales y otros empleadores.</v>
      </c>
      <c r="E74" s="37">
        <f t="shared" ref="E74:E77" si="9">+F74+H74+J74+L74</f>
        <v>0</v>
      </c>
      <c r="F74" s="31">
        <f>INDEX('POA3'!$A$2:$O$190,_xlfn.AGGREGATE(15,6,ROW('POA3'!$A$2:$A$190)-ROW('POA3'!$A$2)+1/--('POA3'!$A$2:$A$190=$B$67),ROWS($A$73:E74)),7)</f>
        <v>0</v>
      </c>
      <c r="G74" s="31">
        <f>INDEX('POA3'!$A$2:$O$190,_xlfn.AGGREGATE(15,6,ROW('POA3'!$A$2:$A$190)-ROW('POA3'!$A$2)+1/--('POA3'!$A$2:$A$190=$B$67),ROWS($A$73:F74)),8)</f>
        <v>0</v>
      </c>
      <c r="H74" s="31">
        <f>INDEX('POA3'!$A$2:$O$190,_xlfn.AGGREGATE(15,6,ROW('POA3'!$A$2:$A$190)-ROW('POA3'!$A$2)+1/--('POA3'!$A$2:$A$190=$B$67),ROWS($A$73:G74)),9)</f>
        <v>0</v>
      </c>
      <c r="I74" s="31">
        <f>INDEX('POA3'!$A$2:$O$190,_xlfn.AGGREGATE(15,6,ROW('POA3'!$A$2:$A$190)-ROW('POA3'!$A$2)+1/--('POA3'!$A$2:$A$190=$B$67),ROWS($A$73:H74)),10)</f>
        <v>0</v>
      </c>
      <c r="J74" s="31">
        <f>INDEX('POA3'!$A$2:$O$190,_xlfn.AGGREGATE(15,6,ROW('POA3'!$A$2:$A$190)-ROW('POA3'!$A$2)+1/--('POA3'!$A$2:$A$190=$B$67),ROWS($A$73:I74)),11)</f>
        <v>0</v>
      </c>
      <c r="K74" s="31">
        <f>INDEX('POA3'!$A$2:$O$190,_xlfn.AGGREGATE(15,6,ROW('POA3'!$A$2:$A$190)-ROW('POA3'!$A$2)+1/--('POA3'!$A$2:$A$190=$B$67),ROWS($A$73:J74)),12)</f>
        <v>0</v>
      </c>
      <c r="L74" s="31">
        <f>INDEX('POA3'!$A$2:$O$190,_xlfn.AGGREGATE(15,6,ROW('POA3'!$A$2:$A$190)-ROW('POA3'!$A$2)+1/--('POA3'!$A$2:$A$190=$B$67),ROWS($A$73:K74)),13)</f>
        <v>0</v>
      </c>
      <c r="M74" s="31">
        <f>INDEX('POA3'!$A$2:$O$190,_xlfn.AGGREGATE(15,6,ROW('POA3'!$A$2:$A$190)-ROW('POA3'!$A$2)+1/--('POA3'!$A$2:$A$190=$B$67),ROWS($A$73:L74)),14)</f>
        <v>0</v>
      </c>
      <c r="N74" s="37">
        <f t="shared" ref="N74:N77" si="10">+G74+I74+K74+M74</f>
        <v>0</v>
      </c>
      <c r="O74" s="41">
        <f t="shared" ref="O74:O77" si="11">IFERROR(N74/E74,0%)</f>
        <v>0</v>
      </c>
    </row>
    <row r="75" spans="1:16" ht="39.6" x14ac:dyDescent="0.3">
      <c r="A75" s="2" t="str">
        <f>INDEX('POA3'!$A$2:$O$190,_xlfn.AGGREGATE(15,6,ROW('POA3'!$A$2:$A$190)-ROW('POA3'!$A$2)+1/--('POA3'!$A$2:$A$190=$B$67),ROWS($A$73:A75)),3)</f>
        <v>3.4 Extensión y vinculación</v>
      </c>
      <c r="B75" s="2" t="str">
        <f>INDEX('POA3'!$A$2:$O$190,_xlfn.AGGREGATE(15,6,ROW('POA3'!$A$2:$A$190)-ROW('POA3'!$A$2)+1/--('POA3'!$A$2:$A$190=$B$67),ROWS($A$73:B75)),4)</f>
        <v>3.4.2 Consolidar los esquemas de vinculación institucional con los sectores público, privado y social.</v>
      </c>
      <c r="C75" s="2" t="str">
        <f>INDEX('POA3'!$A$2:$O$190,_xlfn.AGGREGATE(15,6,ROW('POA3'!$A$2:$A$190)-ROW('POA3'!$A$2)+1/--('POA3'!$A$2:$A$190=$B$67),ROWS($A$73:C75)),5)</f>
        <v>3.4.2.5 Fortalecer la inserción laboral de los egresados a través de la vinculación de la universidad con su entorno.</v>
      </c>
      <c r="D75" s="2" t="str">
        <f>INDEX('POA3'!$A$2:$O$190,_xlfn.AGGREGATE(15,6,ROW('POA3'!$A$2:$A$190)-ROW('POA3'!$A$2)+1/--('POA3'!$A$2:$A$190=$B$67),ROWS($A$73:D75)),6)</f>
        <v>FPVU Organizar eventos de difusión de la oferta laboral de empleadores.</v>
      </c>
      <c r="E75" s="37">
        <f t="shared" si="9"/>
        <v>0</v>
      </c>
      <c r="F75" s="31">
        <f>INDEX('POA3'!$A$2:$O$190,_xlfn.AGGREGATE(15,6,ROW('POA3'!$A$2:$A$190)-ROW('POA3'!$A$2)+1/--('POA3'!$A$2:$A$190=$B$67),ROWS($A$73:E75)),7)</f>
        <v>0</v>
      </c>
      <c r="G75" s="31">
        <f>INDEX('POA3'!$A$2:$O$190,_xlfn.AGGREGATE(15,6,ROW('POA3'!$A$2:$A$190)-ROW('POA3'!$A$2)+1/--('POA3'!$A$2:$A$190=$B$67),ROWS($A$73:F75)),8)</f>
        <v>0</v>
      </c>
      <c r="H75" s="31">
        <f>INDEX('POA3'!$A$2:$O$190,_xlfn.AGGREGATE(15,6,ROW('POA3'!$A$2:$A$190)-ROW('POA3'!$A$2)+1/--('POA3'!$A$2:$A$190=$B$67),ROWS($A$73:G75)),9)</f>
        <v>0</v>
      </c>
      <c r="I75" s="31">
        <f>INDEX('POA3'!$A$2:$O$190,_xlfn.AGGREGATE(15,6,ROW('POA3'!$A$2:$A$190)-ROW('POA3'!$A$2)+1/--('POA3'!$A$2:$A$190=$B$67),ROWS($A$73:H75)),10)</f>
        <v>0</v>
      </c>
      <c r="J75" s="31">
        <f>INDEX('POA3'!$A$2:$O$190,_xlfn.AGGREGATE(15,6,ROW('POA3'!$A$2:$A$190)-ROW('POA3'!$A$2)+1/--('POA3'!$A$2:$A$190=$B$67),ROWS($A$73:I75)),11)</f>
        <v>0</v>
      </c>
      <c r="K75" s="31">
        <f>INDEX('POA3'!$A$2:$O$190,_xlfn.AGGREGATE(15,6,ROW('POA3'!$A$2:$A$190)-ROW('POA3'!$A$2)+1/--('POA3'!$A$2:$A$190=$B$67),ROWS($A$73:J75)),12)</f>
        <v>0</v>
      </c>
      <c r="L75" s="31">
        <f>INDEX('POA3'!$A$2:$O$190,_xlfn.AGGREGATE(15,6,ROW('POA3'!$A$2:$A$190)-ROW('POA3'!$A$2)+1/--('POA3'!$A$2:$A$190=$B$67),ROWS($A$73:K75)),13)</f>
        <v>0</v>
      </c>
      <c r="M75" s="31">
        <f>INDEX('POA3'!$A$2:$O$190,_xlfn.AGGREGATE(15,6,ROW('POA3'!$A$2:$A$190)-ROW('POA3'!$A$2)+1/--('POA3'!$A$2:$A$190=$B$67),ROWS($A$73:L75)),14)</f>
        <v>0</v>
      </c>
      <c r="N75" s="37">
        <f t="shared" si="10"/>
        <v>0</v>
      </c>
      <c r="O75" s="41">
        <f t="shared" si="11"/>
        <v>0</v>
      </c>
    </row>
    <row r="76" spans="1:16" ht="52.8" x14ac:dyDescent="0.3">
      <c r="A76" s="2" t="str">
        <f>INDEX('POA3'!$A$2:$O$190,_xlfn.AGGREGATE(15,6,ROW('POA3'!$A$2:$A$190)-ROW('POA3'!$A$2)+1/--('POA3'!$A$2:$A$190=$B$67),ROWS($A$73:A76)),3)</f>
        <v>3.4 Extensión y vinculación</v>
      </c>
      <c r="B76" s="2" t="str">
        <f>INDEX('POA3'!$A$2:$O$190,_xlfn.AGGREGATE(15,6,ROW('POA3'!$A$2:$A$190)-ROW('POA3'!$A$2)+1/--('POA3'!$A$2:$A$190=$B$67),ROWS($A$73:B76)),4)</f>
        <v>3.4.1 Fortalecer la presencia de la universidad en la sociedad a través de la divulgación del conocimiento y la promoción de la cultura y el deporte.</v>
      </c>
      <c r="C76" s="2" t="str">
        <f>INDEX('POA3'!$A$2:$O$190,_xlfn.AGGREGATE(15,6,ROW('POA3'!$A$2:$A$190)-ROW('POA3'!$A$2)+1/--('POA3'!$A$2:$A$190=$B$67),ROWS($A$73:C76)),5)</f>
        <v>3.4.1.3 Promover la formación de públicos para el arte, la ciencia y las humanidades, tanto entre los universitarios como entre la comunidad en general.</v>
      </c>
      <c r="D76" s="2" t="str">
        <f>INDEX('POA3'!$A$2:$O$190,_xlfn.AGGREGATE(15,6,ROW('POA3'!$A$2:$A$190)-ROW('POA3'!$A$2)+1/--('POA3'!$A$2:$A$190=$B$67),ROWS($A$73:D76)),6)</f>
        <v>Ofertar actividades culturales, artísticas y de extensión de los servicios del CT</v>
      </c>
      <c r="E76" s="37">
        <f t="shared" si="9"/>
        <v>0</v>
      </c>
      <c r="F76" s="31">
        <f>INDEX('POA3'!$A$2:$O$190,_xlfn.AGGREGATE(15,6,ROW('POA3'!$A$2:$A$190)-ROW('POA3'!$A$2)+1/--('POA3'!$A$2:$A$190=$B$67),ROWS($A$73:E76)),7)</f>
        <v>0</v>
      </c>
      <c r="G76" s="31">
        <f>INDEX('POA3'!$A$2:$O$190,_xlfn.AGGREGATE(15,6,ROW('POA3'!$A$2:$A$190)-ROW('POA3'!$A$2)+1/--('POA3'!$A$2:$A$190=$B$67),ROWS($A$73:F76)),8)</f>
        <v>0</v>
      </c>
      <c r="H76" s="31">
        <f>INDEX('POA3'!$A$2:$O$190,_xlfn.AGGREGATE(15,6,ROW('POA3'!$A$2:$A$190)-ROW('POA3'!$A$2)+1/--('POA3'!$A$2:$A$190=$B$67),ROWS($A$73:G76)),9)</f>
        <v>0</v>
      </c>
      <c r="I76" s="31">
        <f>INDEX('POA3'!$A$2:$O$190,_xlfn.AGGREGATE(15,6,ROW('POA3'!$A$2:$A$190)-ROW('POA3'!$A$2)+1/--('POA3'!$A$2:$A$190=$B$67),ROWS($A$73:H76)),10)</f>
        <v>0</v>
      </c>
      <c r="J76" s="31">
        <f>INDEX('POA3'!$A$2:$O$190,_xlfn.AGGREGATE(15,6,ROW('POA3'!$A$2:$A$190)-ROW('POA3'!$A$2)+1/--('POA3'!$A$2:$A$190=$B$67),ROWS($A$73:I76)),11)</f>
        <v>0</v>
      </c>
      <c r="K76" s="31">
        <f>INDEX('POA3'!$A$2:$O$190,_xlfn.AGGREGATE(15,6,ROW('POA3'!$A$2:$A$190)-ROW('POA3'!$A$2)+1/--('POA3'!$A$2:$A$190=$B$67),ROWS($A$73:J76)),12)</f>
        <v>0</v>
      </c>
      <c r="L76" s="31">
        <f>INDEX('POA3'!$A$2:$O$190,_xlfn.AGGREGATE(15,6,ROW('POA3'!$A$2:$A$190)-ROW('POA3'!$A$2)+1/--('POA3'!$A$2:$A$190=$B$67),ROWS($A$73:K76)),13)</f>
        <v>0</v>
      </c>
      <c r="M76" s="31">
        <f>INDEX('POA3'!$A$2:$O$190,_xlfn.AGGREGATE(15,6,ROW('POA3'!$A$2:$A$190)-ROW('POA3'!$A$2)+1/--('POA3'!$A$2:$A$190=$B$67),ROWS($A$73:L76)),14)</f>
        <v>0</v>
      </c>
      <c r="N76" s="37">
        <f t="shared" si="10"/>
        <v>0</v>
      </c>
      <c r="O76" s="41">
        <f t="shared" si="11"/>
        <v>0</v>
      </c>
    </row>
    <row r="77" spans="1:16" ht="66" x14ac:dyDescent="0.3">
      <c r="A77" s="2" t="str">
        <f>INDEX('POA3'!$A$2:$O$190,_xlfn.AGGREGATE(15,6,ROW('POA3'!$A$2:$A$190)-ROW('POA3'!$A$2)+1/--('POA3'!$A$2:$A$190=$B$67),ROWS($A$73:A77)),3)</f>
        <v>3.4 Extensión y vinculación</v>
      </c>
      <c r="B77" s="2" t="str">
        <f>INDEX('POA3'!$A$2:$O$190,_xlfn.AGGREGATE(15,6,ROW('POA3'!$A$2:$A$190)-ROW('POA3'!$A$2)+1/--('POA3'!$A$2:$A$190=$B$67),ROWS($A$73:B77)),4)</f>
        <v>3.4.1 Fortalecer la presencia de la universidad en la sociedad a través de la divulgación del conocimiento y la promoción de la cultura y el deporte.</v>
      </c>
      <c r="C77" s="2" t="str">
        <f>INDEX('POA3'!$A$2:$O$190,_xlfn.AGGREGATE(15,6,ROW('POA3'!$A$2:$A$190)-ROW('POA3'!$A$2)+1/--('POA3'!$A$2:$A$190=$B$67),ROWS($A$73:C77)),5)</f>
        <v>3.4.1.7 Promover la participación de los universitarios en actividades de extensión de los servicios que brinda la uabc, y de intervención comunitaria orientadas a sectores sociales en condiciones de vulnerabilidad.</v>
      </c>
      <c r="D77" s="2" t="str">
        <f>INDEX('POA3'!$A$2:$O$190,_xlfn.AGGREGATE(15,6,ROW('POA3'!$A$2:$A$190)-ROW('POA3'!$A$2)+1/--('POA3'!$A$2:$A$190=$B$67),ROWS($A$73:D77)),6)</f>
        <v>Colaborar en la organización de eventos universitarios de responsabilidad social y de intervención comunitaria.</v>
      </c>
      <c r="E77" s="37">
        <f t="shared" si="9"/>
        <v>2</v>
      </c>
      <c r="F77" s="31">
        <f>INDEX('POA3'!$A$2:$O$190,_xlfn.AGGREGATE(15,6,ROW('POA3'!$A$2:$A$190)-ROW('POA3'!$A$2)+1/--('POA3'!$A$2:$A$190=$B$67),ROWS($A$73:E77)),7)</f>
        <v>1</v>
      </c>
      <c r="G77" s="31">
        <f>INDEX('POA3'!$A$2:$O$190,_xlfn.AGGREGATE(15,6,ROW('POA3'!$A$2:$A$190)-ROW('POA3'!$A$2)+1/--('POA3'!$A$2:$A$190=$B$67),ROWS($A$73:F77)),8)</f>
        <v>1</v>
      </c>
      <c r="H77" s="31">
        <f>INDEX('POA3'!$A$2:$O$190,_xlfn.AGGREGATE(15,6,ROW('POA3'!$A$2:$A$190)-ROW('POA3'!$A$2)+1/--('POA3'!$A$2:$A$190=$B$67),ROWS($A$73:G77)),9)</f>
        <v>0</v>
      </c>
      <c r="I77" s="31">
        <f>INDEX('POA3'!$A$2:$O$190,_xlfn.AGGREGATE(15,6,ROW('POA3'!$A$2:$A$190)-ROW('POA3'!$A$2)+1/--('POA3'!$A$2:$A$190=$B$67),ROWS($A$73:H77)),10)</f>
        <v>0</v>
      </c>
      <c r="J77" s="31">
        <f>INDEX('POA3'!$A$2:$O$190,_xlfn.AGGREGATE(15,6,ROW('POA3'!$A$2:$A$190)-ROW('POA3'!$A$2)+1/--('POA3'!$A$2:$A$190=$B$67),ROWS($A$73:I77)),11)</f>
        <v>1</v>
      </c>
      <c r="K77" s="31">
        <f>INDEX('POA3'!$A$2:$O$190,_xlfn.AGGREGATE(15,6,ROW('POA3'!$A$2:$A$190)-ROW('POA3'!$A$2)+1/--('POA3'!$A$2:$A$190=$B$67),ROWS($A$73:J77)),12)</f>
        <v>0</v>
      </c>
      <c r="L77" s="31">
        <f>INDEX('POA3'!$A$2:$O$190,_xlfn.AGGREGATE(15,6,ROW('POA3'!$A$2:$A$190)-ROW('POA3'!$A$2)+1/--('POA3'!$A$2:$A$190=$B$67),ROWS($A$73:K77)),13)</f>
        <v>0</v>
      </c>
      <c r="M77" s="31">
        <f>INDEX('POA3'!$A$2:$O$190,_xlfn.AGGREGATE(15,6,ROW('POA3'!$A$2:$A$190)-ROW('POA3'!$A$2)+1/--('POA3'!$A$2:$A$190=$B$67),ROWS($A$73:L77)),14)</f>
        <v>0</v>
      </c>
      <c r="N77" s="37">
        <f t="shared" si="10"/>
        <v>1</v>
      </c>
      <c r="O77" s="41">
        <f t="shared" si="11"/>
        <v>0.5</v>
      </c>
    </row>
    <row r="78" spans="1:16" ht="15" x14ac:dyDescent="0.25">
      <c r="A78" s="13"/>
      <c r="B78" s="13"/>
      <c r="C78" s="13"/>
      <c r="D78" s="13"/>
      <c r="E78" s="14"/>
      <c r="F78" s="14"/>
      <c r="G78" s="15"/>
      <c r="H78" s="15"/>
      <c r="I78" s="15"/>
      <c r="J78" s="15"/>
      <c r="K78" s="15"/>
      <c r="L78" s="15"/>
      <c r="M78" s="15"/>
      <c r="N78" s="15"/>
      <c r="O78" s="16"/>
    </row>
    <row r="80" spans="1:16" ht="15.6" x14ac:dyDescent="0.3">
      <c r="A80" s="4"/>
      <c r="B80" s="82" t="s">
        <v>0</v>
      </c>
      <c r="C80" s="82"/>
      <c r="D80" s="82"/>
      <c r="E80" s="82"/>
      <c r="F80" s="82"/>
      <c r="G80" s="82"/>
      <c r="H80" s="82"/>
      <c r="I80" s="82"/>
      <c r="J80" s="82"/>
      <c r="K80" s="82"/>
      <c r="L80" s="82"/>
      <c r="M80" s="82"/>
      <c r="N80" s="82"/>
      <c r="O80" s="82"/>
    </row>
    <row r="81" spans="1:16" x14ac:dyDescent="0.3">
      <c r="A81" s="4"/>
      <c r="B81" s="83" t="s">
        <v>1564</v>
      </c>
      <c r="C81" s="83"/>
      <c r="D81" s="83"/>
      <c r="E81" s="83"/>
      <c r="F81" s="83"/>
      <c r="G81" s="83"/>
      <c r="H81" s="83"/>
      <c r="I81" s="83"/>
      <c r="J81" s="83"/>
      <c r="K81" s="83"/>
      <c r="L81" s="83"/>
      <c r="M81" s="83"/>
      <c r="N81" s="83"/>
      <c r="O81" s="83"/>
    </row>
    <row r="82" spans="1:16" x14ac:dyDescent="0.3">
      <c r="A82" s="4"/>
      <c r="B82" s="47"/>
      <c r="C82" s="47"/>
      <c r="D82" s="47"/>
      <c r="E82" s="47"/>
      <c r="F82" s="47"/>
      <c r="G82" s="47"/>
      <c r="H82" s="47"/>
      <c r="I82" s="47"/>
      <c r="J82" s="47"/>
      <c r="K82" s="47"/>
      <c r="L82" s="47"/>
      <c r="M82" s="47"/>
      <c r="N82" s="47"/>
      <c r="O82" s="47"/>
    </row>
    <row r="83" spans="1:16" ht="15.6" x14ac:dyDescent="0.3">
      <c r="A83" s="4"/>
      <c r="B83" s="12"/>
      <c r="C83" s="12"/>
      <c r="D83" s="12"/>
      <c r="E83" s="12"/>
      <c r="F83" s="12"/>
      <c r="G83" s="12"/>
      <c r="H83" s="12"/>
      <c r="I83" s="12"/>
      <c r="J83" s="12"/>
      <c r="K83" s="12"/>
      <c r="L83" s="12"/>
      <c r="M83" s="12"/>
      <c r="N83" s="12"/>
      <c r="O83" s="12"/>
    </row>
    <row r="84" spans="1:16" ht="15.6" x14ac:dyDescent="0.3">
      <c r="A84" s="6" t="s">
        <v>1</v>
      </c>
      <c r="B84" s="33">
        <v>451</v>
      </c>
      <c r="C84" s="84" t="s">
        <v>1568</v>
      </c>
      <c r="D84" s="84"/>
      <c r="E84" s="84"/>
      <c r="F84" s="84"/>
      <c r="G84" s="84"/>
      <c r="H84" s="84"/>
      <c r="I84" s="84"/>
      <c r="J84" s="84"/>
      <c r="K84" s="84"/>
      <c r="L84" s="84"/>
      <c r="M84" s="84"/>
      <c r="N84" s="84"/>
      <c r="O84" s="46"/>
    </row>
    <row r="85" spans="1:16" x14ac:dyDescent="0.3">
      <c r="A85" s="6" t="s">
        <v>13</v>
      </c>
      <c r="B85" s="11" t="s">
        <v>4</v>
      </c>
      <c r="C85" s="84" t="s">
        <v>40</v>
      </c>
      <c r="D85" s="84"/>
      <c r="E85" s="84"/>
      <c r="F85" s="84"/>
      <c r="G85" s="84"/>
      <c r="H85" s="84"/>
      <c r="I85" s="84"/>
      <c r="J85" s="84"/>
      <c r="K85" s="84"/>
      <c r="L85" s="84"/>
      <c r="M85" s="84"/>
      <c r="N85" s="84"/>
      <c r="O85" s="8"/>
      <c r="P85" s="4"/>
    </row>
    <row r="86" spans="1:16" x14ac:dyDescent="0.3">
      <c r="B86" s="9"/>
      <c r="C86" s="9"/>
      <c r="D86" s="9"/>
      <c r="E86" s="9"/>
      <c r="F86" s="9"/>
      <c r="G86" s="9"/>
      <c r="H86" s="9"/>
      <c r="I86" s="9"/>
      <c r="J86" s="9"/>
      <c r="K86" s="9"/>
      <c r="L86" s="9"/>
      <c r="M86" s="9"/>
      <c r="N86" s="9"/>
    </row>
    <row r="87" spans="1:16" x14ac:dyDescent="0.3">
      <c r="A87" s="85" t="s">
        <v>21</v>
      </c>
      <c r="B87" s="85" t="s">
        <v>22</v>
      </c>
      <c r="C87" s="85" t="s">
        <v>23</v>
      </c>
      <c r="D87" s="85" t="s">
        <v>24</v>
      </c>
      <c r="E87" s="85" t="s">
        <v>5</v>
      </c>
      <c r="F87" s="86" t="s">
        <v>25</v>
      </c>
      <c r="G87" s="86"/>
      <c r="H87" s="86"/>
      <c r="I87" s="86"/>
      <c r="J87" s="86"/>
      <c r="K87" s="86"/>
      <c r="L87" s="86"/>
      <c r="M87" s="86"/>
      <c r="N87" s="87" t="s">
        <v>16</v>
      </c>
      <c r="O87" s="85" t="s">
        <v>17</v>
      </c>
    </row>
    <row r="88" spans="1:16" x14ac:dyDescent="0.3">
      <c r="A88" s="85"/>
      <c r="B88" s="85"/>
      <c r="C88" s="85"/>
      <c r="D88" s="85"/>
      <c r="E88" s="85"/>
      <c r="F88" s="86" t="s">
        <v>6</v>
      </c>
      <c r="G88" s="86"/>
      <c r="H88" s="86" t="s">
        <v>7</v>
      </c>
      <c r="I88" s="86"/>
      <c r="J88" s="86" t="s">
        <v>8</v>
      </c>
      <c r="K88" s="86"/>
      <c r="L88" s="86" t="s">
        <v>9</v>
      </c>
      <c r="M88" s="86"/>
      <c r="N88" s="87"/>
      <c r="O88" s="85"/>
    </row>
    <row r="89" spans="1:16" x14ac:dyDescent="0.3">
      <c r="A89" s="85"/>
      <c r="B89" s="85"/>
      <c r="C89" s="85"/>
      <c r="D89" s="85"/>
      <c r="E89" s="85"/>
      <c r="F89" s="48" t="s">
        <v>10</v>
      </c>
      <c r="G89" s="48" t="s">
        <v>11</v>
      </c>
      <c r="H89" s="48" t="s">
        <v>10</v>
      </c>
      <c r="I89" s="48" t="s">
        <v>11</v>
      </c>
      <c r="J89" s="48" t="s">
        <v>10</v>
      </c>
      <c r="K89" s="48" t="s">
        <v>12</v>
      </c>
      <c r="L89" s="48" t="s">
        <v>10</v>
      </c>
      <c r="M89" s="48" t="s">
        <v>12</v>
      </c>
      <c r="N89" s="87"/>
      <c r="O89" s="85"/>
    </row>
    <row r="90" spans="1:16" ht="51.75" customHeight="1" x14ac:dyDescent="0.3">
      <c r="A90" s="2" t="str">
        <f>INDEX('POA4'!$A$2:$O$152,_xlfn.AGGREGATE(15,6,ROW('POA4'!$A$2:$A$152)-ROW('POA4'!$A$2)+1/--('POA4'!$A$2:$A$152=$B$84),ROWS($A$90:A90)),3)</f>
        <v>4.10 Organización y gestión administrativa</v>
      </c>
      <c r="B90" s="2" t="str">
        <f>INDEX('POA4'!$A$2:$O$152,_xlfn.AGGREGATE(15,6,ROW('POA4'!$A$2:$A$152)-ROW('POA4'!$A$2)+1/--('POA4'!$A$2:$A$152=$B$84),ROWS($A$90:B90)),4)</f>
        <v>4.10.2 Fortalecer los esquemas de capacitación del personal administrativo y de servicios.</v>
      </c>
      <c r="C90" s="2" t="str">
        <f>INDEX('POA4'!$A$2:$O$152,_xlfn.AGGREGATE(15,6,ROW('POA4'!$A$2:$A$152)-ROW('POA4'!$A$2)+1/--('POA4'!$A$2:$A$152=$B$84),ROWS($A$90:C90)),5)</f>
        <v>4.10.2.1 Asegurar la capacitación oportuna y pertinente del personal administrativo y de ser- vicios, que les permita desarrollarse en los planos personal, laboral y profesional.</v>
      </c>
      <c r="D90" s="2" t="str">
        <f>INDEX('POA4'!$A$2:$O$152,_xlfn.AGGREGATE(15,6,ROW('POA4'!$A$2:$A$152)-ROW('POA4'!$A$2)+1/--('POA4'!$A$2:$A$152=$B$84),ROWS($A$90:D90)),6)</f>
        <v>RH Ofertar cursos de capacitación pertinentes a las actividades del personal administrativo y de servicios.</v>
      </c>
      <c r="E90" s="37">
        <f t="shared" ref="E90" si="12">+F90+H90+J90+L90</f>
        <v>8</v>
      </c>
      <c r="F90" s="31">
        <f>INDEX('POA4'!$A$2:$O$152,_xlfn.AGGREGATE(15,6,ROW('POA4'!$A$2:$A$152)-ROW('POA4'!$A$2)+1/--('POA4'!$A$2:$A$152=$B$84),ROWS($A$90:F90)),7)</f>
        <v>2</v>
      </c>
      <c r="G90" s="31">
        <f>INDEX('POA4'!$A$2:$O$152,_xlfn.AGGREGATE(15,6,ROW('POA4'!$A$2:$A$152)-ROW('POA4'!$A$2)+1/--('POA4'!$A$2:$A$152=$B$84),ROWS($A$90:G90)),8)</f>
        <v>0</v>
      </c>
      <c r="H90" s="31">
        <f>INDEX('POA4'!$A$2:$O$152,_xlfn.AGGREGATE(15,6,ROW('POA4'!$A$2:$A$152)-ROW('POA4'!$A$2)+1/--('POA4'!$A$2:$A$152=$B$84),ROWS($A$90:H90)),9)</f>
        <v>2</v>
      </c>
      <c r="I90" s="31">
        <f>INDEX('POA4'!$A$2:$O$152,_xlfn.AGGREGATE(15,6,ROW('POA4'!$A$2:$A$152)-ROW('POA4'!$A$2)+1/--('POA4'!$A$2:$A$152=$B$84),ROWS($A$90:I90)),10)</f>
        <v>0</v>
      </c>
      <c r="J90" s="31">
        <f>INDEX('POA4'!$A$2:$O$152,_xlfn.AGGREGATE(15,6,ROW('POA4'!$A$2:$A$152)-ROW('POA4'!$A$2)+1/--('POA4'!$A$2:$A$152=$B$84),ROWS($A$90:J90)),11)</f>
        <v>2</v>
      </c>
      <c r="K90" s="31">
        <f>INDEX('POA4'!$A$2:$O$152,_xlfn.AGGREGATE(15,6,ROW('POA4'!$A$2:$A$152)-ROW('POA4'!$A$2)+1/--('POA4'!$A$2:$A$152=$B$84),ROWS($A$90:K90)),12)</f>
        <v>0</v>
      </c>
      <c r="L90" s="31">
        <f>INDEX('POA4'!$A$2:$O$152,_xlfn.AGGREGATE(15,6,ROW('POA4'!$A$2:$A$152)-ROW('POA4'!$A$2)+1/--('POA4'!$A$2:$A$152=$B$84),ROWS($A$90:L90)),13)</f>
        <v>2</v>
      </c>
      <c r="M90" s="31">
        <f>INDEX('POA4'!$A$2:$O$152,_xlfn.AGGREGATE(15,6,ROW('POA4'!$A$2:$A$152)-ROW('POA4'!$A$2)+1/--('POA4'!$A$2:$A$152=$B$84),ROWS($A$90:M90)),14)</f>
        <v>0</v>
      </c>
      <c r="N90" s="37">
        <f t="shared" ref="N90" si="13">+G90+I90+K90+M90</f>
        <v>0</v>
      </c>
      <c r="O90" s="41">
        <f t="shared" ref="O90" si="14">IFERROR(N90/E90,0%)</f>
        <v>0</v>
      </c>
    </row>
    <row r="91" spans="1:16" ht="51.75" customHeight="1" x14ac:dyDescent="0.3">
      <c r="A91" s="2" t="str">
        <f>INDEX('POA4'!$A$2:$O$152,_xlfn.AGGREGATE(15,6,ROW('POA4'!$A$2:$A$152)-ROW('POA4'!$A$2)+1/--('POA4'!$A$2:$A$152=$B$84),ROWS($A$90:A91)),3)</f>
        <v>4.10 Organización y gestión administrativa</v>
      </c>
      <c r="B91" s="2" t="str">
        <f>INDEX('POA4'!$A$2:$O$152,_xlfn.AGGREGATE(15,6,ROW('POA4'!$A$2:$A$152)-ROW('POA4'!$A$2)+1/--('POA4'!$A$2:$A$152=$B$84),ROWS($A$90:B91)),4)</f>
        <v>4.10.2 Fortalecer los esquemas de capacitación del personal administrativo y de servicios.</v>
      </c>
      <c r="C91" s="2" t="str">
        <f>INDEX('POA4'!$A$2:$O$152,_xlfn.AGGREGATE(15,6,ROW('POA4'!$A$2:$A$152)-ROW('POA4'!$A$2)+1/--('POA4'!$A$2:$A$152=$B$84),ROWS($A$90:C91)),5)</f>
        <v>4.10.2.2 Establecer un programa de capacitación para mandos medios y directivos con temáticas relacionadas con la gestión administrativa, liderazgo y función directiva.</v>
      </c>
      <c r="D91" s="2" t="str">
        <f>INDEX('POA4'!$A$2:$O$152,_xlfn.AGGREGATE(15,6,ROW('POA4'!$A$2:$A$152)-ROW('POA4'!$A$2)+1/--('POA4'!$A$2:$A$152=$B$84),ROWS($A$90:D91)),6)</f>
        <v>RH Elaborar y ofertar cursos de capacitación para mandos medios y directivos.</v>
      </c>
      <c r="E91" s="37">
        <f t="shared" ref="E91:E97" si="15">+F91+H91+J91+L91</f>
        <v>2</v>
      </c>
      <c r="F91" s="31">
        <f>INDEX('POA4'!$A$2:$O$152,_xlfn.AGGREGATE(15,6,ROW('POA4'!$A$2:$A$152)-ROW('POA4'!$A$2)+1/--('POA4'!$A$2:$A$152=$B$84),ROWS($A$90:F91)),7)</f>
        <v>0</v>
      </c>
      <c r="G91" s="31">
        <f>INDEX('POA4'!$A$2:$O$152,_xlfn.AGGREGATE(15,6,ROW('POA4'!$A$2:$A$152)-ROW('POA4'!$A$2)+1/--('POA4'!$A$2:$A$152=$B$84),ROWS($A$90:G91)),8)</f>
        <v>0</v>
      </c>
      <c r="H91" s="31">
        <f>INDEX('POA4'!$A$2:$O$152,_xlfn.AGGREGATE(15,6,ROW('POA4'!$A$2:$A$152)-ROW('POA4'!$A$2)+1/--('POA4'!$A$2:$A$152=$B$84),ROWS($A$90:H91)),9)</f>
        <v>1</v>
      </c>
      <c r="I91" s="31">
        <f>INDEX('POA4'!$A$2:$O$152,_xlfn.AGGREGATE(15,6,ROW('POA4'!$A$2:$A$152)-ROW('POA4'!$A$2)+1/--('POA4'!$A$2:$A$152=$B$84),ROWS($A$90:I91)),10)</f>
        <v>0</v>
      </c>
      <c r="J91" s="31">
        <f>INDEX('POA4'!$A$2:$O$152,_xlfn.AGGREGATE(15,6,ROW('POA4'!$A$2:$A$152)-ROW('POA4'!$A$2)+1/--('POA4'!$A$2:$A$152=$B$84),ROWS($A$90:J91)),11)</f>
        <v>0</v>
      </c>
      <c r="K91" s="31">
        <f>INDEX('POA4'!$A$2:$O$152,_xlfn.AGGREGATE(15,6,ROW('POA4'!$A$2:$A$152)-ROW('POA4'!$A$2)+1/--('POA4'!$A$2:$A$152=$B$84),ROWS($A$90:K91)),12)</f>
        <v>0</v>
      </c>
      <c r="L91" s="31">
        <f>INDEX('POA4'!$A$2:$O$152,_xlfn.AGGREGATE(15,6,ROW('POA4'!$A$2:$A$152)-ROW('POA4'!$A$2)+1/--('POA4'!$A$2:$A$152=$B$84),ROWS($A$90:L91)),13)</f>
        <v>1</v>
      </c>
      <c r="M91" s="31">
        <f>INDEX('POA4'!$A$2:$O$152,_xlfn.AGGREGATE(15,6,ROW('POA4'!$A$2:$A$152)-ROW('POA4'!$A$2)+1/--('POA4'!$A$2:$A$152=$B$84),ROWS($A$90:M91)),14)</f>
        <v>0</v>
      </c>
      <c r="N91" s="37">
        <f t="shared" ref="N91:N97" si="16">+G91+I91+K91+M91</f>
        <v>0</v>
      </c>
      <c r="O91" s="41">
        <f t="shared" ref="O91:O97" si="17">IFERROR(N91/E91,0%)</f>
        <v>0</v>
      </c>
    </row>
    <row r="92" spans="1:16" ht="51.75" customHeight="1" x14ac:dyDescent="0.3">
      <c r="A92" s="2" t="str">
        <f>INDEX('POA4'!$A$2:$O$152,_xlfn.AGGREGATE(15,6,ROW('POA4'!$A$2:$A$152)-ROW('POA4'!$A$2)+1/--('POA4'!$A$2:$A$152=$B$84),ROWS($A$90:A92)),3)</f>
        <v>4.12 Gobernanza universitaria, transparencia y rendición de cuentas</v>
      </c>
      <c r="B92" s="2" t="str">
        <f>INDEX('POA4'!$A$2:$O$152,_xlfn.AGGREGATE(15,6,ROW('POA4'!$A$2:$A$152)-ROW('POA4'!$A$2)+1/--('POA4'!$A$2:$A$152=$B$84),ROWS($A$90:B92)),4)</f>
        <v>4.12.2 Reforzar los mecanismos institucionales en materia de transparencia y rendición de cuentas.</v>
      </c>
      <c r="C92" s="2" t="str">
        <f>INDEX('POA4'!$A$2:$O$152,_xlfn.AGGREGATE(15,6,ROW('POA4'!$A$2:$A$152)-ROW('POA4'!$A$2)+1/--('POA4'!$A$2:$A$152=$B$84),ROWS($A$90:C92)),5)</f>
        <v>4.12.2.3 Crear el sistema institucional de archivos físicos y digitales para el registro y resguardo de documentos oficiales de las dependencias universitarias.</v>
      </c>
      <c r="D92" s="2" t="str">
        <f>INDEX('POA4'!$A$2:$O$152,_xlfn.AGGREGATE(15,6,ROW('POA4'!$A$2:$A$152)-ROW('POA4'!$A$2)+1/--('POA4'!$A$2:$A$152=$B$84),ROWS($A$90:D92)),6)</f>
        <v>RH Seguimiento al proyecto de digitalización del archivo y actualización de expedientes físicos.</v>
      </c>
      <c r="E92" s="37">
        <f t="shared" si="15"/>
        <v>1</v>
      </c>
      <c r="F92" s="31">
        <f>INDEX('POA4'!$A$2:$O$152,_xlfn.AGGREGATE(15,6,ROW('POA4'!$A$2:$A$152)-ROW('POA4'!$A$2)+1/--('POA4'!$A$2:$A$152=$B$84),ROWS($A$90:F92)),7)</f>
        <v>0</v>
      </c>
      <c r="G92" s="31">
        <f>INDEX('POA4'!$A$2:$O$152,_xlfn.AGGREGATE(15,6,ROW('POA4'!$A$2:$A$152)-ROW('POA4'!$A$2)+1/--('POA4'!$A$2:$A$152=$B$84),ROWS($A$90:G92)),8)</f>
        <v>0</v>
      </c>
      <c r="H92" s="31">
        <f>INDEX('POA4'!$A$2:$O$152,_xlfn.AGGREGATE(15,6,ROW('POA4'!$A$2:$A$152)-ROW('POA4'!$A$2)+1/--('POA4'!$A$2:$A$152=$B$84),ROWS($A$90:H92)),9)</f>
        <v>0</v>
      </c>
      <c r="I92" s="31">
        <f>INDEX('POA4'!$A$2:$O$152,_xlfn.AGGREGATE(15,6,ROW('POA4'!$A$2:$A$152)-ROW('POA4'!$A$2)+1/--('POA4'!$A$2:$A$152=$B$84),ROWS($A$90:I92)),10)</f>
        <v>0</v>
      </c>
      <c r="J92" s="31">
        <f>INDEX('POA4'!$A$2:$O$152,_xlfn.AGGREGATE(15,6,ROW('POA4'!$A$2:$A$152)-ROW('POA4'!$A$2)+1/--('POA4'!$A$2:$A$152=$B$84),ROWS($A$90:J92)),11)</f>
        <v>0</v>
      </c>
      <c r="K92" s="31">
        <f>INDEX('POA4'!$A$2:$O$152,_xlfn.AGGREGATE(15,6,ROW('POA4'!$A$2:$A$152)-ROW('POA4'!$A$2)+1/--('POA4'!$A$2:$A$152=$B$84),ROWS($A$90:K92)),12)</f>
        <v>0</v>
      </c>
      <c r="L92" s="31">
        <f>INDEX('POA4'!$A$2:$O$152,_xlfn.AGGREGATE(15,6,ROW('POA4'!$A$2:$A$152)-ROW('POA4'!$A$2)+1/--('POA4'!$A$2:$A$152=$B$84),ROWS($A$90:L92)),13)</f>
        <v>1</v>
      </c>
      <c r="M92" s="31">
        <f>INDEX('POA4'!$A$2:$O$152,_xlfn.AGGREGATE(15,6,ROW('POA4'!$A$2:$A$152)-ROW('POA4'!$A$2)+1/--('POA4'!$A$2:$A$152=$B$84),ROWS($A$90:M92)),14)</f>
        <v>0</v>
      </c>
      <c r="N92" s="37">
        <f t="shared" si="16"/>
        <v>0</v>
      </c>
      <c r="O92" s="41">
        <f t="shared" si="17"/>
        <v>0</v>
      </c>
    </row>
    <row r="93" spans="1:16" ht="51.75" customHeight="1" x14ac:dyDescent="0.3">
      <c r="A93" s="2" t="str">
        <f>INDEX('POA4'!$A$2:$O$152,_xlfn.AGGREGATE(15,6,ROW('POA4'!$A$2:$A$152)-ROW('POA4'!$A$2)+1/--('POA4'!$A$2:$A$152=$B$84),ROWS($A$90:A93)),3)</f>
        <v>4.10 Organización y gestión administrativa</v>
      </c>
      <c r="B93" s="2" t="str">
        <f>INDEX('POA4'!$A$2:$O$152,_xlfn.AGGREGATE(15,6,ROW('POA4'!$A$2:$A$152)-ROW('POA4'!$A$2)+1/--('POA4'!$A$2:$A$152=$B$84),ROWS($A$90:B93)),4)</f>
        <v>4.10.1 Mejorar el funcionamiento de la universidad con base en la adecuación de su estructura organizacional.</v>
      </c>
      <c r="C93" s="2" t="str">
        <f>INDEX('POA4'!$A$2:$O$152,_xlfn.AGGREGATE(15,6,ROW('POA4'!$A$2:$A$152)-ROW('POA4'!$A$2)+1/--('POA4'!$A$2:$A$152=$B$84),ROWS($A$90:C93)),5)</f>
        <v>4.10.1.3 Implementar los procesos y procedimientos en congruencia con la estructura organizacional que contribuyan al cumplimiento de las funciones sustantivas de la institución.</v>
      </c>
      <c r="D93" s="2" t="str">
        <f>INDEX('POA4'!$A$2:$O$152,_xlfn.AGGREGATE(15,6,ROW('POA4'!$A$2:$A$152)-ROW('POA4'!$A$2)+1/--('POA4'!$A$2:$A$152=$B$84),ROWS($A$90:D93)),6)</f>
        <v>SA Ejecutar solicitudes de adquisiciones</v>
      </c>
      <c r="E93" s="37">
        <f t="shared" si="15"/>
        <v>4</v>
      </c>
      <c r="F93" s="31">
        <f>INDEX('POA4'!$A$2:$O$152,_xlfn.AGGREGATE(15,6,ROW('POA4'!$A$2:$A$152)-ROW('POA4'!$A$2)+1/--('POA4'!$A$2:$A$152=$B$84),ROWS($A$90:F93)),7)</f>
        <v>1</v>
      </c>
      <c r="G93" s="31">
        <f>INDEX('POA4'!$A$2:$O$152,_xlfn.AGGREGATE(15,6,ROW('POA4'!$A$2:$A$152)-ROW('POA4'!$A$2)+1/--('POA4'!$A$2:$A$152=$B$84),ROWS($A$90:G93)),8)</f>
        <v>1</v>
      </c>
      <c r="H93" s="31">
        <f>INDEX('POA4'!$A$2:$O$152,_xlfn.AGGREGATE(15,6,ROW('POA4'!$A$2:$A$152)-ROW('POA4'!$A$2)+1/--('POA4'!$A$2:$A$152=$B$84),ROWS($A$90:H93)),9)</f>
        <v>1</v>
      </c>
      <c r="I93" s="31">
        <f>INDEX('POA4'!$A$2:$O$152,_xlfn.AGGREGATE(15,6,ROW('POA4'!$A$2:$A$152)-ROW('POA4'!$A$2)+1/--('POA4'!$A$2:$A$152=$B$84),ROWS($A$90:I93)),10)</f>
        <v>0</v>
      </c>
      <c r="J93" s="31">
        <f>INDEX('POA4'!$A$2:$O$152,_xlfn.AGGREGATE(15,6,ROW('POA4'!$A$2:$A$152)-ROW('POA4'!$A$2)+1/--('POA4'!$A$2:$A$152=$B$84),ROWS($A$90:J93)),11)</f>
        <v>1</v>
      </c>
      <c r="K93" s="31">
        <f>INDEX('POA4'!$A$2:$O$152,_xlfn.AGGREGATE(15,6,ROW('POA4'!$A$2:$A$152)-ROW('POA4'!$A$2)+1/--('POA4'!$A$2:$A$152=$B$84),ROWS($A$90:K93)),12)</f>
        <v>0</v>
      </c>
      <c r="L93" s="31">
        <f>INDEX('POA4'!$A$2:$O$152,_xlfn.AGGREGATE(15,6,ROW('POA4'!$A$2:$A$152)-ROW('POA4'!$A$2)+1/--('POA4'!$A$2:$A$152=$B$84),ROWS($A$90:L93)),13)</f>
        <v>1</v>
      </c>
      <c r="M93" s="31">
        <f>INDEX('POA4'!$A$2:$O$152,_xlfn.AGGREGATE(15,6,ROW('POA4'!$A$2:$A$152)-ROW('POA4'!$A$2)+1/--('POA4'!$A$2:$A$152=$B$84),ROWS($A$90:M93)),14)</f>
        <v>0</v>
      </c>
      <c r="N93" s="37">
        <f t="shared" si="16"/>
        <v>1</v>
      </c>
      <c r="O93" s="41">
        <f t="shared" si="17"/>
        <v>0.25</v>
      </c>
    </row>
    <row r="94" spans="1:16" ht="51.75" customHeight="1" x14ac:dyDescent="0.3">
      <c r="A94" s="2" t="str">
        <f>INDEX('POA4'!$A$2:$O$152,_xlfn.AGGREGATE(15,6,ROW('POA4'!$A$2:$A$152)-ROW('POA4'!$A$2)+1/--('POA4'!$A$2:$A$152=$B$84),ROWS($A$90:A94)),3)</f>
        <v>4.10 Organización y gestión administrativa</v>
      </c>
      <c r="B94" s="2" t="str">
        <f>INDEX('POA4'!$A$2:$O$152,_xlfn.AGGREGATE(15,6,ROW('POA4'!$A$2:$A$152)-ROW('POA4'!$A$2)+1/--('POA4'!$A$2:$A$152=$B$84),ROWS($A$90:B94)),4)</f>
        <v>4.10.1 Mejorar el funcionamiento de la universidad con base en la adecuación de su estructura organizacional.</v>
      </c>
      <c r="C94" s="2" t="str">
        <f>INDEX('POA4'!$A$2:$O$152,_xlfn.AGGREGATE(15,6,ROW('POA4'!$A$2:$A$152)-ROW('POA4'!$A$2)+1/--('POA4'!$A$2:$A$152=$B$84),ROWS($A$90:C94)),5)</f>
        <v>4.10.1.4 Fortalecer los canales de comunicación interna y generar un clima organizacional propicios para el cumplimiento de los propósitos institucionales.</v>
      </c>
      <c r="D94" s="2" t="str">
        <f>INDEX('POA4'!$A$2:$O$152,_xlfn.AGGREGATE(15,6,ROW('POA4'!$A$2:$A$152)-ROW('POA4'!$A$2)+1/--('POA4'!$A$2:$A$152=$B$84),ROWS($A$90:D94)),6)</f>
        <v>Realizar actividades de interacción entre dependencias que propicien el mejoramiento del clima organizacional</v>
      </c>
      <c r="E94" s="37">
        <f t="shared" si="15"/>
        <v>0</v>
      </c>
      <c r="F94" s="31">
        <f>INDEX('POA4'!$A$2:$O$152,_xlfn.AGGREGATE(15,6,ROW('POA4'!$A$2:$A$152)-ROW('POA4'!$A$2)+1/--('POA4'!$A$2:$A$152=$B$84),ROWS($A$90:F94)),7)</f>
        <v>0</v>
      </c>
      <c r="G94" s="31">
        <f>INDEX('POA4'!$A$2:$O$152,_xlfn.AGGREGATE(15,6,ROW('POA4'!$A$2:$A$152)-ROW('POA4'!$A$2)+1/--('POA4'!$A$2:$A$152=$B$84),ROWS($A$90:G94)),8)</f>
        <v>0</v>
      </c>
      <c r="H94" s="31">
        <f>INDEX('POA4'!$A$2:$O$152,_xlfn.AGGREGATE(15,6,ROW('POA4'!$A$2:$A$152)-ROW('POA4'!$A$2)+1/--('POA4'!$A$2:$A$152=$B$84),ROWS($A$90:H94)),9)</f>
        <v>0</v>
      </c>
      <c r="I94" s="31">
        <f>INDEX('POA4'!$A$2:$O$152,_xlfn.AGGREGATE(15,6,ROW('POA4'!$A$2:$A$152)-ROW('POA4'!$A$2)+1/--('POA4'!$A$2:$A$152=$B$84),ROWS($A$90:I94)),10)</f>
        <v>0</v>
      </c>
      <c r="J94" s="31">
        <f>INDEX('POA4'!$A$2:$O$152,_xlfn.AGGREGATE(15,6,ROW('POA4'!$A$2:$A$152)-ROW('POA4'!$A$2)+1/--('POA4'!$A$2:$A$152=$B$84),ROWS($A$90:J94)),11)</f>
        <v>0</v>
      </c>
      <c r="K94" s="31">
        <f>INDEX('POA4'!$A$2:$O$152,_xlfn.AGGREGATE(15,6,ROW('POA4'!$A$2:$A$152)-ROW('POA4'!$A$2)+1/--('POA4'!$A$2:$A$152=$B$84),ROWS($A$90:K94)),12)</f>
        <v>0</v>
      </c>
      <c r="L94" s="31">
        <f>INDEX('POA4'!$A$2:$O$152,_xlfn.AGGREGATE(15,6,ROW('POA4'!$A$2:$A$152)-ROW('POA4'!$A$2)+1/--('POA4'!$A$2:$A$152=$B$84),ROWS($A$90:L94)),13)</f>
        <v>0</v>
      </c>
      <c r="M94" s="31">
        <f>INDEX('POA4'!$A$2:$O$152,_xlfn.AGGREGATE(15,6,ROW('POA4'!$A$2:$A$152)-ROW('POA4'!$A$2)+1/--('POA4'!$A$2:$A$152=$B$84),ROWS($A$90:M94)),14)</f>
        <v>0</v>
      </c>
      <c r="N94" s="37">
        <f t="shared" si="16"/>
        <v>0</v>
      </c>
      <c r="O94" s="41">
        <f t="shared" si="17"/>
        <v>0</v>
      </c>
    </row>
    <row r="95" spans="1:16" ht="51.75" customHeight="1" x14ac:dyDescent="0.3">
      <c r="A95" s="2" t="str">
        <f>INDEX('POA4'!$A$2:$O$152,_xlfn.AGGREGATE(15,6,ROW('POA4'!$A$2:$A$152)-ROW('POA4'!$A$2)+1/--('POA4'!$A$2:$A$152=$B$84),ROWS($A$90:A95)),3)</f>
        <v>4.12 Gobernanza universitaria, transparencia y rendición de cuentas</v>
      </c>
      <c r="B95" s="2" t="str">
        <f>INDEX('POA4'!$A$2:$O$152,_xlfn.AGGREGATE(15,6,ROW('POA4'!$A$2:$A$152)-ROW('POA4'!$A$2)+1/--('POA4'!$A$2:$A$152=$B$84),ROWS($A$90:B95)),4)</f>
        <v>4.12.1 Fortalecer  la gobernanza  universitaria  en la conducción  y  funcionamiento  de la institución.</v>
      </c>
      <c r="C95" s="2" t="str">
        <f>INDEX('POA4'!$A$2:$O$152,_xlfn.AGGREGATE(15,6,ROW('POA4'!$A$2:$A$152)-ROW('POA4'!$A$2)+1/--('POA4'!$A$2:$A$152=$B$84),ROWS($A$90:C95)),5)</f>
        <v>4.12.1.3 Fortalecer las relaciones de colaboración con los organismos gubernamentales   y no gubernamentales en el campo de la educación superior, la ciencia y la tecnología.</v>
      </c>
      <c r="D95" s="2" t="str">
        <f>INDEX('POA4'!$A$2:$O$152,_xlfn.AGGREGATE(15,6,ROW('POA4'!$A$2:$A$152)-ROW('POA4'!$A$2)+1/--('POA4'!$A$2:$A$152=$B$84),ROWS($A$90:D95)),6)</f>
        <v>Propiciar espacios para la colaboración del CT con organismos gubernamentales y ONG.</v>
      </c>
      <c r="E95" s="37">
        <f t="shared" si="15"/>
        <v>0</v>
      </c>
      <c r="F95" s="31">
        <f>INDEX('POA4'!$A$2:$O$152,_xlfn.AGGREGATE(15,6,ROW('POA4'!$A$2:$A$152)-ROW('POA4'!$A$2)+1/--('POA4'!$A$2:$A$152=$B$84),ROWS($A$90:F95)),7)</f>
        <v>0</v>
      </c>
      <c r="G95" s="31">
        <f>INDEX('POA4'!$A$2:$O$152,_xlfn.AGGREGATE(15,6,ROW('POA4'!$A$2:$A$152)-ROW('POA4'!$A$2)+1/--('POA4'!$A$2:$A$152=$B$84),ROWS($A$90:G95)),8)</f>
        <v>0</v>
      </c>
      <c r="H95" s="31">
        <f>INDEX('POA4'!$A$2:$O$152,_xlfn.AGGREGATE(15,6,ROW('POA4'!$A$2:$A$152)-ROW('POA4'!$A$2)+1/--('POA4'!$A$2:$A$152=$B$84),ROWS($A$90:H95)),9)</f>
        <v>0</v>
      </c>
      <c r="I95" s="31">
        <f>INDEX('POA4'!$A$2:$O$152,_xlfn.AGGREGATE(15,6,ROW('POA4'!$A$2:$A$152)-ROW('POA4'!$A$2)+1/--('POA4'!$A$2:$A$152=$B$84),ROWS($A$90:I95)),10)</f>
        <v>0</v>
      </c>
      <c r="J95" s="31">
        <f>INDEX('POA4'!$A$2:$O$152,_xlfn.AGGREGATE(15,6,ROW('POA4'!$A$2:$A$152)-ROW('POA4'!$A$2)+1/--('POA4'!$A$2:$A$152=$B$84),ROWS($A$90:J95)),11)</f>
        <v>0</v>
      </c>
      <c r="K95" s="31">
        <f>INDEX('POA4'!$A$2:$O$152,_xlfn.AGGREGATE(15,6,ROW('POA4'!$A$2:$A$152)-ROW('POA4'!$A$2)+1/--('POA4'!$A$2:$A$152=$B$84),ROWS($A$90:K95)),12)</f>
        <v>0</v>
      </c>
      <c r="L95" s="31">
        <f>INDEX('POA4'!$A$2:$O$152,_xlfn.AGGREGATE(15,6,ROW('POA4'!$A$2:$A$152)-ROW('POA4'!$A$2)+1/--('POA4'!$A$2:$A$152=$B$84),ROWS($A$90:L95)),13)</f>
        <v>0</v>
      </c>
      <c r="M95" s="31">
        <f>INDEX('POA4'!$A$2:$O$152,_xlfn.AGGREGATE(15,6,ROW('POA4'!$A$2:$A$152)-ROW('POA4'!$A$2)+1/--('POA4'!$A$2:$A$152=$B$84),ROWS($A$90:M95)),14)</f>
        <v>0</v>
      </c>
      <c r="N95" s="37">
        <f t="shared" si="16"/>
        <v>0</v>
      </c>
      <c r="O95" s="41">
        <f t="shared" si="17"/>
        <v>0</v>
      </c>
    </row>
    <row r="96" spans="1:16" ht="51.75" customHeight="1" x14ac:dyDescent="0.3">
      <c r="A96" s="2" t="str">
        <f>INDEX('POA4'!$A$2:$O$152,_xlfn.AGGREGATE(15,6,ROW('POA4'!$A$2:$A$152)-ROW('POA4'!$A$2)+1/--('POA4'!$A$2:$A$152=$B$84),ROWS($A$90:A96)),3)</f>
        <v>4.12 Gobernanza universitaria, transparencia y rendición de cuentas</v>
      </c>
      <c r="B96" s="2" t="str">
        <f>INDEX('POA4'!$A$2:$O$152,_xlfn.AGGREGATE(15,6,ROW('POA4'!$A$2:$A$152)-ROW('POA4'!$A$2)+1/--('POA4'!$A$2:$A$152=$B$84),ROWS($A$90:B96)),4)</f>
        <v>4.12.1 Fortalecer  la gobernanza  universitaria  en la conducción  y  funcionamiento  de la institución.</v>
      </c>
      <c r="C96" s="2" t="str">
        <f>INDEX('POA4'!$A$2:$O$152,_xlfn.AGGREGATE(15,6,ROW('POA4'!$A$2:$A$152)-ROW('POA4'!$A$2)+1/--('POA4'!$A$2:$A$152=$B$84),ROWS($A$90:C96)),5)</f>
        <v>4.12.1.7 Actualizar integralmente el marco normativo de la universidad que responda a las necesidades de desarrollo institucional.</v>
      </c>
      <c r="D96" s="2" t="str">
        <f>INDEX('POA4'!$A$2:$O$152,_xlfn.AGGREGATE(15,6,ROW('POA4'!$A$2:$A$152)-ROW('POA4'!$A$2)+1/--('POA4'!$A$2:$A$152=$B$84),ROWS($A$90:D96)),6)</f>
        <v>Brindar servicios de asesoramiento jurídico a las dependencias y UA del CT</v>
      </c>
      <c r="E96" s="37">
        <f t="shared" si="15"/>
        <v>2</v>
      </c>
      <c r="F96" s="31">
        <f>INDEX('POA4'!$A$2:$O$152,_xlfn.AGGREGATE(15,6,ROW('POA4'!$A$2:$A$152)-ROW('POA4'!$A$2)+1/--('POA4'!$A$2:$A$152=$B$84),ROWS($A$90:F96)),7)</f>
        <v>0</v>
      </c>
      <c r="G96" s="31">
        <f>INDEX('POA4'!$A$2:$O$152,_xlfn.AGGREGATE(15,6,ROW('POA4'!$A$2:$A$152)-ROW('POA4'!$A$2)+1/--('POA4'!$A$2:$A$152=$B$84),ROWS($A$90:G96)),8)</f>
        <v>0</v>
      </c>
      <c r="H96" s="31">
        <f>INDEX('POA4'!$A$2:$O$152,_xlfn.AGGREGATE(15,6,ROW('POA4'!$A$2:$A$152)-ROW('POA4'!$A$2)+1/--('POA4'!$A$2:$A$152=$B$84),ROWS($A$90:H96)),9)</f>
        <v>1</v>
      </c>
      <c r="I96" s="31">
        <f>INDEX('POA4'!$A$2:$O$152,_xlfn.AGGREGATE(15,6,ROW('POA4'!$A$2:$A$152)-ROW('POA4'!$A$2)+1/--('POA4'!$A$2:$A$152=$B$84),ROWS($A$90:I96)),10)</f>
        <v>0</v>
      </c>
      <c r="J96" s="31">
        <f>INDEX('POA4'!$A$2:$O$152,_xlfn.AGGREGATE(15,6,ROW('POA4'!$A$2:$A$152)-ROW('POA4'!$A$2)+1/--('POA4'!$A$2:$A$152=$B$84),ROWS($A$90:J96)),11)</f>
        <v>0</v>
      </c>
      <c r="K96" s="31">
        <f>INDEX('POA4'!$A$2:$O$152,_xlfn.AGGREGATE(15,6,ROW('POA4'!$A$2:$A$152)-ROW('POA4'!$A$2)+1/--('POA4'!$A$2:$A$152=$B$84),ROWS($A$90:K96)),12)</f>
        <v>0</v>
      </c>
      <c r="L96" s="31">
        <f>INDEX('POA4'!$A$2:$O$152,_xlfn.AGGREGATE(15,6,ROW('POA4'!$A$2:$A$152)-ROW('POA4'!$A$2)+1/--('POA4'!$A$2:$A$152=$B$84),ROWS($A$90:L96)),13)</f>
        <v>1</v>
      </c>
      <c r="M96" s="31">
        <f>INDEX('POA4'!$A$2:$O$152,_xlfn.AGGREGATE(15,6,ROW('POA4'!$A$2:$A$152)-ROW('POA4'!$A$2)+1/--('POA4'!$A$2:$A$152=$B$84),ROWS($A$90:M96)),14)</f>
        <v>0</v>
      </c>
      <c r="N96" s="37">
        <f t="shared" si="16"/>
        <v>0</v>
      </c>
      <c r="O96" s="41">
        <f t="shared" si="17"/>
        <v>0</v>
      </c>
    </row>
    <row r="97" spans="1:15" ht="51.75" customHeight="1" x14ac:dyDescent="0.3">
      <c r="A97" s="2" t="str">
        <f>INDEX('POA4'!$A$2:$O$152,_xlfn.AGGREGATE(15,6,ROW('POA4'!$A$2:$A$152)-ROW('POA4'!$A$2)+1/--('POA4'!$A$2:$A$152=$B$84),ROWS($A$90:A97)),3)</f>
        <v>4.12 Gobernanza universitaria, transparencia y rendición de cuentas</v>
      </c>
      <c r="B97" s="2" t="str">
        <f>INDEX('POA4'!$A$2:$O$152,_xlfn.AGGREGATE(15,6,ROW('POA4'!$A$2:$A$152)-ROW('POA4'!$A$2)+1/--('POA4'!$A$2:$A$152=$B$84),ROWS($A$90:B97)),4)</f>
        <v>4.12.1 Fortalecer  la gobernanza  universitaria  en la conducción  y  funcionamiento  de la institución.</v>
      </c>
      <c r="C97" s="2" t="str">
        <f>INDEX('POA4'!$A$2:$O$152,_xlfn.AGGREGATE(15,6,ROW('POA4'!$A$2:$A$152)-ROW('POA4'!$A$2)+1/--('POA4'!$A$2:$A$152=$B$84),ROWS($A$90:C97)),5)</f>
        <v>4.12.1.3 Fortalecer las relaciones de colaboración con los organismos gubernamentales   y no gubernamentales en el campo de la educación superior, la ciencia y la tecnología.</v>
      </c>
      <c r="D97" s="2" t="str">
        <f>INDEX('POA4'!$A$2:$O$152,_xlfn.AGGREGATE(15,6,ROW('POA4'!$A$2:$A$152)-ROW('POA4'!$A$2)+1/--('POA4'!$A$2:$A$152=$B$84),ROWS($A$90:D97)),6)</f>
        <v>Asistir a eventos de representación</v>
      </c>
      <c r="E97" s="37">
        <f t="shared" si="15"/>
        <v>2</v>
      </c>
      <c r="F97" s="31">
        <f>INDEX('POA4'!$A$2:$O$152,_xlfn.AGGREGATE(15,6,ROW('POA4'!$A$2:$A$152)-ROW('POA4'!$A$2)+1/--('POA4'!$A$2:$A$152=$B$84),ROWS($A$90:F97)),7)</f>
        <v>0</v>
      </c>
      <c r="G97" s="31">
        <f>INDEX('POA4'!$A$2:$O$152,_xlfn.AGGREGATE(15,6,ROW('POA4'!$A$2:$A$152)-ROW('POA4'!$A$2)+1/--('POA4'!$A$2:$A$152=$B$84),ROWS($A$90:G97)),8)</f>
        <v>0</v>
      </c>
      <c r="H97" s="31">
        <f>INDEX('POA4'!$A$2:$O$152,_xlfn.AGGREGATE(15,6,ROW('POA4'!$A$2:$A$152)-ROW('POA4'!$A$2)+1/--('POA4'!$A$2:$A$152=$B$84),ROWS($A$90:H97)),9)</f>
        <v>1</v>
      </c>
      <c r="I97" s="31">
        <f>INDEX('POA4'!$A$2:$O$152,_xlfn.AGGREGATE(15,6,ROW('POA4'!$A$2:$A$152)-ROW('POA4'!$A$2)+1/--('POA4'!$A$2:$A$152=$B$84),ROWS($A$90:I97)),10)</f>
        <v>0</v>
      </c>
      <c r="J97" s="31">
        <f>INDEX('POA4'!$A$2:$O$152,_xlfn.AGGREGATE(15,6,ROW('POA4'!$A$2:$A$152)-ROW('POA4'!$A$2)+1/--('POA4'!$A$2:$A$152=$B$84),ROWS($A$90:J97)),11)</f>
        <v>0</v>
      </c>
      <c r="K97" s="31">
        <f>INDEX('POA4'!$A$2:$O$152,_xlfn.AGGREGATE(15,6,ROW('POA4'!$A$2:$A$152)-ROW('POA4'!$A$2)+1/--('POA4'!$A$2:$A$152=$B$84),ROWS($A$90:K97)),12)</f>
        <v>0</v>
      </c>
      <c r="L97" s="31">
        <f>INDEX('POA4'!$A$2:$O$152,_xlfn.AGGREGATE(15,6,ROW('POA4'!$A$2:$A$152)-ROW('POA4'!$A$2)+1/--('POA4'!$A$2:$A$152=$B$84),ROWS($A$90:L97)),13)</f>
        <v>1</v>
      </c>
      <c r="M97" s="31">
        <f>INDEX('POA4'!$A$2:$O$152,_xlfn.AGGREGATE(15,6,ROW('POA4'!$A$2:$A$152)-ROW('POA4'!$A$2)+1/--('POA4'!$A$2:$A$152=$B$84),ROWS($A$90:M97)),14)</f>
        <v>0</v>
      </c>
      <c r="N97" s="37">
        <f t="shared" si="16"/>
        <v>0</v>
      </c>
      <c r="O97" s="41">
        <f t="shared" si="17"/>
        <v>0</v>
      </c>
    </row>
  </sheetData>
  <mergeCells count="64">
    <mergeCell ref="B80:O80"/>
    <mergeCell ref="B81:O81"/>
    <mergeCell ref="C84:N84"/>
    <mergeCell ref="C85:N85"/>
    <mergeCell ref="A87:A89"/>
    <mergeCell ref="B87:B89"/>
    <mergeCell ref="C87:C89"/>
    <mergeCell ref="D87:D89"/>
    <mergeCell ref="E87:E89"/>
    <mergeCell ref="F87:M87"/>
    <mergeCell ref="N87:N89"/>
    <mergeCell ref="O87:O89"/>
    <mergeCell ref="F88:G88"/>
    <mergeCell ref="H88:I88"/>
    <mergeCell ref="J88:K88"/>
    <mergeCell ref="L88:M88"/>
    <mergeCell ref="B63:O63"/>
    <mergeCell ref="B64:O64"/>
    <mergeCell ref="C67:N67"/>
    <mergeCell ref="C68:N68"/>
    <mergeCell ref="A70:A72"/>
    <mergeCell ref="B70:B72"/>
    <mergeCell ref="C70:C72"/>
    <mergeCell ref="D70:D72"/>
    <mergeCell ref="E70:E72"/>
    <mergeCell ref="F70:M70"/>
    <mergeCell ref="N70:N72"/>
    <mergeCell ref="O70:O72"/>
    <mergeCell ref="F71:G71"/>
    <mergeCell ref="H71:I71"/>
    <mergeCell ref="J71:K71"/>
    <mergeCell ref="L71:M71"/>
    <mergeCell ref="B47:O47"/>
    <mergeCell ref="B48:O48"/>
    <mergeCell ref="C51:N51"/>
    <mergeCell ref="C52:N52"/>
    <mergeCell ref="A54:A56"/>
    <mergeCell ref="B54:B56"/>
    <mergeCell ref="C54:C56"/>
    <mergeCell ref="D54:D56"/>
    <mergeCell ref="E54:E56"/>
    <mergeCell ref="F54:M54"/>
    <mergeCell ref="N54:N56"/>
    <mergeCell ref="O54:O56"/>
    <mergeCell ref="F55:G55"/>
    <mergeCell ref="H55:I55"/>
    <mergeCell ref="J55:K55"/>
    <mergeCell ref="L55:M55"/>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s>
  <pageMargins left="0.7" right="0.7" top="0.75" bottom="0.75" header="0.3" footer="0.3"/>
  <pageSetup scale="21" orientation="landscape" r:id="rId1"/>
  <rowBreaks count="1" manualBreakCount="1">
    <brk id="4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view="pageBreakPreview" topLeftCell="A22" zoomScale="60" zoomScaleNormal="80" workbookViewId="0">
      <selection activeCell="A25" sqref="A2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9">
        <v>103</v>
      </c>
      <c r="C5" s="84" t="s">
        <v>27</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1.2.1.4 Promover el emprendimiento, la innovación y las habilidades de liderazgo en los estudiantes a lo largo del proceso formativo.</v>
      </c>
      <c r="D11" s="2" t="str">
        <f>IF(ROWS($A$11:D11)&gt;COUNTIF(POA!$A:$A,$B$5),"",INDEX(POA!$A$2:$O$856,_xlfn.AGGREGATE(15,6,ROW(POA!$A$2:$A$855)-ROW(POA!$A$2)+1/--(POA!$A$2:$A$855=$B$5),ROWS($A$11:D11)),6))</f>
        <v>Incentivar las habilidades de liderazgo en los estudiantes</v>
      </c>
      <c r="E11" s="31">
        <f>+F11+H11+J11+L11</f>
        <v>1</v>
      </c>
      <c r="F11" s="31">
        <f>IF(ROWS($A$11:F11)&gt;COUNTIF(POA!$A:$A,$B$5),"",INDEX(POA!$A$2:$O$856,_xlfn.AGGREGATE(15,6,ROW(POA!$A$2:$A$855)-ROW(POA!$A$2)+1/--(POA!$A$2:$A$855=$B$5),ROWS($A$11:F11)),7))</f>
        <v>1</v>
      </c>
      <c r="G11" s="31">
        <f>IF(ROWS($A$11:G11)&gt;COUNTIF(POA!$A:$A,$B$5),"",INDEX(POA!$A$2:$O$856,_xlfn.AGGREGATE(15,6,ROW(POA!$A$2:$A$855)-ROW(POA!$A$2)+1/--(POA!$A$2:$A$855=$B$5),ROWS($A$11:G11)),8))</f>
        <v>1</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1</v>
      </c>
      <c r="O11" s="41">
        <f>IFERROR(N11/E11,0%)</f>
        <v>1</v>
      </c>
    </row>
    <row r="12" spans="1:16" ht="39.6" x14ac:dyDescent="0.3">
      <c r="A12" s="2" t="str">
        <f>IF(ROWS($A$11:A12)&gt;COUNTIF(POA!$A:$A,$B$5),"",INDEX(POA!$A$2:$O$856,_xlfn.AGGREGATE(15,6,ROW(POA!$A$2:$A$855)-ROW(POA!$A$2)+1/--(POA!$A$2:$A$855=$B$5),ROWS($A$11:A12)),3))</f>
        <v>1.6 Desarrollo académico</v>
      </c>
      <c r="B12" s="2" t="str">
        <f>IF(ROWS($A$11:B12)&gt;COUNTIF(POA!$A:$A,$B$5),"",INDEX(POA!$A$2:$O$856,_xlfn.AGGREGATE(15,6,ROW(POA!$A$2:$A$855)-ROW(POA!$A$2)+1/--(POA!$A$2:$A$855=$B$5),ROWS($A$11:B12)),4))</f>
        <v>1.6.1 Fortalecer las trayectorias académicas y docentes para el ingreso, promoción, permanencia, retiro y relevo generacional.</v>
      </c>
      <c r="C12" s="2" t="str">
        <f>IF(ROWS($A$11:C12)&gt;COUNTIF(POA!$A:$A,$B$5),"",INDEX(POA!$A$2:$O$856,_xlfn.AGGREGATE(15,6,ROW(POA!$A$2:$A$855)-ROW(POA!$A$2)+1/--(POA!$A$2:$A$855=$B$5),ROWS($A$11:C12)),5))</f>
        <v>1.6.1.5 Implementar esquemas de reconocimiento a la labor de los profesores de asignatura.</v>
      </c>
      <c r="D12" s="2" t="str">
        <f>IF(ROWS($A$11:D12)&gt;COUNTIF(POA!$A:$A,$B$5),"",INDEX(POA!$A$2:$O$856,_xlfn.AGGREGATE(15,6,ROW(POA!$A$2:$A$855)-ROW(POA!$A$2)+1/--(POA!$A$2:$A$855=$B$5),ROWS($A$11:D12)),6))</f>
        <v>Realizar reconocimiento a la labor de los profesores de asignatura.</v>
      </c>
      <c r="E12" s="31">
        <f t="shared" ref="E12:E23" si="0">+F12+H12+J12+L12</f>
        <v>1</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1</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23" si="1">+G12+I12+K12+M12</f>
        <v>0</v>
      </c>
      <c r="O12" s="41">
        <f t="shared" ref="O12:O23" si="2">IFERROR(N12/E12,0%)</f>
        <v>0</v>
      </c>
    </row>
    <row r="13" spans="1:16" ht="66" x14ac:dyDescent="0.3">
      <c r="A13" s="2" t="str">
        <f>IF(ROWS($A$11:A13)&gt;COUNTIF(POA!$A:$A,$B$5),"",INDEX(POA!$A$2:$O$856,_xlfn.AGGREGATE(15,6,ROW(POA!$A$2:$A$855)-ROW(POA!$A$2)+1/--(POA!$A$2:$A$855=$B$5),ROWS($A$11:A13)),3))</f>
        <v>1.8 Comunicación e identidad universitaria</v>
      </c>
      <c r="B13" s="2" t="str">
        <f>IF(ROWS($A$11:B13)&gt;COUNTIF(POA!$A:$A,$B$5),"",INDEX(POA!$A$2:$O$856,_xlfn.AGGREGATE(15,6,ROW(POA!$A$2:$A$855)-ROW(POA!$A$2)+1/--(POA!$A$2:$A$855=$B$5),ROWS($A$11:B13)),4))</f>
        <v>1.8.1 Informar a la comunidad universitaria y a la sociedad en general sobre las actividades realizadas por la universidad como parte de su quehacer institucional.</v>
      </c>
      <c r="C13" s="2" t="str">
        <f>IF(ROWS($A$11:C13)&gt;COUNTIF(POA!$A:$A,$B$5),"",INDEX(POA!$A$2:$O$856,_xlfn.AGGREGATE(15,6,ROW(POA!$A$2:$A$855)-ROW(POA!$A$2)+1/--(POA!$A$2:$A$855=$B$5),ROWS($A$11:C13)),5))</f>
        <v>1.8.1.1 Difundir las actividades universitarias derivadas del cumplimiento de sus funciones sustantivas a través de los medios de comunicación institucionales y de los que dispone la propia entidad.</v>
      </c>
      <c r="D13" s="2" t="str">
        <f>IF(ROWS($A$11:D13)&gt;COUNTIF(POA!$A:$A,$B$5),"",INDEX(POA!$A$2:$O$856,_xlfn.AGGREGATE(15,6,ROW(POA!$A$2:$A$855)-ROW(POA!$A$2)+1/--(POA!$A$2:$A$855=$B$5),ROWS($A$11:D13)),6))</f>
        <v>Difundir las actividades de la Facultad de Ciencias en medios de comunicación</v>
      </c>
      <c r="E13" s="31">
        <f t="shared" si="0"/>
        <v>1</v>
      </c>
      <c r="F13" s="31">
        <f>IF(ROWS($A$11:F13)&gt;COUNTIF(POA!$A:$A,$B$5),"",INDEX(POA!$A$2:$O$856,_xlfn.AGGREGATE(15,6,ROW(POA!$A$2:$A$855)-ROW(POA!$A$2)+1/--(POA!$A$2:$A$855=$B$5),ROWS($A$11:F13)),7))</f>
        <v>0</v>
      </c>
      <c r="G13" s="31">
        <f>IF(ROWS($A$11:G13)&gt;COUNTIF(POA!$A:$A,$B$5),"",INDEX(POA!$A$2:$O$856,_xlfn.AGGREGATE(15,6,ROW(POA!$A$2:$A$855)-ROW(POA!$A$2)+1/--(POA!$A$2:$A$855=$B$5),ROWS($A$11:G13)),8))</f>
        <v>0</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0</v>
      </c>
      <c r="K13" s="31">
        <f>IF(ROWS($A$11:K13)&gt;COUNTIF(POA!$A:$A,$B$5),"",INDEX(POA!$A$2:$O$856,_xlfn.AGGREGATE(15,6,ROW(POA!$A$2:$A$855)-ROW(POA!$A$2)+1/--(POA!$A$2:$A$855=$B$5),ROWS($A$11:K13)),12))</f>
        <v>0</v>
      </c>
      <c r="L13" s="31">
        <f>IF(ROWS($A$11:L13)&gt;COUNTIF(POA!$A:$A,$B$5),"",INDEX(POA!$A$2:$O$856,_xlfn.AGGREGATE(15,6,ROW(POA!$A$2:$A$855)-ROW(POA!$A$2)+1/--(POA!$A$2:$A$855=$B$5),ROWS($A$11:L13)),13))</f>
        <v>0</v>
      </c>
      <c r="M13" s="31">
        <f>IF(ROWS($A$11:M13)&gt;COUNTIF(POA!$A:$A,$B$5),"",INDEX(POA!$A$2:$O$856,_xlfn.AGGREGATE(15,6,ROW(POA!$A$2:$A$855)-ROW(POA!$A$2)+1/--(POA!$A$2:$A$855=$B$5),ROWS($A$11:M13)),14))</f>
        <v>0</v>
      </c>
      <c r="N13" s="37">
        <f t="shared" si="1"/>
        <v>0</v>
      </c>
      <c r="O13" s="41">
        <f t="shared" si="2"/>
        <v>0</v>
      </c>
    </row>
    <row r="14" spans="1:16" ht="66" x14ac:dyDescent="0.3">
      <c r="A14" s="2" t="str">
        <f>IF(ROWS($A$11:A14)&gt;COUNTIF(POA!$A:$A,$B$5),"",INDEX(POA!$A$2:$O$856,_xlfn.AGGREGATE(15,6,ROW(POA!$A$2:$A$855)-ROW(POA!$A$2)+1/--(POA!$A$2:$A$855=$B$5),ROWS($A$11:A14)),3))</f>
        <v>1.9 Infraestructura, equipamiento y seguridad</v>
      </c>
      <c r="B14" s="2" t="str">
        <f>IF(ROWS($A$11:B14)&gt;COUNTIF(POA!$A:$A,$B$5),"",INDEX(POA!$A$2:$O$856,_xlfn.AGGREGATE(15,6,ROW(POA!$A$2:$A$855)-ROW(POA!$A$2)+1/--(POA!$A$2:$A$855=$B$5),ROWS($A$11:B14)),4))</f>
        <v>1.9.1 Propiciar que la institución cuente con la infraestructura y equipamiento requeridos para el cumplimiento de sus funciones sustantivas y de gestión.</v>
      </c>
      <c r="C14" s="2" t="str">
        <f>IF(ROWS($A$11:C14)&gt;COUNTIF(POA!$A:$A,$B$5),"",INDEX(POA!$A$2:$O$856,_xlfn.AGGREGATE(15,6,ROW(POA!$A$2:$A$855)-ROW(POA!$A$2)+1/--(POA!$A$2:$A$855=$B$5),ROWS($A$11:C14)),5))</f>
        <v>1.9.1.3 Atender los requerimientos institucionales específicos asociados con el mantenimiento de edificios, aulas, espacios comunes, laboratorios, instalaciones deportivas y recintos culturales.</v>
      </c>
      <c r="D14" s="2" t="str">
        <f>IF(ROWS($A$11:D14)&gt;COUNTIF(POA!$A:$A,$B$5),"",INDEX(POA!$A$2:$O$856,_xlfn.AGGREGATE(15,6,ROW(POA!$A$2:$A$855)-ROW(POA!$A$2)+1/--(POA!$A$2:$A$855=$B$5),ROWS($A$11:D14)),6))</f>
        <v>Realizar  mantenimiento de edificios, aulas, y laboratorios,</v>
      </c>
      <c r="E14" s="31">
        <f t="shared" si="0"/>
        <v>1</v>
      </c>
      <c r="F14" s="31">
        <f>IF(ROWS($A$11:F14)&gt;COUNTIF(POA!$A:$A,$B$5),"",INDEX(POA!$A$2:$O$856,_xlfn.AGGREGATE(15,6,ROW(POA!$A$2:$A$855)-ROW(POA!$A$2)+1/--(POA!$A$2:$A$855=$B$5),ROWS($A$11:F14)),7))</f>
        <v>0</v>
      </c>
      <c r="G14" s="31">
        <f>IF(ROWS($A$11:G14)&gt;COUNTIF(POA!$A:$A,$B$5),"",INDEX(POA!$A$2:$O$856,_xlfn.AGGREGATE(15,6,ROW(POA!$A$2:$A$855)-ROW(POA!$A$2)+1/--(POA!$A$2:$A$855=$B$5),ROWS($A$11:G14)),8))</f>
        <v>0</v>
      </c>
      <c r="H14" s="31">
        <f>IF(ROWS($A$11:H14)&gt;COUNTIF(POA!$A:$A,$B$5),"",INDEX(POA!$A$2:$O$856,_xlfn.AGGREGATE(15,6,ROW(POA!$A$2:$A$855)-ROW(POA!$A$2)+1/--(POA!$A$2:$A$855=$B$5),ROWS($A$11:H14)),9))</f>
        <v>0</v>
      </c>
      <c r="I14" s="31">
        <f>IF(ROWS($A$11:I14)&gt;COUNTIF(POA!$A:$A,$B$5),"",INDEX(POA!$A$2:$O$856,_xlfn.AGGREGATE(15,6,ROW(POA!$A$2:$A$855)-ROW(POA!$A$2)+1/--(POA!$A$2:$A$855=$B$5),ROWS($A$11:I14)),10))</f>
        <v>0</v>
      </c>
      <c r="J14" s="31">
        <f>IF(ROWS($A$11:J14)&gt;COUNTIF(POA!$A:$A,$B$5),"",INDEX(POA!$A$2:$O$856,_xlfn.AGGREGATE(15,6,ROW(POA!$A$2:$A$855)-ROW(POA!$A$2)+1/--(POA!$A$2:$A$855=$B$5),ROWS($A$11:J14)),11))</f>
        <v>1</v>
      </c>
      <c r="K14" s="31">
        <f>IF(ROWS($A$11:K14)&gt;COUNTIF(POA!$A:$A,$B$5),"",INDEX(POA!$A$2:$O$856,_xlfn.AGGREGATE(15,6,ROW(POA!$A$2:$A$855)-ROW(POA!$A$2)+1/--(POA!$A$2:$A$855=$B$5),ROWS($A$11:K14)),12))</f>
        <v>0</v>
      </c>
      <c r="L14" s="31">
        <f>IF(ROWS($A$11:L14)&gt;COUNTIF(POA!$A:$A,$B$5),"",INDEX(POA!$A$2:$O$856,_xlfn.AGGREGATE(15,6,ROW(POA!$A$2:$A$855)-ROW(POA!$A$2)+1/--(POA!$A$2:$A$855=$B$5),ROWS($A$11:L14)),13))</f>
        <v>0</v>
      </c>
      <c r="M14" s="31">
        <f>IF(ROWS($A$11:M14)&gt;COUNTIF(POA!$A:$A,$B$5),"",INDEX(POA!$A$2:$O$856,_xlfn.AGGREGATE(15,6,ROW(POA!$A$2:$A$855)-ROW(POA!$A$2)+1/--(POA!$A$2:$A$855=$B$5),ROWS($A$11:M14)),14))</f>
        <v>0</v>
      </c>
      <c r="N14" s="37">
        <f t="shared" si="1"/>
        <v>0</v>
      </c>
      <c r="O14" s="41">
        <f t="shared" si="2"/>
        <v>0</v>
      </c>
    </row>
    <row r="15" spans="1:16" ht="52.8" x14ac:dyDescent="0.3">
      <c r="A15" s="2" t="str">
        <f>IF(ROWS($A$11:A15)&gt;COUNTIF(POA!$A:$A,$B$5),"",INDEX(POA!$A$2:$O$856,_xlfn.AGGREGATE(15,6,ROW(POA!$A$2:$A$855)-ROW(POA!$A$2)+1/--(POA!$A$2:$A$855=$B$5),ROWS($A$11:A15)),3))</f>
        <v>1.9 Infraestructura, equipamiento y seguridad</v>
      </c>
      <c r="B15" s="2" t="str">
        <f>IF(ROWS($A$11:B15)&gt;COUNTIF(POA!$A:$A,$B$5),"",INDEX(POA!$A$2:$O$856,_xlfn.AGGREGATE(15,6,ROW(POA!$A$2:$A$855)-ROW(POA!$A$2)+1/--(POA!$A$2:$A$855=$B$5),ROWS($A$11:B15)),4))</f>
        <v>1.9.3 Establecer y aplicar reglamentos, lineamientos y protocolos orientados a preservar la integridad física, psicológica y material de la comunidad universitaria.</v>
      </c>
      <c r="C15" s="2" t="str">
        <f>IF(ROWS($A$11:C15)&gt;COUNTIF(POA!$A:$A,$B$5),"",INDEX(POA!$A$2:$O$856,_xlfn.AGGREGATE(15,6,ROW(POA!$A$2:$A$855)-ROW(POA!$A$2)+1/--(POA!$A$2:$A$855=$B$5),ROWS($A$11:C15)),5))</f>
        <v>1.9.3.1 Promover la emisión de reglamentos y lineamientos en materia de seguridad y establecer protocolos específicos de actuación.</v>
      </c>
      <c r="D15" s="2" t="str">
        <f>IF(ROWS($A$11:D15)&gt;COUNTIF(POA!$A:$A,$B$5),"",INDEX(POA!$A$2:$O$856,_xlfn.AGGREGATE(15,6,ROW(POA!$A$2:$A$855)-ROW(POA!$A$2)+1/--(POA!$A$2:$A$855=$B$5),ROWS($A$11:D15)),6))</f>
        <v>Contar con protocolos específicos de actuación en cuestión de seguridad</v>
      </c>
      <c r="E15" s="31">
        <f t="shared" si="0"/>
        <v>1</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0</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66" x14ac:dyDescent="0.3">
      <c r="A16" s="2" t="str">
        <f>IF(ROWS($A$11:A16)&gt;COUNTIF(POA!$A:$A,$B$5),"",INDEX(POA!$A$2:$O$856,_xlfn.AGGREGATE(15,6,ROW(POA!$A$2:$A$855)-ROW(POA!$A$2)+1/--(POA!$A$2:$A$855=$B$5),ROWS($A$11:A16)),3))</f>
        <v>1.11 Cuidado al medio ambiente</v>
      </c>
      <c r="B16" s="2" t="str">
        <f>IF(ROWS($A$11:B16)&gt;COUNTIF(POA!$A:$A,$B$5),"",INDEX(POA!$A$2:$O$856,_xlfn.AGGREGATE(15,6,ROW(POA!$A$2:$A$855)-ROW(POA!$A$2)+1/--(POA!$A$2:$A$855=$B$5),ROWS($A$11:B16)),4))</f>
        <v>1.11.2 Propiciar experiencias de formación, actualización y capacitación en la comunidad universitaria, orientadas al cuidado del medio ambiente y al desarrollo sostenible.</v>
      </c>
      <c r="C16" s="2" t="str">
        <f>IF(ROWS($A$11:C16)&gt;COUNTIF(POA!$A:$A,$B$5),"",INDEX(POA!$A$2:$O$856,_xlfn.AGGREGATE(15,6,ROW(POA!$A$2:$A$855)-ROW(POA!$A$2)+1/--(POA!$A$2:$A$855=$B$5),ROWS($A$11:C16)),5))</f>
        <v>1.11.2.1 Incidir en el proceso formativo de los estudiantes sensibilizándolos en torno a la problemática ambiental y la importancia de la conservación de los recursos naturales.</v>
      </c>
      <c r="D16" s="2" t="str">
        <f>IF(ROWS($A$11:D16)&gt;COUNTIF(POA!$A:$A,$B$5),"",INDEX(POA!$A$2:$O$856,_xlfn.AGGREGATE(15,6,ROW(POA!$A$2:$A$855)-ROW(POA!$A$2)+1/--(POA!$A$2:$A$855=$B$5),ROWS($A$11:D16)),6))</f>
        <v>Generar proyectos con los estudiantes del curso de medio ambiente y desarrollo en torno a la problemática ambiental y la importancia de la conservación de los recursos naturales dentro del campus</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6" ht="39.6"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1.1.2.3 Establecer mecanismos de autoevaluación para la mejora de la calidad de la oferta educativa.</v>
      </c>
      <c r="D17" s="2" t="str">
        <f>IF(ROWS($A$11:D17)&gt;COUNTIF(POA!$A:$A,$B$5),"",INDEX(POA!$A$2:$O$856,_xlfn.AGGREGATE(15,6,ROW(POA!$A$2:$A$855)-ROW(POA!$A$2)+1/--(POA!$A$2:$A$855=$B$5),ROWS($A$11:D17)),6))</f>
        <v>Integración del equipo académico de autoevaluación del PE de LCC</v>
      </c>
      <c r="E17" s="31">
        <f t="shared" si="0"/>
        <v>1</v>
      </c>
      <c r="F17" s="31">
        <f>IF(ROWS($A$11:F17)&gt;COUNTIF(POA!$A:$A,$B$5),"",INDEX(POA!$A$2:$O$856,_xlfn.AGGREGATE(15,6,ROW(POA!$A$2:$A$855)-ROW(POA!$A$2)+1/--(POA!$A$2:$A$855=$B$5),ROWS($A$11:F17)),7))</f>
        <v>0</v>
      </c>
      <c r="G17" s="31">
        <f>IF(ROWS($A$11:G17)&gt;COUNTIF(POA!$A:$A,$B$5),"",INDEX(POA!$A$2:$O$856,_xlfn.AGGREGATE(15,6,ROW(POA!$A$2:$A$855)-ROW(POA!$A$2)+1/--(POA!$A$2:$A$855=$B$5),ROWS($A$11:G17)),8))</f>
        <v>0</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0</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0</v>
      </c>
      <c r="O17" s="41">
        <f t="shared" si="2"/>
        <v>0</v>
      </c>
    </row>
    <row r="18" spans="1:16" ht="52.8" x14ac:dyDescent="0.3">
      <c r="A18" s="2" t="str">
        <f>IF(ROWS($A$11:A18)&gt;COUNTIF(POA!$A:$A,$B$5),"",INDEX(POA!$A$2:$O$856,_xlfn.AGGREGATE(15,6,ROW(POA!$A$2:$A$855)-ROW(POA!$A$2)+1/--(POA!$A$2:$A$855=$B$5),ROWS($A$11:A18)),3))</f>
        <v>1.2 Proceso formativo</v>
      </c>
      <c r="B18" s="2" t="str">
        <f>IF(ROWS($A$11:B18)&gt;COUNTIF(POA!$A:$A,$B$5),"",INDEX(POA!$A$2:$O$856,_xlfn.AGGREGATE(15,6,ROW(POA!$A$2:$A$855)-ROW(POA!$A$2)+1/--(POA!$A$2:$A$855=$B$5),ROWS($A$11:B18)),4))</f>
        <v>1.2.1 Formar integralmente profesionistas competentes, con sentido colaborativo, capacidad de liderazgo, de emprendimiento y conscientes y comprometidos con su entorno.</v>
      </c>
      <c r="C18" s="2" t="str">
        <f>IF(ROWS($A$11:C18)&gt;COUNTIF(POA!$A:$A,$B$5),"",INDEX(POA!$A$2:$O$856,_xlfn.AGGREGATE(15,6,ROW(POA!$A$2:$A$855)-ROW(POA!$A$2)+1/--(POA!$A$2:$A$855=$B$5),ROWS($A$11:C18)),5))</f>
        <v>1.2.1.7 Promover habilidades de lectura y argumentación en los estudiantes para el desarrollo del pensamiento crítico.</v>
      </c>
      <c r="D18" s="2" t="str">
        <f>IF(ROWS($A$11:D18)&gt;COUNTIF(POA!$A:$A,$B$5),"",INDEX(POA!$A$2:$O$856,_xlfn.AGGREGATE(15,6,ROW(POA!$A$2:$A$855)-ROW(POA!$A$2)+1/--(POA!$A$2:$A$855=$B$5),ROWS($A$11:D18)),6))</f>
        <v>Organizar circulos de lectura y debates con los estudiantes.</v>
      </c>
      <c r="E18" s="31">
        <f t="shared" si="0"/>
        <v>1</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0</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6" ht="39.6" x14ac:dyDescent="0.3">
      <c r="A19" s="2" t="str">
        <f>IF(ROWS($A$11:A19)&gt;COUNTIF(POA!$A:$A,$B$5),"",INDEX(POA!$A$2:$O$856,_xlfn.AGGREGATE(15,6,ROW(POA!$A$2:$A$855)-ROW(POA!$A$2)+1/--(POA!$A$2:$A$855=$B$5),ROWS($A$11:A19)),3))</f>
        <v>1.2 Proceso formativo</v>
      </c>
      <c r="B19" s="2" t="str">
        <f>IF(ROWS($A$11:B19)&gt;COUNTIF(POA!$A:$A,$B$5),"",INDEX(POA!$A$2:$O$856,_xlfn.AGGREGATE(15,6,ROW(POA!$A$2:$A$855)-ROW(POA!$A$2)+1/--(POA!$A$2:$A$855=$B$5),ROWS($A$11:B19)),4))</f>
        <v>1.2.2 Fortalecer las trayectorias escolares de los alumnos para asegurar la conclusión exitosa de sus estudios.</v>
      </c>
      <c r="C19" s="2" t="str">
        <f>IF(ROWS($A$11:C19)&gt;COUNTIF(POA!$A:$A,$B$5),"",INDEX(POA!$A$2:$O$856,_xlfn.AGGREGATE(15,6,ROW(POA!$A$2:$A$855)-ROW(POA!$A$2)+1/--(POA!$A$2:$A$855=$B$5),ROWS($A$11:C19)),5))</f>
        <v>1.2.2.6 Diseñar e implementar programas institucionales de apoyo y atención a estudiantes en riesgo de rezago escolar.</v>
      </c>
      <c r="D19" s="2" t="str">
        <f>IF(ROWS($A$11:D19)&gt;COUNTIF(POA!$A:$A,$B$5),"",INDEX(POA!$A$2:$O$856,_xlfn.AGGREGATE(15,6,ROW(POA!$A$2:$A$855)-ROW(POA!$A$2)+1/--(POA!$A$2:$A$855=$B$5),ROWS($A$11:D19)),6))</f>
        <v>Contar con un programa de apoyo y atención a estudiantes en riesgo de rezago escolar</v>
      </c>
      <c r="E19" s="31">
        <f t="shared" si="0"/>
        <v>1</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1</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6" ht="52.8"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1.2.3 Promover el respeto y el reconocimiento de la diversidad y la diferencia en todas sus expresiones y los ámbitos de la vida universitaria.</v>
      </c>
      <c r="C20" s="2" t="str">
        <f>IF(ROWS($A$11:C20)&gt;COUNTIF(POA!$A:$A,$B$5),"",INDEX(POA!$A$2:$O$856,_xlfn.AGGREGATE(15,6,ROW(POA!$A$2:$A$855)-ROW(POA!$A$2)+1/--(POA!$A$2:$A$855=$B$5),ROWS($A$11:C20)),5))</f>
        <v>1.2.3.3 Adoptar e instrumentar protocolos para casos de hostigamiento, acoso sexual y discriminación, así como para la violencia de género.</v>
      </c>
      <c r="D20" s="2" t="str">
        <f>IF(ROWS($A$11:D20)&gt;COUNTIF(POA!$A:$A,$B$5),"",INDEX(POA!$A$2:$O$856,_xlfn.AGGREGATE(15,6,ROW(POA!$A$2:$A$855)-ROW(POA!$A$2)+1/--(POA!$A$2:$A$855=$B$5),ROWS($A$11:D20)),6))</f>
        <v>Continuar con la organización de conferencias sobre discriminación, y violencia de género.</v>
      </c>
      <c r="E20" s="31">
        <f t="shared" si="0"/>
        <v>1</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0</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1</v>
      </c>
    </row>
    <row r="21" spans="1:16" ht="66" x14ac:dyDescent="0.3">
      <c r="A21" s="2" t="str">
        <f>IF(ROWS($A$11:A21)&gt;COUNTIF(POA!$A:$A,$B$5),"",INDEX(POA!$A$2:$O$856,_xlfn.AGGREGATE(15,6,ROW(POA!$A$2:$A$855)-ROW(POA!$A$2)+1/--(POA!$A$2:$A$855=$B$5),ROWS($A$11:A21)),3))</f>
        <v>1.5 Internacionalización</v>
      </c>
      <c r="B21" s="2" t="str">
        <f>IF(ROWS($A$11:B21)&gt;COUNTIF(POA!$A:$A,$B$5),"",INDEX(POA!$A$2:$O$856,_xlfn.AGGREGATE(15,6,ROW(POA!$A$2:$A$855)-ROW(POA!$A$2)+1/--(POA!$A$2:$A$855=$B$5),ROWS($A$11:B21)),4))</f>
        <v>1.5.1 Fortalecer la internacionalización de la universidad mediante una mayor vinculación y cooperación académica con instituciones de educación superior de reconocido prestigio.</v>
      </c>
      <c r="C21" s="2" t="str">
        <f>IF(ROWS($A$11:C21)&gt;COUNTIF(POA!$A:$A,$B$5),"",INDEX(POA!$A$2:$O$856,_xlfn.AGGREGATE(15,6,ROW(POA!$A$2:$A$855)-ROW(POA!$A$2)+1/--(POA!$A$2:$A$855=$B$5),ROWS($A$11:C21)),5))</f>
        <v>1.5.1.1 Promover actividades en materia de intercambio y cooperación académica propiciando la colaboración con pares y redes académicas de otras instituciones educativas del país y del extranjero.</v>
      </c>
      <c r="D21" s="2" t="str">
        <f>IF(ROWS($A$11:D21)&gt;COUNTIF(POA!$A:$A,$B$5),"",INDEX(POA!$A$2:$O$856,_xlfn.AGGREGATE(15,6,ROW(POA!$A$2:$A$855)-ROW(POA!$A$2)+1/--(POA!$A$2:$A$855=$B$5),ROWS($A$11:D21)),6))</f>
        <v>Continuar la colaboración con pares y redes académicas de otras instituciones educativas del país y del extranjero.</v>
      </c>
      <c r="E21" s="31">
        <f t="shared" si="0"/>
        <v>1</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0</v>
      </c>
      <c r="I21" s="31">
        <f>IF(ROWS($A$11:I21)&gt;COUNTIF(POA!$A:$A,$B$5),"",INDEX(POA!$A$2:$O$856,_xlfn.AGGREGATE(15,6,ROW(POA!$A$2:$A$855)-ROW(POA!$A$2)+1/--(POA!$A$2:$A$855=$B$5),ROWS($A$11:I21)),10))</f>
        <v>0</v>
      </c>
      <c r="J21" s="31">
        <f>IF(ROWS($A$11:J21)&gt;COUNTIF(POA!$A:$A,$B$5),"",INDEX(POA!$A$2:$O$856,_xlfn.AGGREGATE(15,6,ROW(POA!$A$2:$A$855)-ROW(POA!$A$2)+1/--(POA!$A$2:$A$855=$B$5),ROWS($A$11:J21)),11))</f>
        <v>0</v>
      </c>
      <c r="K21" s="31">
        <f>IF(ROWS($A$11:K21)&gt;COUNTIF(POA!$A:$A,$B$5),"",INDEX(POA!$A$2:$O$856,_xlfn.AGGREGATE(15,6,ROW(POA!$A$2:$A$855)-ROW(POA!$A$2)+1/--(POA!$A$2:$A$855=$B$5),ROWS($A$11:K21)),12))</f>
        <v>0</v>
      </c>
      <c r="L21" s="31">
        <f>IF(ROWS($A$11:L21)&gt;COUNTIF(POA!$A:$A,$B$5),"",INDEX(POA!$A$2:$O$856,_xlfn.AGGREGATE(15,6,ROW(POA!$A$2:$A$855)-ROW(POA!$A$2)+1/--(POA!$A$2:$A$855=$B$5),ROWS($A$11:L21)),13))</f>
        <v>1</v>
      </c>
      <c r="M21" s="31">
        <f>IF(ROWS($A$11:M21)&gt;COUNTIF(POA!$A:$A,$B$5),"",INDEX(POA!$A$2:$O$856,_xlfn.AGGREGATE(15,6,ROW(POA!$A$2:$A$855)-ROW(POA!$A$2)+1/--(POA!$A$2:$A$855=$B$5),ROWS($A$11:M21)),14))</f>
        <v>0</v>
      </c>
      <c r="N21" s="37">
        <f t="shared" si="1"/>
        <v>0</v>
      </c>
      <c r="O21" s="41">
        <f t="shared" si="2"/>
        <v>0</v>
      </c>
    </row>
    <row r="22" spans="1:16"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1.2.1.6 Promover la participación de los estudiantes en experiencias de movilidad nacional e internacional.</v>
      </c>
      <c r="D22" s="2" t="str">
        <f>IF(ROWS($A$11:D22)&gt;COUNTIF(POA!$A:$A,$B$5),"",INDEX(POA!$A$2:$O$856,_xlfn.AGGREGATE(15,6,ROW(POA!$A$2:$A$855)-ROW(POA!$A$2)+1/--(POA!$A$2:$A$855=$B$5),ROWS($A$11:D22)),6))</f>
        <v>Difundir las convocatorias de movilidad nacional e internacional.</v>
      </c>
      <c r="E22" s="31">
        <f t="shared" si="0"/>
        <v>1</v>
      </c>
      <c r="F22" s="31">
        <f>IF(ROWS($A$11:F22)&gt;COUNTIF(POA!$A:$A,$B$5),"",INDEX(POA!$A$2:$O$856,_xlfn.AGGREGATE(15,6,ROW(POA!$A$2:$A$855)-ROW(POA!$A$2)+1/--(POA!$A$2:$A$855=$B$5),ROWS($A$11:F22)),7))</f>
        <v>0</v>
      </c>
      <c r="G22" s="31">
        <f>IF(ROWS($A$11:G22)&gt;COUNTIF(POA!$A:$A,$B$5),"",INDEX(POA!$A$2:$O$856,_xlfn.AGGREGATE(15,6,ROW(POA!$A$2:$A$855)-ROW(POA!$A$2)+1/--(POA!$A$2:$A$855=$B$5),ROWS($A$11:G22)),8))</f>
        <v>0</v>
      </c>
      <c r="H22" s="31">
        <f>IF(ROWS($A$11:H22)&gt;COUNTIF(POA!$A:$A,$B$5),"",INDEX(POA!$A$2:$O$856,_xlfn.AGGREGATE(15,6,ROW(POA!$A$2:$A$855)-ROW(POA!$A$2)+1/--(POA!$A$2:$A$855=$B$5),ROWS($A$11:H22)),9))</f>
        <v>0</v>
      </c>
      <c r="I22" s="31">
        <f>IF(ROWS($A$11:I22)&gt;COUNTIF(POA!$A:$A,$B$5),"",INDEX(POA!$A$2:$O$856,_xlfn.AGGREGATE(15,6,ROW(POA!$A$2:$A$855)-ROW(POA!$A$2)+1/--(POA!$A$2:$A$855=$B$5),ROWS($A$11:I22)),10))</f>
        <v>0</v>
      </c>
      <c r="J22" s="31">
        <f>IF(ROWS($A$11:J22)&gt;COUNTIF(POA!$A:$A,$B$5),"",INDEX(POA!$A$2:$O$856,_xlfn.AGGREGATE(15,6,ROW(POA!$A$2:$A$855)-ROW(POA!$A$2)+1/--(POA!$A$2:$A$855=$B$5),ROWS($A$11:J22)),11))</f>
        <v>1</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0</v>
      </c>
      <c r="O22" s="41">
        <f t="shared" si="2"/>
        <v>0</v>
      </c>
    </row>
    <row r="23" spans="1:16" ht="63.75" x14ac:dyDescent="0.25">
      <c r="A23" s="2" t="str">
        <f>IF(ROWS($A$11:A23)&gt;COUNTIF(POA!$A:$A,$B$5),"",INDEX(POA!$A$2:$O$856,_xlfn.AGGREGATE(15,6,ROW(POA!$A$2:$A$855)-ROW(POA!$A$2)+1/--(POA!$A$2:$A$855=$B$5),ROWS($A$11:A23)),3))</f>
        <v>1.2 Proceso formativo</v>
      </c>
      <c r="B23" s="2" t="str">
        <f>IF(ROWS($A$11:B23)&gt;COUNTIF(POA!$A:$A,$B$5),"",INDEX(POA!$A$2:$O$856,_xlfn.AGGREGATE(15,6,ROW(POA!$A$2:$A$855)-ROW(POA!$A$2)+1/--(POA!$A$2:$A$855=$B$5),ROWS($A$11:B23)),4))</f>
        <v>1.2.1 Formar integralmente profesionistas competentes, con sentido colaborativo, capacidad de liderazgo, de emprendimiento y conscientes y comprometidos con su entorno.</v>
      </c>
      <c r="C23" s="2" t="str">
        <f>IF(ROWS($A$11:C23)&gt;COUNTIF(POA!$A:$A,$B$5),"",INDEX(POA!$A$2:$O$856,_xlfn.AGGREGATE(15,6,ROW(POA!$A$2:$A$855)-ROW(POA!$A$2)+1/--(POA!$A$2:$A$855=$B$5),ROWS($A$11:C23)),5))</f>
        <v>1.2.1.2 Promover experiencias de aprendizaje para los estudiantes en entornos reales.</v>
      </c>
      <c r="D23" s="2" t="str">
        <f>IF(ROWS($A$11:D23)&gt;COUNTIF(POA!$A:$A,$B$5),"",INDEX(POA!$A$2:$O$856,_xlfn.AGGREGATE(15,6,ROW(POA!$A$2:$A$855)-ROW(POA!$A$2)+1/--(POA!$A$2:$A$855=$B$5),ROWS($A$11:D23)),6))</f>
        <v>Promover las practicas profesionales de los estudiantes en entornos reales</v>
      </c>
      <c r="E23" s="31">
        <f t="shared" si="0"/>
        <v>1</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1</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7" spans="1:16" ht="15.6" x14ac:dyDescent="0.3">
      <c r="A27" s="4"/>
      <c r="B27" s="82" t="s">
        <v>0</v>
      </c>
      <c r="C27" s="82"/>
      <c r="D27" s="82"/>
      <c r="E27" s="82"/>
      <c r="F27" s="82"/>
      <c r="G27" s="82"/>
      <c r="H27" s="82"/>
      <c r="I27" s="82"/>
      <c r="J27" s="82"/>
      <c r="K27" s="82"/>
      <c r="L27" s="82"/>
      <c r="M27" s="82"/>
      <c r="N27" s="82"/>
      <c r="O27" s="82"/>
    </row>
    <row r="28" spans="1:16" ht="15" x14ac:dyDescent="0.25">
      <c r="A28" s="4"/>
      <c r="B28" s="83" t="s">
        <v>1564</v>
      </c>
      <c r="C28" s="83"/>
      <c r="D28" s="83"/>
      <c r="E28" s="83"/>
      <c r="F28" s="83"/>
      <c r="G28" s="83"/>
      <c r="H28" s="83"/>
      <c r="I28" s="83"/>
      <c r="J28" s="83"/>
      <c r="K28" s="83"/>
      <c r="L28" s="83"/>
      <c r="M28" s="83"/>
      <c r="N28" s="83"/>
      <c r="O28" s="83"/>
    </row>
    <row r="29" spans="1:16" ht="15" x14ac:dyDescent="0.25">
      <c r="A29" s="4"/>
      <c r="B29" s="5"/>
      <c r="C29" s="5"/>
      <c r="D29" s="5"/>
      <c r="E29" s="5"/>
      <c r="F29" s="5"/>
      <c r="G29" s="5"/>
      <c r="H29" s="5"/>
      <c r="I29" s="5"/>
      <c r="J29" s="5"/>
      <c r="K29" s="5"/>
      <c r="L29" s="5"/>
      <c r="M29" s="5"/>
      <c r="N29" s="5"/>
      <c r="O29" s="5"/>
    </row>
    <row r="30" spans="1:16" ht="15.75" x14ac:dyDescent="0.25">
      <c r="A30" s="4"/>
      <c r="B30" s="12"/>
      <c r="C30" s="12"/>
      <c r="D30" s="12"/>
      <c r="E30" s="12"/>
      <c r="F30" s="12"/>
      <c r="G30" s="12"/>
      <c r="H30" s="12"/>
      <c r="I30" s="12"/>
      <c r="J30" s="12"/>
      <c r="K30" s="12"/>
      <c r="L30" s="12"/>
      <c r="M30" s="12"/>
      <c r="N30" s="12"/>
      <c r="O30" s="12"/>
    </row>
    <row r="31" spans="1:16" ht="15.75" x14ac:dyDescent="0.25">
      <c r="A31" s="6" t="s">
        <v>1</v>
      </c>
      <c r="B31" s="39">
        <v>103</v>
      </c>
      <c r="C31" s="84" t="s">
        <v>27</v>
      </c>
      <c r="D31" s="84"/>
      <c r="E31" s="84"/>
      <c r="F31" s="84"/>
      <c r="G31" s="84"/>
      <c r="H31" s="84"/>
      <c r="I31" s="84"/>
      <c r="J31" s="84"/>
      <c r="K31" s="84"/>
      <c r="L31" s="84"/>
      <c r="M31" s="84"/>
      <c r="N31" s="84"/>
      <c r="O31" s="7"/>
    </row>
    <row r="32" spans="1:16" x14ac:dyDescent="0.3">
      <c r="A32" s="6" t="s">
        <v>13</v>
      </c>
      <c r="B32" s="11" t="s">
        <v>2</v>
      </c>
      <c r="C32" s="84" t="s">
        <v>19</v>
      </c>
      <c r="D32" s="84"/>
      <c r="E32" s="84"/>
      <c r="F32" s="84"/>
      <c r="G32" s="84"/>
      <c r="H32" s="84"/>
      <c r="I32" s="84"/>
      <c r="J32" s="84"/>
      <c r="K32" s="84"/>
      <c r="L32" s="84"/>
      <c r="M32" s="84"/>
      <c r="N32" s="84"/>
      <c r="O32" s="8"/>
      <c r="P32" s="4"/>
    </row>
    <row r="33" spans="1:15" ht="15" x14ac:dyDescent="0.25">
      <c r="B33" s="9"/>
      <c r="C33" s="9"/>
      <c r="D33" s="9"/>
      <c r="E33" s="9"/>
      <c r="F33" s="9"/>
      <c r="G33" s="9"/>
      <c r="H33" s="9"/>
      <c r="I33" s="9"/>
      <c r="J33" s="9"/>
      <c r="K33" s="9"/>
      <c r="L33" s="9"/>
      <c r="M33" s="9"/>
      <c r="N33" s="9"/>
    </row>
    <row r="34" spans="1:15" x14ac:dyDescent="0.3">
      <c r="A34" s="85" t="s">
        <v>21</v>
      </c>
      <c r="B34" s="85" t="s">
        <v>22</v>
      </c>
      <c r="C34" s="85" t="s">
        <v>23</v>
      </c>
      <c r="D34" s="85" t="s">
        <v>24</v>
      </c>
      <c r="E34" s="85" t="s">
        <v>5</v>
      </c>
      <c r="F34" s="86" t="s">
        <v>25</v>
      </c>
      <c r="G34" s="86"/>
      <c r="H34" s="86"/>
      <c r="I34" s="86"/>
      <c r="J34" s="86"/>
      <c r="K34" s="86"/>
      <c r="L34" s="86"/>
      <c r="M34" s="86"/>
      <c r="N34" s="87" t="s">
        <v>16</v>
      </c>
      <c r="O34" s="85" t="s">
        <v>17</v>
      </c>
    </row>
    <row r="35" spans="1:15" x14ac:dyDescent="0.3">
      <c r="A35" s="85"/>
      <c r="B35" s="85"/>
      <c r="C35" s="85"/>
      <c r="D35" s="85"/>
      <c r="E35" s="85"/>
      <c r="F35" s="86" t="s">
        <v>6</v>
      </c>
      <c r="G35" s="86"/>
      <c r="H35" s="86" t="s">
        <v>7</v>
      </c>
      <c r="I35" s="86"/>
      <c r="J35" s="86" t="s">
        <v>8</v>
      </c>
      <c r="K35" s="86"/>
      <c r="L35" s="86" t="s">
        <v>9</v>
      </c>
      <c r="M35" s="86"/>
      <c r="N35" s="87"/>
      <c r="O35" s="85"/>
    </row>
    <row r="36" spans="1:15" x14ac:dyDescent="0.3">
      <c r="A36" s="85"/>
      <c r="B36" s="85"/>
      <c r="C36" s="85"/>
      <c r="D36" s="85"/>
      <c r="E36" s="85"/>
      <c r="F36" s="10" t="s">
        <v>10</v>
      </c>
      <c r="G36" s="10" t="s">
        <v>11</v>
      </c>
      <c r="H36" s="10" t="s">
        <v>10</v>
      </c>
      <c r="I36" s="10" t="s">
        <v>11</v>
      </c>
      <c r="J36" s="10" t="s">
        <v>10</v>
      </c>
      <c r="K36" s="10" t="s">
        <v>12</v>
      </c>
      <c r="L36" s="10" t="s">
        <v>10</v>
      </c>
      <c r="M36" s="10" t="s">
        <v>12</v>
      </c>
      <c r="N36" s="87"/>
      <c r="O36" s="85"/>
    </row>
    <row r="37" spans="1:15" ht="52.8" x14ac:dyDescent="0.3">
      <c r="A37" s="2" t="str">
        <f>INDEX('POA2'!$A$2:$O$152,_xlfn.AGGREGATE(15,6,ROW('POA2'!$A$2:$A$152)-ROW('POA2'!$A$2)+1/--('POA2'!$A$2:$A$152=$B$31),ROWS($A37:A$41)),3)</f>
        <v>2.3 Investigación, desarrollo tecnológico e Innovación</v>
      </c>
      <c r="B37" s="2" t="str">
        <f>INDEX('POA2'!$A$2:$O$152,_xlfn.AGGREGATE(15,6,ROW('POA2'!$A$2:$A$152)-ROW('POA2'!$A$2)+1/--('POA2'!$A$2:$A$152=$B$31),ROWS($A37:B$37)),4)</f>
        <v>2.3.2 Difundir y divulgar los resultados de la investigación a través de los diferentes formatos y canales que permitan consolidar la capacidad académica de la institución.</v>
      </c>
      <c r="C37" s="2" t="str">
        <f>INDEX('POA2'!$A$2:$O$152,_xlfn.AGGREGATE(15,6,ROW('POA2'!$A$2:$A$152)-ROW('POA2'!$A$2)+1/--('POA2'!$A$2:$A$152=$B$31),ROWS($A37:C$37)),5)</f>
        <v>2.3.2.1 Fortalecer la difusión y divulgación de los resultados de la investigación.</v>
      </c>
      <c r="D37" s="2" t="str">
        <f>INDEX('POA2'!$A$2:$O$152,_xlfn.AGGREGATE(15,6,ROW('POA2'!$A$2:$A$152)-ROW('POA2'!$A$2)+1/--('POA2'!$A$2:$A$152=$B$31),ROWS($A37:D$37)),6)</f>
        <v>Promover la divulgación de los resultados de la investigación de los PTC</v>
      </c>
      <c r="E37" s="37">
        <f t="shared" ref="E37" si="3">+F37+H37+J37+L37</f>
        <v>1</v>
      </c>
      <c r="F37" s="31">
        <f>INDEX('POA2'!$A$2:$O$152,_xlfn.AGGREGATE(15,6,ROW('POA2'!$A$2:$A$152)-ROW('POA2'!$A$2)+1/--('POA2'!$A$2:$A$152=$B$31),ROWS($A37:F$37)),7)</f>
        <v>0</v>
      </c>
      <c r="G37" s="31">
        <f>INDEX('POA2'!$A$2:$O$152,_xlfn.AGGREGATE(15,6,ROW('POA2'!$A$2:$A$152)-ROW('POA2'!$A$2)+1/--('POA2'!$A$2:$A$152=$B$31),ROWS($A37:G$41)),8)</f>
        <v>0</v>
      </c>
      <c r="H37" s="31">
        <f>INDEX('POA2'!$A$2:$O$152,_xlfn.AGGREGATE(15,6,ROW('POA2'!$A$2:$A$152)-ROW('POA2'!$A$2)+1/--('POA2'!$A$2:$A$152=$B$31),ROWS($A37:H$41)),9)</f>
        <v>0</v>
      </c>
      <c r="I37" s="31">
        <f>INDEX('POA2'!$A$2:$O$152,_xlfn.AGGREGATE(15,6,ROW('POA2'!$A$2:$A$152)-ROW('POA2'!$A$2)+1/--('POA2'!$A$2:$A$152=$B$31),ROWS($A37:I$41)),10)</f>
        <v>0</v>
      </c>
      <c r="J37" s="31">
        <f>INDEX('POA2'!$A$2:$O$152,_xlfn.AGGREGATE(15,6,ROW('POA2'!$A$2:$A$152)-ROW('POA2'!$A$2)+1/--('POA2'!$A$2:$A$152=$B$31),ROWS($A37:J$41)),11)</f>
        <v>0</v>
      </c>
      <c r="K37" s="31">
        <f>INDEX('POA2'!$A$2:$O$152,_xlfn.AGGREGATE(15,6,ROW('POA2'!$A$2:$A$152)-ROW('POA2'!$A$2)+1/--('POA2'!$A$2:$A$152=$B$31),ROWS($A37:K$41)),12)</f>
        <v>0</v>
      </c>
      <c r="L37" s="31">
        <f>INDEX('POA2'!$A$2:$O$152,_xlfn.AGGREGATE(15,6,ROW('POA2'!$A$2:$A$152)-ROW('POA2'!$A$2)+1/--('POA2'!$A$2:$A$152=$B$31),ROWS($A37:L$41)),13)</f>
        <v>1</v>
      </c>
      <c r="M37" s="31">
        <f>INDEX('POA2'!$A$2:$O$152,_xlfn.AGGREGATE(15,6,ROW('POA2'!$A$2:$A$152)-ROW('POA2'!$A$2)+1/--('POA2'!$A$2:$A$152=$B$31),ROWS($A37:M$41)),14)</f>
        <v>0</v>
      </c>
      <c r="N37" s="37">
        <f t="shared" ref="N37" si="4">+G37+I37+K37+M37</f>
        <v>0</v>
      </c>
      <c r="O37" s="41">
        <f t="shared" ref="O37" si="5">+N37/E37</f>
        <v>0</v>
      </c>
    </row>
    <row r="38" spans="1:15" ht="39.6" x14ac:dyDescent="0.3">
      <c r="A38" s="2" t="str">
        <f>INDEX('POA2'!$A$2:$O$152,_xlfn.AGGREGATE(15,6,ROW('POA2'!$A$2:$A$152)-ROW('POA2'!$A$2)+1/--('POA2'!$A$2:$A$152=$B$31),ROWS($A38:A$41)),3)</f>
        <v>2.3 Investigación, desarrollo tecnológico e Innovación</v>
      </c>
      <c r="B38" s="2" t="str">
        <f>INDEX('POA2'!$A$2:$O$152,_xlfn.AGGREGATE(15,6,ROW('POA2'!$A$2:$A$152)-ROW('POA2'!$A$2)+1/--('POA2'!$A$2:$A$152=$B$31),ROWS($A$37:B38)),4)</f>
        <v>2.3.3 Impulsar la distribución social del conocimiento en los distintos contextos para su uso y aplicación.</v>
      </c>
      <c r="C38" s="2" t="str">
        <f>INDEX('POA2'!$A$2:$O$152,_xlfn.AGGREGATE(15,6,ROW('POA2'!$A$2:$A$152)-ROW('POA2'!$A$2)+1/--('POA2'!$A$2:$A$152=$B$31),ROWS($A$37:C38)),5)</f>
        <v>2.3.3.1 Fomentar la cultura y la protección de la propiedad intelectual entre la comunidad universitaria.</v>
      </c>
      <c r="D38" s="2" t="str">
        <f>INDEX('POA2'!$A$2:$O$152,_xlfn.AGGREGATE(15,6,ROW('POA2'!$A$2:$A$152)-ROW('POA2'!$A$2)+1/--('POA2'!$A$2:$A$152=$B$31),ROWS($A$37:D38)),6)</f>
        <v>Organizar actividades para fomentar la cultura y la protección de la propiedad intelectual entre la comunidad universitaria.</v>
      </c>
      <c r="E38" s="37">
        <f t="shared" ref="E38:E41" si="6">+F38+H38+J38+L38</f>
        <v>1</v>
      </c>
      <c r="F38" s="31">
        <f>INDEX('POA2'!$A$2:$O$152,_xlfn.AGGREGATE(15,6,ROW('POA2'!$A$2:$A$152)-ROW('POA2'!$A$2)+1/--('POA2'!$A$2:$A$152=$B$31),ROWS($A$37:F38)),7)</f>
        <v>0</v>
      </c>
      <c r="G38" s="31">
        <f>INDEX('POA2'!$A$2:$O$152,_xlfn.AGGREGATE(15,6,ROW('POA2'!$A$2:$A$152)-ROW('POA2'!$A$2)+1/--('POA2'!$A$2:$A$152=$B$31),ROWS($A38:G$41)),8)</f>
        <v>0</v>
      </c>
      <c r="H38" s="31">
        <f>INDEX('POA2'!$A$2:$O$152,_xlfn.AGGREGATE(15,6,ROW('POA2'!$A$2:$A$152)-ROW('POA2'!$A$2)+1/--('POA2'!$A$2:$A$152=$B$31),ROWS($A38:H$41)),9)</f>
        <v>0</v>
      </c>
      <c r="I38" s="31">
        <f>INDEX('POA2'!$A$2:$O$152,_xlfn.AGGREGATE(15,6,ROW('POA2'!$A$2:$A$152)-ROW('POA2'!$A$2)+1/--('POA2'!$A$2:$A$152=$B$31),ROWS($A38:I$41)),10)</f>
        <v>0</v>
      </c>
      <c r="J38" s="31">
        <f>INDEX('POA2'!$A$2:$O$152,_xlfn.AGGREGATE(15,6,ROW('POA2'!$A$2:$A$152)-ROW('POA2'!$A$2)+1/--('POA2'!$A$2:$A$152=$B$31),ROWS($A38:J$41)),11)</f>
        <v>0</v>
      </c>
      <c r="K38" s="31">
        <f>INDEX('POA2'!$A$2:$O$152,_xlfn.AGGREGATE(15,6,ROW('POA2'!$A$2:$A$152)-ROW('POA2'!$A$2)+1/--('POA2'!$A$2:$A$152=$B$31),ROWS($A38:K$41)),12)</f>
        <v>0</v>
      </c>
      <c r="L38" s="31">
        <f>INDEX('POA2'!$A$2:$O$152,_xlfn.AGGREGATE(15,6,ROW('POA2'!$A$2:$A$152)-ROW('POA2'!$A$2)+1/--('POA2'!$A$2:$A$152=$B$31),ROWS($A38:L$41)),13)</f>
        <v>1</v>
      </c>
      <c r="M38" s="31">
        <f>INDEX('POA2'!$A$2:$O$152,_xlfn.AGGREGATE(15,6,ROW('POA2'!$A$2:$A$152)-ROW('POA2'!$A$2)+1/--('POA2'!$A$2:$A$152=$B$31),ROWS($A38:M$41)),14)</f>
        <v>0</v>
      </c>
      <c r="N38" s="37">
        <f t="shared" ref="N38:N41" si="7">+G38+I38+K38+M38</f>
        <v>0</v>
      </c>
      <c r="O38" s="41">
        <f t="shared" ref="O38:O41" si="8">+N38/E38</f>
        <v>0</v>
      </c>
    </row>
    <row r="39" spans="1:15" ht="79.2" x14ac:dyDescent="0.3">
      <c r="A39" s="2" t="str">
        <f>INDEX('POA2'!$A$2:$O$152,_xlfn.AGGREGATE(15,6,ROW('POA2'!$A$2:$A$152)-ROW('POA2'!$A$2)+1/--('POA2'!$A$2:$A$152=$B$31),ROWS($A39:A$41)),3)</f>
        <v>2.3 Investigación, desarrollo tecnológico e Innovación</v>
      </c>
      <c r="B39" s="2" t="str">
        <f>INDEX('POA2'!$A$2:$O$152,_xlfn.AGGREGATE(15,6,ROW('POA2'!$A$2:$A$152)-ROW('POA2'!$A$2)+1/--('POA2'!$A$2:$A$152=$B$31),ROWS($A$37:B39)),4)</f>
        <v>2.3.1 Fortalecer la investigación, el desarrollo tecnológico y la innovación para contribuir al desarrollo regional, nacional e internacional.</v>
      </c>
      <c r="C39" s="2" t="str">
        <f>INDEX('POA2'!$A$2:$O$152,_xlfn.AGGREGATE(15,6,ROW('POA2'!$A$2:$A$152)-ROW('POA2'!$A$2)+1/--('POA2'!$A$2:$A$152=$B$31),ROWS($A$37:C39)),5)</f>
        <v>2.3.1.3 Fortalecer y consolidar las redes de colaboración en materia de investigación con académicos de otras instituciones de educación superior y centros de investigación de los ámbitos regional, nacional e internacional.</v>
      </c>
      <c r="D39" s="2" t="str">
        <f>INDEX('POA2'!$A$2:$O$152,_xlfn.AGGREGATE(15,6,ROW('POA2'!$A$2:$A$152)-ROW('POA2'!$A$2)+1/--('POA2'!$A$2:$A$152=$B$31),ROWS($A$37:D39)),6)</f>
        <v>Apoyar la conformación de  redes de colaboración con académicos de otras instituciones</v>
      </c>
      <c r="E39" s="37">
        <f t="shared" si="6"/>
        <v>1</v>
      </c>
      <c r="F39" s="31">
        <f>INDEX('POA2'!$A$2:$O$152,_xlfn.AGGREGATE(15,6,ROW('POA2'!$A$2:$A$152)-ROW('POA2'!$A$2)+1/--('POA2'!$A$2:$A$152=$B$31),ROWS($A$37:F39)),7)</f>
        <v>0</v>
      </c>
      <c r="G39" s="31">
        <f>INDEX('POA2'!$A$2:$O$152,_xlfn.AGGREGATE(15,6,ROW('POA2'!$A$2:$A$152)-ROW('POA2'!$A$2)+1/--('POA2'!$A$2:$A$152=$B$31),ROWS($A39:G$41)),8)</f>
        <v>0</v>
      </c>
      <c r="H39" s="31">
        <f>INDEX('POA2'!$A$2:$O$152,_xlfn.AGGREGATE(15,6,ROW('POA2'!$A$2:$A$152)-ROW('POA2'!$A$2)+1/--('POA2'!$A$2:$A$152=$B$31),ROWS($A39:H$41)),9)</f>
        <v>0</v>
      </c>
      <c r="I39" s="31">
        <f>INDEX('POA2'!$A$2:$O$152,_xlfn.AGGREGATE(15,6,ROW('POA2'!$A$2:$A$152)-ROW('POA2'!$A$2)+1/--('POA2'!$A$2:$A$152=$B$31),ROWS($A39:I$41)),10)</f>
        <v>0</v>
      </c>
      <c r="J39" s="31">
        <f>INDEX('POA2'!$A$2:$O$152,_xlfn.AGGREGATE(15,6,ROW('POA2'!$A$2:$A$152)-ROW('POA2'!$A$2)+1/--('POA2'!$A$2:$A$152=$B$31),ROWS($A39:J$41)),11)</f>
        <v>0</v>
      </c>
      <c r="K39" s="31">
        <f>INDEX('POA2'!$A$2:$O$152,_xlfn.AGGREGATE(15,6,ROW('POA2'!$A$2:$A$152)-ROW('POA2'!$A$2)+1/--('POA2'!$A$2:$A$152=$B$31),ROWS($A39:K$41)),12)</f>
        <v>0</v>
      </c>
      <c r="L39" s="31">
        <f>INDEX('POA2'!$A$2:$O$152,_xlfn.AGGREGATE(15,6,ROW('POA2'!$A$2:$A$152)-ROW('POA2'!$A$2)+1/--('POA2'!$A$2:$A$152=$B$31),ROWS($A39:L$41)),13)</f>
        <v>1</v>
      </c>
      <c r="M39" s="31">
        <f>INDEX('POA2'!$A$2:$O$152,_xlfn.AGGREGATE(15,6,ROW('POA2'!$A$2:$A$152)-ROW('POA2'!$A$2)+1/--('POA2'!$A$2:$A$152=$B$31),ROWS($A39:M$41)),14)</f>
        <v>0</v>
      </c>
      <c r="N39" s="37">
        <f t="shared" si="7"/>
        <v>0</v>
      </c>
      <c r="O39" s="41">
        <f t="shared" si="8"/>
        <v>0</v>
      </c>
    </row>
    <row r="40" spans="1:15" ht="39.6" x14ac:dyDescent="0.3">
      <c r="A40" s="2" t="str">
        <f>INDEX('POA2'!$A$2:$O$152,_xlfn.AGGREGATE(15,6,ROW('POA2'!$A$2:$A$152)-ROW('POA2'!$A$2)+1/--('POA2'!$A$2:$A$152=$B$31),ROWS($A40:A$41)),3)</f>
        <v>2.3 Investigación, desarrollo tecnológico e Innovación</v>
      </c>
      <c r="B40" s="2" t="str">
        <f>INDEX('POA2'!$A$2:$O$152,_xlfn.AGGREGATE(15,6,ROW('POA2'!$A$2:$A$152)-ROW('POA2'!$A$2)+1/--('POA2'!$A$2:$A$152=$B$31),ROWS($A$37:B40)),4)</f>
        <v>2.3.1 Fortalecer la investigación, el desarrollo tecnológico y la innovación para contribuir al desarrollo regional, nacional e internacional.</v>
      </c>
      <c r="C40" s="2" t="str">
        <f>INDEX('POA2'!$A$2:$O$152,_xlfn.AGGREGATE(15,6,ROW('POA2'!$A$2:$A$152)-ROW('POA2'!$A$2)+1/--('POA2'!$A$2:$A$152=$B$31),ROWS($A$37:C40)),5)</f>
        <v>2.3.1.4 Gestionar recursos externos para financiar proyectos de investigación, desarrollo tecnológico e innovación.</v>
      </c>
      <c r="D40" s="2" t="str">
        <f>INDEX('POA2'!$A$2:$O$152,_xlfn.AGGREGATE(15,6,ROW('POA2'!$A$2:$A$152)-ROW('POA2'!$A$2)+1/--('POA2'!$A$2:$A$152=$B$31),ROWS($A$37:D40)),6)</f>
        <v>Participar en convocatorias de apoyo a proyectos de investigación</v>
      </c>
      <c r="E40" s="37">
        <f t="shared" si="6"/>
        <v>1</v>
      </c>
      <c r="F40" s="31">
        <f>INDEX('POA2'!$A$2:$O$152,_xlfn.AGGREGATE(15,6,ROW('POA2'!$A$2:$A$152)-ROW('POA2'!$A$2)+1/--('POA2'!$A$2:$A$152=$B$31),ROWS($A$37:F40)),7)</f>
        <v>0</v>
      </c>
      <c r="G40" s="31">
        <f>INDEX('POA2'!$A$2:$O$152,_xlfn.AGGREGATE(15,6,ROW('POA2'!$A$2:$A$152)-ROW('POA2'!$A$2)+1/--('POA2'!$A$2:$A$152=$B$31),ROWS($A40:G$41)),8)</f>
        <v>0</v>
      </c>
      <c r="H40" s="31">
        <f>INDEX('POA2'!$A$2:$O$152,_xlfn.AGGREGATE(15,6,ROW('POA2'!$A$2:$A$152)-ROW('POA2'!$A$2)+1/--('POA2'!$A$2:$A$152=$B$31),ROWS($A40:H$41)),9)</f>
        <v>0</v>
      </c>
      <c r="I40" s="31">
        <f>INDEX('POA2'!$A$2:$O$152,_xlfn.AGGREGATE(15,6,ROW('POA2'!$A$2:$A$152)-ROW('POA2'!$A$2)+1/--('POA2'!$A$2:$A$152=$B$31),ROWS($A40:I$41)),10)</f>
        <v>0</v>
      </c>
      <c r="J40" s="31">
        <f>INDEX('POA2'!$A$2:$O$152,_xlfn.AGGREGATE(15,6,ROW('POA2'!$A$2:$A$152)-ROW('POA2'!$A$2)+1/--('POA2'!$A$2:$A$152=$B$31),ROWS($A40:J$41)),11)</f>
        <v>0</v>
      </c>
      <c r="K40" s="31">
        <f>INDEX('POA2'!$A$2:$O$152,_xlfn.AGGREGATE(15,6,ROW('POA2'!$A$2:$A$152)-ROW('POA2'!$A$2)+1/--('POA2'!$A$2:$A$152=$B$31),ROWS($A40:K$41)),12)</f>
        <v>0</v>
      </c>
      <c r="L40" s="31">
        <f>INDEX('POA2'!$A$2:$O$152,_xlfn.AGGREGATE(15,6,ROW('POA2'!$A$2:$A$152)-ROW('POA2'!$A$2)+1/--('POA2'!$A$2:$A$152=$B$31),ROWS($A40:L$41)),13)</f>
        <v>1</v>
      </c>
      <c r="M40" s="31">
        <f>INDEX('POA2'!$A$2:$O$152,_xlfn.AGGREGATE(15,6,ROW('POA2'!$A$2:$A$152)-ROW('POA2'!$A$2)+1/--('POA2'!$A$2:$A$152=$B$31),ROWS($A40:M$41)),14)</f>
        <v>0</v>
      </c>
      <c r="N40" s="37">
        <f t="shared" si="7"/>
        <v>0</v>
      </c>
      <c r="O40" s="41">
        <f t="shared" si="8"/>
        <v>0</v>
      </c>
    </row>
    <row r="41" spans="1:15" ht="52.8" x14ac:dyDescent="0.3">
      <c r="A41" s="2" t="str">
        <f>INDEX('POA2'!$A$2:$O$152,_xlfn.AGGREGATE(15,6,ROW('POA2'!$A$2:$A$152)-ROW('POA2'!$A$2)+1/--('POA2'!$A$2:$A$152=$B$31),ROWS($A41:A$41)),3)</f>
        <v>2.3 Investigación, desarrollo tecnológico e Innovación</v>
      </c>
      <c r="B41" s="2" t="str">
        <f>INDEX('POA2'!$A$2:$O$152,_xlfn.AGGREGATE(15,6,ROW('POA2'!$A$2:$A$152)-ROW('POA2'!$A$2)+1/--('POA2'!$A$2:$A$152=$B$31),ROWS($A$37:B41)),4)</f>
        <v>2.3.2 Difundir y divulgar los resultados de la investigación a través de los diferentes formatos y canales que permitan consolidar la capacidad académica de la institución.</v>
      </c>
      <c r="C41" s="2" t="str">
        <f>INDEX('POA2'!$A$2:$O$152,_xlfn.AGGREGATE(15,6,ROW('POA2'!$A$2:$A$152)-ROW('POA2'!$A$2)+1/--('POA2'!$A$2:$A$152=$B$31),ROWS($A$37:C41)),5)</f>
        <v>2.3.2.2 Generar condiciones para que los académicos publiquen en revistas que se caractericen por su rigor científico.</v>
      </c>
      <c r="D41" s="2" t="str">
        <f>INDEX('POA2'!$A$2:$O$152,_xlfn.AGGREGATE(15,6,ROW('POA2'!$A$2:$A$152)-ROW('POA2'!$A$2)+1/--('POA2'!$A$2:$A$152=$B$31),ROWS($A$37:D41)),6)</f>
        <v>Promover que los profesores publiquen en revistas de calidad</v>
      </c>
      <c r="E41" s="37">
        <f t="shared" si="6"/>
        <v>1</v>
      </c>
      <c r="F41" s="31">
        <f>INDEX('POA2'!$A$2:$O$152,_xlfn.AGGREGATE(15,6,ROW('POA2'!$A$2:$A$152)-ROW('POA2'!$A$2)+1/--('POA2'!$A$2:$A$152=$B$31),ROWS($A$37:F41)),7)</f>
        <v>0</v>
      </c>
      <c r="G41" s="31">
        <f>INDEX('POA2'!$A$2:$O$152,_xlfn.AGGREGATE(15,6,ROW('POA2'!$A$2:$A$152)-ROW('POA2'!$A$2)+1/--('POA2'!$A$2:$A$152=$B$31),ROWS($A41:G$41)),8)</f>
        <v>0</v>
      </c>
      <c r="H41" s="31">
        <f>INDEX('POA2'!$A$2:$O$152,_xlfn.AGGREGATE(15,6,ROW('POA2'!$A$2:$A$152)-ROW('POA2'!$A$2)+1/--('POA2'!$A$2:$A$152=$B$31),ROWS($A41:H$41)),9)</f>
        <v>0</v>
      </c>
      <c r="I41" s="31">
        <f>INDEX('POA2'!$A$2:$O$152,_xlfn.AGGREGATE(15,6,ROW('POA2'!$A$2:$A$152)-ROW('POA2'!$A$2)+1/--('POA2'!$A$2:$A$152=$B$31),ROWS($A41:I$41)),10)</f>
        <v>0</v>
      </c>
      <c r="J41" s="31">
        <f>INDEX('POA2'!$A$2:$O$152,_xlfn.AGGREGATE(15,6,ROW('POA2'!$A$2:$A$152)-ROW('POA2'!$A$2)+1/--('POA2'!$A$2:$A$152=$B$31),ROWS($A41:J$41)),11)</f>
        <v>0</v>
      </c>
      <c r="K41" s="31">
        <f>INDEX('POA2'!$A$2:$O$152,_xlfn.AGGREGATE(15,6,ROW('POA2'!$A$2:$A$152)-ROW('POA2'!$A$2)+1/--('POA2'!$A$2:$A$152=$B$31),ROWS($A41:K$41)),12)</f>
        <v>0</v>
      </c>
      <c r="L41" s="31">
        <f>INDEX('POA2'!$A$2:$O$152,_xlfn.AGGREGATE(15,6,ROW('POA2'!$A$2:$A$152)-ROW('POA2'!$A$2)+1/--('POA2'!$A$2:$A$152=$B$31),ROWS($A41:L$41)),13)</f>
        <v>1</v>
      </c>
      <c r="M41" s="31">
        <f>INDEX('POA2'!$A$2:$O$152,_xlfn.AGGREGATE(15,6,ROW('POA2'!$A$2:$A$152)-ROW('POA2'!$A$2)+1/--('POA2'!$A$2:$A$152=$B$31),ROWS($A41:M$41)),14)</f>
        <v>0</v>
      </c>
      <c r="N41" s="37">
        <f t="shared" si="7"/>
        <v>0</v>
      </c>
      <c r="O41" s="41">
        <f t="shared" si="8"/>
        <v>0</v>
      </c>
    </row>
    <row r="43" spans="1:15" ht="15" x14ac:dyDescent="0.25">
      <c r="A43" s="4"/>
    </row>
    <row r="44" spans="1:15" ht="15.6" x14ac:dyDescent="0.3">
      <c r="A44" s="4"/>
      <c r="B44" s="82" t="s">
        <v>0</v>
      </c>
      <c r="C44" s="82"/>
      <c r="D44" s="82"/>
      <c r="E44" s="82"/>
      <c r="F44" s="82"/>
      <c r="G44" s="82"/>
      <c r="H44" s="82"/>
      <c r="I44" s="82"/>
      <c r="J44" s="82"/>
      <c r="K44" s="82"/>
      <c r="L44" s="82"/>
      <c r="M44" s="82"/>
      <c r="N44" s="82"/>
      <c r="O44" s="82"/>
    </row>
    <row r="45" spans="1:15" ht="15" x14ac:dyDescent="0.25">
      <c r="A45" s="4"/>
      <c r="B45" s="83" t="s">
        <v>1564</v>
      </c>
      <c r="C45" s="83"/>
      <c r="D45" s="83"/>
      <c r="E45" s="83"/>
      <c r="F45" s="83"/>
      <c r="G45" s="83"/>
      <c r="H45" s="83"/>
      <c r="I45" s="83"/>
      <c r="J45" s="83"/>
      <c r="K45" s="83"/>
      <c r="L45" s="83"/>
      <c r="M45" s="83"/>
      <c r="N45" s="83"/>
      <c r="O45" s="83"/>
    </row>
    <row r="46" spans="1:15" ht="15" x14ac:dyDescent="0.25">
      <c r="A46" s="4"/>
      <c r="B46" s="5"/>
      <c r="C46" s="5"/>
      <c r="D46" s="5"/>
      <c r="E46" s="5"/>
      <c r="F46" s="5"/>
      <c r="G46" s="5"/>
      <c r="H46" s="5"/>
      <c r="I46" s="5"/>
      <c r="J46" s="5"/>
      <c r="K46" s="5"/>
      <c r="L46" s="5"/>
      <c r="M46" s="5"/>
      <c r="N46" s="5"/>
      <c r="O46" s="5"/>
    </row>
    <row r="47" spans="1:15" ht="15.75" x14ac:dyDescent="0.25">
      <c r="A47" s="6" t="s">
        <v>1</v>
      </c>
      <c r="B47" s="12"/>
      <c r="C47" s="12"/>
      <c r="D47" s="12"/>
      <c r="E47" s="12"/>
      <c r="F47" s="12"/>
      <c r="G47" s="12"/>
      <c r="H47" s="12"/>
      <c r="I47" s="12"/>
      <c r="J47" s="12"/>
      <c r="K47" s="12"/>
      <c r="L47" s="12"/>
      <c r="M47" s="12"/>
      <c r="N47" s="12"/>
      <c r="O47" s="12"/>
    </row>
    <row r="48" spans="1:15" ht="15.75" x14ac:dyDescent="0.25">
      <c r="A48" s="6" t="s">
        <v>13</v>
      </c>
      <c r="B48" s="39">
        <v>103</v>
      </c>
      <c r="C48" s="84" t="s">
        <v>27</v>
      </c>
      <c r="D48" s="84"/>
      <c r="E48" s="84"/>
      <c r="F48" s="84"/>
      <c r="G48" s="84"/>
      <c r="H48" s="84"/>
      <c r="I48" s="84"/>
      <c r="J48" s="84"/>
      <c r="K48" s="84"/>
      <c r="L48" s="84"/>
      <c r="M48" s="84"/>
      <c r="N48" s="84"/>
      <c r="O48" s="7"/>
    </row>
    <row r="49" spans="1:16" x14ac:dyDescent="0.3">
      <c r="B49" s="11" t="s">
        <v>3</v>
      </c>
      <c r="C49" s="84" t="s">
        <v>26</v>
      </c>
      <c r="D49" s="84"/>
      <c r="E49" s="84"/>
      <c r="F49" s="84"/>
      <c r="G49" s="84"/>
      <c r="H49" s="84"/>
      <c r="I49" s="84"/>
      <c r="J49" s="84"/>
      <c r="K49" s="84"/>
      <c r="L49" s="84"/>
      <c r="M49" s="84"/>
      <c r="N49" s="84"/>
      <c r="O49" s="8"/>
      <c r="P49" s="4"/>
    </row>
    <row r="50" spans="1:16" ht="15" x14ac:dyDescent="0.25">
      <c r="B50" s="9"/>
      <c r="C50" s="9"/>
      <c r="D50" s="9"/>
      <c r="E50" s="9"/>
      <c r="F50" s="9"/>
      <c r="G50" s="9"/>
      <c r="H50" s="9"/>
      <c r="I50" s="9"/>
      <c r="J50" s="9"/>
      <c r="K50" s="9"/>
      <c r="L50" s="9"/>
      <c r="M50" s="9"/>
      <c r="N50" s="9"/>
    </row>
    <row r="51" spans="1:16" x14ac:dyDescent="0.3">
      <c r="A51" s="89" t="s">
        <v>21</v>
      </c>
      <c r="B51" s="85" t="s">
        <v>22</v>
      </c>
      <c r="C51" s="85" t="s">
        <v>23</v>
      </c>
      <c r="D51" s="85" t="s">
        <v>24</v>
      </c>
      <c r="E51" s="85" t="s">
        <v>5</v>
      </c>
      <c r="F51" s="86" t="s">
        <v>25</v>
      </c>
      <c r="G51" s="86"/>
      <c r="H51" s="86"/>
      <c r="I51" s="86"/>
      <c r="J51" s="86"/>
      <c r="K51" s="86"/>
      <c r="L51" s="86"/>
      <c r="M51" s="86"/>
      <c r="N51" s="87" t="s">
        <v>16</v>
      </c>
      <c r="O51" s="85" t="s">
        <v>17</v>
      </c>
    </row>
    <row r="52" spans="1:16" x14ac:dyDescent="0.3">
      <c r="A52" s="90"/>
      <c r="B52" s="85"/>
      <c r="C52" s="85"/>
      <c r="D52" s="85"/>
      <c r="E52" s="85"/>
      <c r="F52" s="86" t="s">
        <v>6</v>
      </c>
      <c r="G52" s="86"/>
      <c r="H52" s="86" t="s">
        <v>7</v>
      </c>
      <c r="I52" s="86"/>
      <c r="J52" s="86" t="s">
        <v>8</v>
      </c>
      <c r="K52" s="86"/>
      <c r="L52" s="86" t="s">
        <v>9</v>
      </c>
      <c r="M52" s="86"/>
      <c r="N52" s="87"/>
      <c r="O52" s="85"/>
    </row>
    <row r="53" spans="1:16" x14ac:dyDescent="0.3">
      <c r="A53" s="91"/>
      <c r="B53" s="85"/>
      <c r="C53" s="85"/>
      <c r="D53" s="85"/>
      <c r="E53" s="85"/>
      <c r="F53" s="10" t="s">
        <v>10</v>
      </c>
      <c r="G53" s="10" t="s">
        <v>11</v>
      </c>
      <c r="H53" s="10" t="s">
        <v>10</v>
      </c>
      <c r="I53" s="10" t="s">
        <v>11</v>
      </c>
      <c r="J53" s="10" t="s">
        <v>10</v>
      </c>
      <c r="K53" s="10" t="s">
        <v>12</v>
      </c>
      <c r="L53" s="10" t="s">
        <v>10</v>
      </c>
      <c r="M53" s="10" t="s">
        <v>12</v>
      </c>
      <c r="N53" s="87"/>
      <c r="O53" s="85"/>
    </row>
    <row r="54" spans="1:16" ht="64.5" customHeight="1" x14ac:dyDescent="0.3">
      <c r="A54" s="2" t="str">
        <f>INDEX('POA3'!$A$2:$O$152,_xlfn.AGGREGATE(15,6,ROW('POA3'!$A$2:$A$152)-ROW('POA3'!$A$2)+1/--('POA3'!$A$2:$A$152=$B$48),ROWS($A54:A$54)),3)</f>
        <v>3.4 Extensión y vinculación</v>
      </c>
      <c r="B54" s="2" t="str">
        <f>INDEX('POA3'!$A$2:$O$152,_xlfn.AGGREGATE(15,6,ROW('POA3'!$A$2:$A$152)-ROW('POA3'!$A$2)+1/--('POA3'!$A$2:$A$152=$B$48),ROWS($A54:B$54)),4)</f>
        <v>3.4.1 Fortalecer la presencia de la universidad en la sociedad a través de la divulgación del conocimiento y la promoción de la cultura y el deporte.</v>
      </c>
      <c r="C54" s="2" t="str">
        <f>INDEX('POA3'!$A$2:$O$152,_xlfn.AGGREGATE(15,6,ROW('POA3'!$A$2:$A$152)-ROW('POA3'!$A$2)+1/--('POA3'!$A$2:$A$152=$B$48),ROWS($A54:C$54)),5)</f>
        <v>3.4.1.2 Fomentar el desarrollo de vocaciones científicas y tecnológicas en estudiantes de educación básica y media superior de la entidad.</v>
      </c>
      <c r="D54" s="2" t="str">
        <f>INDEX('POA3'!$A$2:$O$152,_xlfn.AGGREGATE(15,6,ROW('POA3'!$A$2:$A$152)-ROW('POA3'!$A$2)+1/--('POA3'!$A$2:$A$152=$B$48),ROWS($A54:D$54)),6)</f>
        <v>Organización de las olimpiadas de Física, Computación , Biología y Matemáticas estudiantes de educación básica y media superior de la entidad.</v>
      </c>
      <c r="E54" s="37">
        <f t="shared" ref="E54" si="9">+F54+H54+J54+L54</f>
        <v>1</v>
      </c>
      <c r="F54" s="31">
        <f>INDEX('POA3'!$A$2:$O$152,_xlfn.AGGREGATE(15,6,ROW('POA3'!$A$2:$A$152)-ROW('POA3'!$A$2)+1/--('POA3'!$A$2:$A$152=$B$48),ROWS($A54:F$54)),7)</f>
        <v>0</v>
      </c>
      <c r="G54" s="31">
        <f>INDEX('POA3'!$A$2:$O$152,_xlfn.AGGREGATE(15,6,ROW('POA3'!$A$2:$A$152)-ROW('POA3'!$A$2)+1/--('POA3'!$A$2:$A$152=$B$48),ROWS($A54:G$54)),8)</f>
        <v>0</v>
      </c>
      <c r="H54" s="31">
        <f>INDEX('POA3'!$A$2:$O$152,_xlfn.AGGREGATE(15,6,ROW('POA3'!$A$2:$A$152)-ROW('POA3'!$A$2)+1/--('POA3'!$A$2:$A$152=$B$48),ROWS($A54:H$54)),9)</f>
        <v>0</v>
      </c>
      <c r="I54" s="31">
        <f>INDEX('POA3'!$A$2:$O$152,_xlfn.AGGREGATE(15,6,ROW('POA3'!$A$2:$A$152)-ROW('POA3'!$A$2)+1/--('POA3'!$A$2:$A$152=$B$48),ROWS($A54:I$54)),10)</f>
        <v>0</v>
      </c>
      <c r="J54" s="31">
        <f>INDEX('POA3'!$A$2:$O$152,_xlfn.AGGREGATE(15,6,ROW('POA3'!$A$2:$A$152)-ROW('POA3'!$A$2)+1/--('POA3'!$A$2:$A$152=$B$48),ROWS($A54:J$54)),11)</f>
        <v>0</v>
      </c>
      <c r="K54" s="31">
        <f>INDEX('POA3'!$A$2:$O$152,_xlfn.AGGREGATE(15,6,ROW('POA3'!$A$2:$A$152)-ROW('POA3'!$A$2)+1/--('POA3'!$A$2:$A$152=$B$48),ROWS($A54:K$54)),12)</f>
        <v>0</v>
      </c>
      <c r="L54" s="31">
        <f>INDEX('POA3'!$A$2:$O$152,_xlfn.AGGREGATE(15,6,ROW('POA3'!$A$2:$A$152)-ROW('POA3'!$A$2)+1/--('POA3'!$A$2:$A$152=$B$48),ROWS($A54:L$54)),13)</f>
        <v>1</v>
      </c>
      <c r="M54" s="31">
        <f>INDEX('POA3'!$A$2:$O$152,_xlfn.AGGREGATE(15,6,ROW('POA3'!$A$2:$A$152)-ROW('POA3'!$A$2)+1/--('POA3'!$A$2:$A$152=$B$48),ROWS($A54:M$54)),14)</f>
        <v>0</v>
      </c>
      <c r="N54" s="37">
        <f t="shared" ref="N54" si="10">+G54+I54+K54+M54</f>
        <v>0</v>
      </c>
      <c r="O54" s="41">
        <f t="shared" ref="O54" si="11">IFERROR(N54/E54,0%)</f>
        <v>0</v>
      </c>
    </row>
    <row r="55" spans="1:16" ht="64.5" customHeight="1" x14ac:dyDescent="0.3">
      <c r="A55" s="2" t="str">
        <f>INDEX('POA3'!$A$2:$O$152,_xlfn.AGGREGATE(15,6,ROW('POA3'!$A$2:$A$152)-ROW('POA3'!$A$2)+1/--('POA3'!$A$2:$A$152=$B$48),ROWS($A$54:A55)),3)</f>
        <v>3.4 Extensión y vinculación</v>
      </c>
      <c r="B55" s="2" t="str">
        <f>INDEX('POA3'!$A$2:$O$152,_xlfn.AGGREGATE(15,6,ROW('POA3'!$A$2:$A$152)-ROW('POA3'!$A$2)+1/--('POA3'!$A$2:$A$152=$B$48),ROWS($A$54:B55)),4)</f>
        <v>3.4.1 Fortalecer la presencia de la universidad en la sociedad a través de la divulgación del conocimiento y la promoción de la cultura y el deporte.</v>
      </c>
      <c r="C55" s="2" t="str">
        <f>INDEX('POA3'!$A$2:$O$152,_xlfn.AGGREGATE(15,6,ROW('POA3'!$A$2:$A$152)-ROW('POA3'!$A$2)+1/--('POA3'!$A$2:$A$152=$B$48),ROWS($A$54:C55)),5)</f>
        <v>3.4.1.1 Impulsar la apropiación social de la ciencia, las humanidades, la tecnología y la in- novación entre los diversos sectores de la sociedad.</v>
      </c>
      <c r="D55" s="2" t="str">
        <f>INDEX('POA3'!$A$2:$O$152,_xlfn.AGGREGATE(15,6,ROW('POA3'!$A$2:$A$152)-ROW('POA3'!$A$2)+1/--('POA3'!$A$2:$A$152=$B$48),ROWS($A$54:D55)),6)</f>
        <v>Promover la apropiación social de la ciencia y la tecnología entre los diversos sectores de la sociedad.</v>
      </c>
      <c r="E55" s="37">
        <f t="shared" ref="E55:E58" si="12">+F55+H55+J55+L55</f>
        <v>1</v>
      </c>
      <c r="F55" s="31">
        <f>INDEX('POA3'!$A$2:$O$152,_xlfn.AGGREGATE(15,6,ROW('POA3'!$A$2:$A$152)-ROW('POA3'!$A$2)+1/--('POA3'!$A$2:$A$152=$B$48),ROWS($A$54:F55)),7)</f>
        <v>0</v>
      </c>
      <c r="G55" s="31">
        <f>INDEX('POA3'!$A$2:$O$152,_xlfn.AGGREGATE(15,6,ROW('POA3'!$A$2:$A$152)-ROW('POA3'!$A$2)+1/--('POA3'!$A$2:$A$152=$B$48),ROWS($A$54:G55)),8)</f>
        <v>0</v>
      </c>
      <c r="H55" s="31">
        <f>INDEX('POA3'!$A$2:$O$152,_xlfn.AGGREGATE(15,6,ROW('POA3'!$A$2:$A$152)-ROW('POA3'!$A$2)+1/--('POA3'!$A$2:$A$152=$B$48),ROWS($A$54:H55)),9)</f>
        <v>0</v>
      </c>
      <c r="I55" s="31">
        <f>INDEX('POA3'!$A$2:$O$152,_xlfn.AGGREGATE(15,6,ROW('POA3'!$A$2:$A$152)-ROW('POA3'!$A$2)+1/--('POA3'!$A$2:$A$152=$B$48),ROWS($A$54:I55)),10)</f>
        <v>0</v>
      </c>
      <c r="J55" s="31">
        <f>INDEX('POA3'!$A$2:$O$152,_xlfn.AGGREGATE(15,6,ROW('POA3'!$A$2:$A$152)-ROW('POA3'!$A$2)+1/--('POA3'!$A$2:$A$152=$B$48),ROWS($A$54:J55)),11)</f>
        <v>0</v>
      </c>
      <c r="K55" s="31">
        <f>INDEX('POA3'!$A$2:$O$152,_xlfn.AGGREGATE(15,6,ROW('POA3'!$A$2:$A$152)-ROW('POA3'!$A$2)+1/--('POA3'!$A$2:$A$152=$B$48),ROWS($A$54:K55)),12)</f>
        <v>0</v>
      </c>
      <c r="L55" s="31">
        <f>INDEX('POA3'!$A$2:$O$152,_xlfn.AGGREGATE(15,6,ROW('POA3'!$A$2:$A$152)-ROW('POA3'!$A$2)+1/--('POA3'!$A$2:$A$152=$B$48),ROWS($A$54:L55)),13)</f>
        <v>1</v>
      </c>
      <c r="M55" s="31">
        <f>INDEX('POA3'!$A$2:$O$152,_xlfn.AGGREGATE(15,6,ROW('POA3'!$A$2:$A$152)-ROW('POA3'!$A$2)+1/--('POA3'!$A$2:$A$152=$B$48),ROWS($A$54:M55)),14)</f>
        <v>0</v>
      </c>
      <c r="N55" s="37">
        <f t="shared" ref="N55:N58" si="13">+G55+I55+K55+M55</f>
        <v>0</v>
      </c>
      <c r="O55" s="41">
        <f t="shared" ref="O55:O58" si="14">IFERROR(N55/E55,0%)</f>
        <v>0</v>
      </c>
    </row>
    <row r="56" spans="1:16" ht="64.5" customHeight="1" x14ac:dyDescent="0.3">
      <c r="A56" s="2" t="str">
        <f>INDEX('POA3'!$A$2:$O$152,_xlfn.AGGREGATE(15,6,ROW('POA3'!$A$2:$A$152)-ROW('POA3'!$A$2)+1/--('POA3'!$A$2:$A$152=$B$48),ROWS($A$54:A56)),3)</f>
        <v>3.4 Extensión y vinculación</v>
      </c>
      <c r="B56" s="2" t="str">
        <f>INDEX('POA3'!$A$2:$O$152,_xlfn.AGGREGATE(15,6,ROW('POA3'!$A$2:$A$152)-ROW('POA3'!$A$2)+1/--('POA3'!$A$2:$A$152=$B$48),ROWS($A$54:B56)),4)</f>
        <v>3.4.1 Fortalecer la presencia de la universidad en la sociedad a través de la divulgación del conocimiento y la promoción de la cultura y el deporte.</v>
      </c>
      <c r="C56" s="2" t="str">
        <f>INDEX('POA3'!$A$2:$O$152,_xlfn.AGGREGATE(15,6,ROW('POA3'!$A$2:$A$152)-ROW('POA3'!$A$2)+1/--('POA3'!$A$2:$A$152=$B$48),ROWS($A$54:C56)),5)</f>
        <v>3.4.1.2 Fomentar el desarrollo de vocaciones científicas y tecnológicas en estudiantes de educación básica y media superior de la entidad.</v>
      </c>
      <c r="D56" s="2" t="str">
        <f>INDEX('POA3'!$A$2:$O$152,_xlfn.AGGREGATE(15,6,ROW('POA3'!$A$2:$A$152)-ROW('POA3'!$A$2)+1/--('POA3'!$A$2:$A$152=$B$48),ROWS($A$54:D56)),6)</f>
        <v>Organización de la semana de ciencias para fomentar el desarrollo de vocaciones científicas y tecnológicas</v>
      </c>
      <c r="E56" s="37">
        <f t="shared" si="12"/>
        <v>1</v>
      </c>
      <c r="F56" s="31">
        <f>INDEX('POA3'!$A$2:$O$152,_xlfn.AGGREGATE(15,6,ROW('POA3'!$A$2:$A$152)-ROW('POA3'!$A$2)+1/--('POA3'!$A$2:$A$152=$B$48),ROWS($A$54:F56)),7)</f>
        <v>0</v>
      </c>
      <c r="G56" s="31">
        <f>INDEX('POA3'!$A$2:$O$152,_xlfn.AGGREGATE(15,6,ROW('POA3'!$A$2:$A$152)-ROW('POA3'!$A$2)+1/--('POA3'!$A$2:$A$152=$B$48),ROWS($A$54:G56)),8)</f>
        <v>0</v>
      </c>
      <c r="H56" s="31">
        <f>INDEX('POA3'!$A$2:$O$152,_xlfn.AGGREGATE(15,6,ROW('POA3'!$A$2:$A$152)-ROW('POA3'!$A$2)+1/--('POA3'!$A$2:$A$152=$B$48),ROWS($A$54:H56)),9)</f>
        <v>0</v>
      </c>
      <c r="I56" s="31">
        <f>INDEX('POA3'!$A$2:$O$152,_xlfn.AGGREGATE(15,6,ROW('POA3'!$A$2:$A$152)-ROW('POA3'!$A$2)+1/--('POA3'!$A$2:$A$152=$B$48),ROWS($A$54:I56)),10)</f>
        <v>0</v>
      </c>
      <c r="J56" s="31">
        <f>INDEX('POA3'!$A$2:$O$152,_xlfn.AGGREGATE(15,6,ROW('POA3'!$A$2:$A$152)-ROW('POA3'!$A$2)+1/--('POA3'!$A$2:$A$152=$B$48),ROWS($A$54:J56)),11)</f>
        <v>0</v>
      </c>
      <c r="K56" s="31">
        <f>INDEX('POA3'!$A$2:$O$152,_xlfn.AGGREGATE(15,6,ROW('POA3'!$A$2:$A$152)-ROW('POA3'!$A$2)+1/--('POA3'!$A$2:$A$152=$B$48),ROWS($A$54:K56)),12)</f>
        <v>0</v>
      </c>
      <c r="L56" s="31">
        <f>INDEX('POA3'!$A$2:$O$152,_xlfn.AGGREGATE(15,6,ROW('POA3'!$A$2:$A$152)-ROW('POA3'!$A$2)+1/--('POA3'!$A$2:$A$152=$B$48),ROWS($A$54:L56)),13)</f>
        <v>1</v>
      </c>
      <c r="M56" s="31">
        <f>INDEX('POA3'!$A$2:$O$152,_xlfn.AGGREGATE(15,6,ROW('POA3'!$A$2:$A$152)-ROW('POA3'!$A$2)+1/--('POA3'!$A$2:$A$152=$B$48),ROWS($A$54:M56)),14)</f>
        <v>0</v>
      </c>
      <c r="N56" s="37">
        <f t="shared" si="13"/>
        <v>0</v>
      </c>
      <c r="O56" s="41">
        <f t="shared" si="14"/>
        <v>0</v>
      </c>
    </row>
    <row r="57" spans="1:16" ht="64.5" customHeight="1" x14ac:dyDescent="0.3">
      <c r="A57" s="2" t="str">
        <f>INDEX('POA3'!$A$2:$O$152,_xlfn.AGGREGATE(15,6,ROW('POA3'!$A$2:$A$152)-ROW('POA3'!$A$2)+1/--('POA3'!$A$2:$A$152=$B$48),ROWS($A$54:A57)),3)</f>
        <v>3.4 Extensión y vinculación</v>
      </c>
      <c r="B57" s="2" t="str">
        <f>INDEX('POA3'!$A$2:$O$152,_xlfn.AGGREGATE(15,6,ROW('POA3'!$A$2:$A$152)-ROW('POA3'!$A$2)+1/--('POA3'!$A$2:$A$152=$B$48),ROWS($A$54:B57)),4)</f>
        <v>3.4.1 Fortalecer la presencia de la universidad en la sociedad a través de la divulgación del conocimiento y la promoción de la cultura y el deporte.</v>
      </c>
      <c r="C57" s="2" t="str">
        <f>INDEX('POA3'!$A$2:$O$152,_xlfn.AGGREGATE(15,6,ROW('POA3'!$A$2:$A$152)-ROW('POA3'!$A$2)+1/--('POA3'!$A$2:$A$152=$B$48),ROWS($A$54:C57)),5)</f>
        <v>3.4.1.3 Promover la formación de públicos para el arte, la ciencia y las humanidades, tanto entre los universitarios como entre la comunidad en general.</v>
      </c>
      <c r="D57" s="2" t="str">
        <f>INDEX('POA3'!$A$2:$O$152,_xlfn.AGGREGATE(15,6,ROW('POA3'!$A$2:$A$152)-ROW('POA3'!$A$2)+1/--('POA3'!$A$2:$A$152=$B$48),ROWS($A$54:D57)),6)</f>
        <v>Colaborar en la formación de públicos para la ciencia</v>
      </c>
      <c r="E57" s="37">
        <f t="shared" si="12"/>
        <v>1</v>
      </c>
      <c r="F57" s="31">
        <f>INDEX('POA3'!$A$2:$O$152,_xlfn.AGGREGATE(15,6,ROW('POA3'!$A$2:$A$152)-ROW('POA3'!$A$2)+1/--('POA3'!$A$2:$A$152=$B$48),ROWS($A$54:F57)),7)</f>
        <v>0</v>
      </c>
      <c r="G57" s="31">
        <f>INDEX('POA3'!$A$2:$O$152,_xlfn.AGGREGATE(15,6,ROW('POA3'!$A$2:$A$152)-ROW('POA3'!$A$2)+1/--('POA3'!$A$2:$A$152=$B$48),ROWS($A$54:G57)),8)</f>
        <v>0</v>
      </c>
      <c r="H57" s="31">
        <f>INDEX('POA3'!$A$2:$O$152,_xlfn.AGGREGATE(15,6,ROW('POA3'!$A$2:$A$152)-ROW('POA3'!$A$2)+1/--('POA3'!$A$2:$A$152=$B$48),ROWS($A$54:H57)),9)</f>
        <v>0</v>
      </c>
      <c r="I57" s="31">
        <f>INDEX('POA3'!$A$2:$O$152,_xlfn.AGGREGATE(15,6,ROW('POA3'!$A$2:$A$152)-ROW('POA3'!$A$2)+1/--('POA3'!$A$2:$A$152=$B$48),ROWS($A$54:I57)),10)</f>
        <v>0</v>
      </c>
      <c r="J57" s="31">
        <f>INDEX('POA3'!$A$2:$O$152,_xlfn.AGGREGATE(15,6,ROW('POA3'!$A$2:$A$152)-ROW('POA3'!$A$2)+1/--('POA3'!$A$2:$A$152=$B$48),ROWS($A$54:J57)),11)</f>
        <v>0</v>
      </c>
      <c r="K57" s="31">
        <f>INDEX('POA3'!$A$2:$O$152,_xlfn.AGGREGATE(15,6,ROW('POA3'!$A$2:$A$152)-ROW('POA3'!$A$2)+1/--('POA3'!$A$2:$A$152=$B$48),ROWS($A$54:K57)),12)</f>
        <v>0</v>
      </c>
      <c r="L57" s="31">
        <f>INDEX('POA3'!$A$2:$O$152,_xlfn.AGGREGATE(15,6,ROW('POA3'!$A$2:$A$152)-ROW('POA3'!$A$2)+1/--('POA3'!$A$2:$A$152=$B$48),ROWS($A$54:L57)),13)</f>
        <v>1</v>
      </c>
      <c r="M57" s="31">
        <f>INDEX('POA3'!$A$2:$O$152,_xlfn.AGGREGATE(15,6,ROW('POA3'!$A$2:$A$152)-ROW('POA3'!$A$2)+1/--('POA3'!$A$2:$A$152=$B$48),ROWS($A$54:M57)),14)</f>
        <v>0</v>
      </c>
      <c r="N57" s="37">
        <f t="shared" si="13"/>
        <v>0</v>
      </c>
      <c r="O57" s="41">
        <f t="shared" si="14"/>
        <v>0</v>
      </c>
    </row>
    <row r="58" spans="1:16" ht="64.5" customHeight="1" x14ac:dyDescent="0.3">
      <c r="A58" s="2" t="str">
        <f>INDEX('POA3'!$A$2:$O$152,_xlfn.AGGREGATE(15,6,ROW('POA3'!$A$2:$A$152)-ROW('POA3'!$A$2)+1/--('POA3'!$A$2:$A$152=$B$48),ROWS($A$54:A58)),3)</f>
        <v>3.4 Extensión y vinculación</v>
      </c>
      <c r="B58" s="2" t="str">
        <f>INDEX('POA3'!$A$2:$O$152,_xlfn.AGGREGATE(15,6,ROW('POA3'!$A$2:$A$152)-ROW('POA3'!$A$2)+1/--('POA3'!$A$2:$A$152=$B$48),ROWS($A$54:B58)),4)</f>
        <v>3.4.2 Consolidar los esquemas de vinculación institucional con los sectores público, privado y social.</v>
      </c>
      <c r="C58" s="2" t="str">
        <f>INDEX('POA3'!$A$2:$O$152,_xlfn.AGGREGATE(15,6,ROW('POA3'!$A$2:$A$152)-ROW('POA3'!$A$2)+1/--('POA3'!$A$2:$A$152=$B$48),ROWS($A$54:C58)),5)</f>
        <v>3.4.2.4 Promover el desarrollo de esquemas eficaces para el diálogo y la vinculación con agentes y representantes de los diversos sectores de la sociedad.</v>
      </c>
      <c r="D58" s="2" t="str">
        <f>INDEX('POA3'!$A$2:$O$152,_xlfn.AGGREGATE(15,6,ROW('POA3'!$A$2:$A$152)-ROW('POA3'!$A$2)+1/--('POA3'!$A$2:$A$152=$B$48),ROWS($A$54:D58)),6)</f>
        <v>Impulsar la vinculación con los diversos sectores de la sociedad.</v>
      </c>
      <c r="E58" s="37">
        <f t="shared" si="12"/>
        <v>1</v>
      </c>
      <c r="F58" s="31">
        <f>INDEX('POA3'!$A$2:$O$152,_xlfn.AGGREGATE(15,6,ROW('POA3'!$A$2:$A$152)-ROW('POA3'!$A$2)+1/--('POA3'!$A$2:$A$152=$B$48),ROWS($A$54:F58)),7)</f>
        <v>0</v>
      </c>
      <c r="G58" s="31">
        <f>INDEX('POA3'!$A$2:$O$152,_xlfn.AGGREGATE(15,6,ROW('POA3'!$A$2:$A$152)-ROW('POA3'!$A$2)+1/--('POA3'!$A$2:$A$152=$B$48),ROWS($A$54:G58)),8)</f>
        <v>0</v>
      </c>
      <c r="H58" s="31">
        <f>INDEX('POA3'!$A$2:$O$152,_xlfn.AGGREGATE(15,6,ROW('POA3'!$A$2:$A$152)-ROW('POA3'!$A$2)+1/--('POA3'!$A$2:$A$152=$B$48),ROWS($A$54:H58)),9)</f>
        <v>0</v>
      </c>
      <c r="I58" s="31">
        <f>INDEX('POA3'!$A$2:$O$152,_xlfn.AGGREGATE(15,6,ROW('POA3'!$A$2:$A$152)-ROW('POA3'!$A$2)+1/--('POA3'!$A$2:$A$152=$B$48),ROWS($A$54:I58)),10)</f>
        <v>0</v>
      </c>
      <c r="J58" s="31">
        <f>INDEX('POA3'!$A$2:$O$152,_xlfn.AGGREGATE(15,6,ROW('POA3'!$A$2:$A$152)-ROW('POA3'!$A$2)+1/--('POA3'!$A$2:$A$152=$B$48),ROWS($A$54:J58)),11)</f>
        <v>1</v>
      </c>
      <c r="K58" s="31">
        <f>INDEX('POA3'!$A$2:$O$152,_xlfn.AGGREGATE(15,6,ROW('POA3'!$A$2:$A$152)-ROW('POA3'!$A$2)+1/--('POA3'!$A$2:$A$152=$B$48),ROWS($A$54:K58)),12)</f>
        <v>0</v>
      </c>
      <c r="L58" s="31">
        <f>INDEX('POA3'!$A$2:$O$152,_xlfn.AGGREGATE(15,6,ROW('POA3'!$A$2:$A$152)-ROW('POA3'!$A$2)+1/--('POA3'!$A$2:$A$152=$B$48),ROWS($A$54:L58)),13)</f>
        <v>0</v>
      </c>
      <c r="M58" s="31">
        <f>INDEX('POA3'!$A$2:$O$152,_xlfn.AGGREGATE(15,6,ROW('POA3'!$A$2:$A$152)-ROW('POA3'!$A$2)+1/--('POA3'!$A$2:$A$152=$B$48),ROWS($A$54:M58)),14)</f>
        <v>0</v>
      </c>
      <c r="N58" s="37">
        <f t="shared" si="13"/>
        <v>0</v>
      </c>
      <c r="O58" s="41">
        <f t="shared" si="14"/>
        <v>0</v>
      </c>
    </row>
  </sheetData>
  <mergeCells count="48">
    <mergeCell ref="A51:A53"/>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27:O27"/>
    <mergeCell ref="B28:O28"/>
    <mergeCell ref="C31:N31"/>
    <mergeCell ref="C32:N32"/>
    <mergeCell ref="A34:A36"/>
    <mergeCell ref="B34:B36"/>
    <mergeCell ref="C34:C36"/>
    <mergeCell ref="D34:D36"/>
    <mergeCell ref="E34:E36"/>
    <mergeCell ref="F34:M34"/>
    <mergeCell ref="N34:N36"/>
    <mergeCell ref="O34:O36"/>
    <mergeCell ref="F35:G35"/>
    <mergeCell ref="H35:I35"/>
    <mergeCell ref="J35:K35"/>
    <mergeCell ref="L35:M35"/>
    <mergeCell ref="B44:O44"/>
    <mergeCell ref="B45:O45"/>
    <mergeCell ref="C48:N48"/>
    <mergeCell ref="C49:N49"/>
    <mergeCell ref="B51:B53"/>
    <mergeCell ref="C51:C53"/>
    <mergeCell ref="D51:D53"/>
    <mergeCell ref="E51:E53"/>
    <mergeCell ref="F51:M51"/>
    <mergeCell ref="N51:N53"/>
    <mergeCell ref="O51:O53"/>
    <mergeCell ref="F52:G52"/>
    <mergeCell ref="H52:I52"/>
    <mergeCell ref="J52:K52"/>
    <mergeCell ref="L52:M52"/>
  </mergeCells>
  <pageMargins left="0.7" right="0.7" top="0.75" bottom="0.75" header="0.3" footer="0.3"/>
  <pageSetup scale="28" orientation="landscape" r:id="rId1"/>
  <rowBreaks count="1" manualBreakCount="1">
    <brk id="2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view="pageBreakPreview" zoomScale="60" zoomScaleNormal="80" workbookViewId="0">
      <selection activeCell="D15" sqref="D15"/>
    </sheetView>
  </sheetViews>
  <sheetFormatPr baseColWidth="10" defaultColWidth="11.44140625" defaultRowHeight="14.4" x14ac:dyDescent="0.3"/>
  <cols>
    <col min="1" max="4" width="39.44140625" customWidth="1"/>
    <col min="14" max="14" width="12.88671875" customWidth="1"/>
    <col min="15" max="15" width="15.44140625" customWidth="1"/>
  </cols>
  <sheetData>
    <row r="1" spans="1:16" ht="15.6" x14ac:dyDescent="0.3">
      <c r="A1" s="4"/>
      <c r="B1" s="82" t="s">
        <v>0</v>
      </c>
      <c r="C1" s="82"/>
      <c r="D1" s="82"/>
      <c r="E1" s="82"/>
      <c r="F1" s="82"/>
      <c r="G1" s="82"/>
      <c r="H1" s="82"/>
      <c r="I1" s="82"/>
      <c r="J1" s="82"/>
      <c r="K1" s="82"/>
      <c r="L1" s="82"/>
      <c r="M1" s="82"/>
      <c r="N1" s="82"/>
      <c r="O1" s="82"/>
    </row>
    <row r="2" spans="1:16" ht="15" x14ac:dyDescent="0.25">
      <c r="A2" s="4"/>
      <c r="B2" s="83" t="s">
        <v>1564</v>
      </c>
      <c r="C2" s="83"/>
      <c r="D2" s="83"/>
      <c r="E2" s="83"/>
      <c r="F2" s="83"/>
      <c r="G2" s="83"/>
      <c r="H2" s="83"/>
      <c r="I2" s="83"/>
      <c r="J2" s="83"/>
      <c r="K2" s="83"/>
      <c r="L2" s="83"/>
      <c r="M2" s="83"/>
      <c r="N2" s="83"/>
      <c r="O2" s="83"/>
    </row>
    <row r="3" spans="1:16" ht="15" x14ac:dyDescent="0.25">
      <c r="A3" s="4"/>
      <c r="B3" s="5"/>
      <c r="C3" s="5"/>
      <c r="D3" s="5"/>
      <c r="E3" s="5"/>
      <c r="F3" s="5"/>
      <c r="G3" s="5"/>
      <c r="H3" s="5"/>
      <c r="I3" s="5"/>
      <c r="J3" s="5"/>
      <c r="K3" s="5"/>
      <c r="L3" s="5"/>
      <c r="M3" s="5"/>
      <c r="N3" s="5"/>
      <c r="O3" s="5"/>
    </row>
    <row r="4" spans="1:16" ht="15.75" x14ac:dyDescent="0.25">
      <c r="A4" s="4"/>
      <c r="B4" s="12"/>
      <c r="C4" s="12"/>
      <c r="D4" s="12"/>
      <c r="E4" s="12"/>
      <c r="F4" s="12"/>
      <c r="G4" s="12"/>
      <c r="H4" s="12"/>
      <c r="I4" s="12"/>
      <c r="J4" s="12"/>
      <c r="K4" s="12"/>
      <c r="L4" s="12"/>
      <c r="M4" s="12"/>
      <c r="N4" s="12"/>
      <c r="O4" s="12"/>
    </row>
    <row r="5" spans="1:16" ht="15.75" x14ac:dyDescent="0.25">
      <c r="A5" s="6" t="s">
        <v>1</v>
      </c>
      <c r="B5" s="33">
        <v>104</v>
      </c>
      <c r="C5" s="84" t="s">
        <v>28</v>
      </c>
      <c r="D5" s="84"/>
      <c r="E5" s="84"/>
      <c r="F5" s="84"/>
      <c r="G5" s="84"/>
      <c r="H5" s="84"/>
      <c r="I5" s="84"/>
      <c r="J5" s="84"/>
      <c r="K5" s="84"/>
      <c r="L5" s="84"/>
      <c r="M5" s="84"/>
      <c r="N5" s="84"/>
      <c r="O5" s="7"/>
    </row>
    <row r="6" spans="1:16" ht="15" x14ac:dyDescent="0.25">
      <c r="A6" s="6" t="s">
        <v>13</v>
      </c>
      <c r="B6" s="11" t="s">
        <v>15</v>
      </c>
      <c r="C6" s="84" t="s">
        <v>14</v>
      </c>
      <c r="D6" s="84"/>
      <c r="E6" s="84"/>
      <c r="F6" s="84"/>
      <c r="G6" s="84"/>
      <c r="H6" s="84"/>
      <c r="I6" s="84"/>
      <c r="J6" s="84"/>
      <c r="K6" s="84"/>
      <c r="L6" s="84"/>
      <c r="M6" s="84"/>
      <c r="N6" s="84"/>
      <c r="O6" s="8"/>
      <c r="P6" s="4"/>
    </row>
    <row r="7" spans="1:16" ht="15" x14ac:dyDescent="0.25">
      <c r="B7" s="9"/>
      <c r="C7" s="9"/>
      <c r="D7" s="9"/>
      <c r="E7" s="9"/>
      <c r="F7" s="9"/>
      <c r="G7" s="9"/>
      <c r="H7" s="9"/>
      <c r="I7" s="9"/>
      <c r="J7" s="9"/>
      <c r="K7" s="9"/>
      <c r="L7" s="9"/>
      <c r="M7" s="9"/>
      <c r="N7" s="9"/>
    </row>
    <row r="8" spans="1:16" ht="15" customHeight="1" x14ac:dyDescent="0.3">
      <c r="A8" s="85" t="s">
        <v>21</v>
      </c>
      <c r="B8" s="85" t="s">
        <v>22</v>
      </c>
      <c r="C8" s="85" t="s">
        <v>23</v>
      </c>
      <c r="D8" s="85" t="s">
        <v>24</v>
      </c>
      <c r="E8" s="85" t="s">
        <v>5</v>
      </c>
      <c r="F8" s="86" t="s">
        <v>25</v>
      </c>
      <c r="G8" s="86"/>
      <c r="H8" s="86"/>
      <c r="I8" s="86"/>
      <c r="J8" s="86"/>
      <c r="K8" s="86"/>
      <c r="L8" s="86"/>
      <c r="M8" s="86"/>
      <c r="N8" s="87" t="s">
        <v>16</v>
      </c>
      <c r="O8" s="85" t="s">
        <v>17</v>
      </c>
    </row>
    <row r="9" spans="1:16" x14ac:dyDescent="0.3">
      <c r="A9" s="85"/>
      <c r="B9" s="85"/>
      <c r="C9" s="85"/>
      <c r="D9" s="85"/>
      <c r="E9" s="85"/>
      <c r="F9" s="86" t="s">
        <v>6</v>
      </c>
      <c r="G9" s="86"/>
      <c r="H9" s="86" t="s">
        <v>7</v>
      </c>
      <c r="I9" s="86"/>
      <c r="J9" s="86" t="s">
        <v>8</v>
      </c>
      <c r="K9" s="86"/>
      <c r="L9" s="86" t="s">
        <v>9</v>
      </c>
      <c r="M9" s="86"/>
      <c r="N9" s="87"/>
      <c r="O9" s="85"/>
    </row>
    <row r="10" spans="1:16" x14ac:dyDescent="0.3">
      <c r="A10" s="85"/>
      <c r="B10" s="85"/>
      <c r="C10" s="85"/>
      <c r="D10" s="85"/>
      <c r="E10" s="85"/>
      <c r="F10" s="10" t="s">
        <v>10</v>
      </c>
      <c r="G10" s="10" t="s">
        <v>11</v>
      </c>
      <c r="H10" s="10" t="s">
        <v>10</v>
      </c>
      <c r="I10" s="10" t="s">
        <v>11</v>
      </c>
      <c r="J10" s="10" t="s">
        <v>10</v>
      </c>
      <c r="K10" s="10" t="s">
        <v>12</v>
      </c>
      <c r="L10" s="10" t="s">
        <v>10</v>
      </c>
      <c r="M10" s="10" t="s">
        <v>12</v>
      </c>
      <c r="N10" s="87"/>
      <c r="O10" s="85"/>
    </row>
    <row r="11" spans="1:16" ht="52.8" x14ac:dyDescent="0.3">
      <c r="A11" s="2" t="str">
        <f>IF(ROWS($A$11:A11)&gt;COUNTIF(POA!$A:$A,$B$5),"",INDEX(POA!$A$2:$O$856,_xlfn.AGGREGATE(15,6,ROW(POA!$A$2:$A$855)-ROW(POA!$A$2)+1/--(POA!$A$2:$A$855=$B$5),ROWS($A$11:A11)),3))</f>
        <v>1.2 Proceso formativo</v>
      </c>
      <c r="B11" s="2" t="str">
        <f>IF(ROWS($A$11:B11)&gt;COUNTIF(POA!$A:$A,$B$5),"",INDEX(POA!$A$2:$O$856,_xlfn.AGGREGATE(15,6,ROW(POA!$A$2:$A$855)-ROW(POA!$A$2)+1/--(POA!$A$2:$A$855=$B$5),ROWS($A$11:B11)),4))</f>
        <v>1.2.1 Formar integralmente profesionistas competentes, con sentido colaborativo, capacidad de liderazgo, de emprendimiento y conscientes y comprometidos con su entorno.</v>
      </c>
      <c r="C11" s="2" t="str">
        <f>IF(ROWS($A$11:C11)&gt;COUNTIF(POA!$A:$A,$B$5),"",INDEX(POA!$A$2:$O$856,_xlfn.AGGREGATE(15,6,ROW(POA!$A$2:$A$855)-ROW(POA!$A$2)+1/--(POA!$A$2:$A$855=$B$5),ROWS($A$11:C11)),5))</f>
        <v>1.2.1.5 Fortalecer los esquemas institucionales para el aprendizaje y dominio del idioma inglés.</v>
      </c>
      <c r="D11" s="2" t="str">
        <f>IF(ROWS($A$11:D11)&gt;COUNTIF(POA!$A:$A,$B$5),"",INDEX(POA!$A$2:$O$856,_xlfn.AGGREGATE(15,6,ROW(POA!$A$2:$A$855)-ROW(POA!$A$2)+1/--(POA!$A$2:$A$855=$B$5),ROWS($A$11:D11)),6))</f>
        <v>Ofertar en la FCM cursos de distintos niveles de inglés</v>
      </c>
      <c r="E11" s="31">
        <f>+F11+H11+J11+L11</f>
        <v>0</v>
      </c>
      <c r="F11" s="31">
        <f>IF(ROWS($A$11:F11)&gt;COUNTIF(POA!$A:$A,$B$5),"",INDEX(POA!$A$2:$O$856,_xlfn.AGGREGATE(15,6,ROW(POA!$A$2:$A$855)-ROW(POA!$A$2)+1/--(POA!$A$2:$A$855=$B$5),ROWS($A$11:F11)),7))</f>
        <v>0</v>
      </c>
      <c r="G11" s="31">
        <f>IF(ROWS($A$11:G11)&gt;COUNTIF(POA!$A:$A,$B$5),"",INDEX(POA!$A$2:$O$856,_xlfn.AGGREGATE(15,6,ROW(POA!$A$2:$A$855)-ROW(POA!$A$2)+1/--(POA!$A$2:$A$855=$B$5),ROWS($A$11:G11)),8))</f>
        <v>0</v>
      </c>
      <c r="H11" s="31">
        <f>IF(ROWS($A$11:H11)&gt;COUNTIF(POA!$A:$A,$B$5),"",INDEX(POA!$A$2:$O$856,_xlfn.AGGREGATE(15,6,ROW(POA!$A$2:$A$855)-ROW(POA!$A$2)+1/--(POA!$A$2:$A$855=$B$5),ROWS($A$11:H11)),9))</f>
        <v>0</v>
      </c>
      <c r="I11" s="31">
        <f>IF(ROWS($A$11:I11)&gt;COUNTIF(POA!$A:$A,$B$5),"",INDEX(POA!$A$2:$O$856,_xlfn.AGGREGATE(15,6,ROW(POA!$A$2:$A$855)-ROW(POA!$A$2)+1/--(POA!$A$2:$A$855=$B$5),ROWS($A$11:I11)),10))</f>
        <v>0</v>
      </c>
      <c r="J11" s="31">
        <f>IF(ROWS($A$11:J11)&gt;COUNTIF(POA!$A:$A,$B$5),"",INDEX(POA!$A$2:$O$856,_xlfn.AGGREGATE(15,6,ROW(POA!$A$2:$A$855)-ROW(POA!$A$2)+1/--(POA!$A$2:$A$855=$B$5),ROWS($A$11:J11)),11))</f>
        <v>0</v>
      </c>
      <c r="K11" s="31">
        <f>IF(ROWS($A$11:K11)&gt;COUNTIF(POA!$A:$A,$B$5),"",INDEX(POA!$A$2:$O$856,_xlfn.AGGREGATE(15,6,ROW(POA!$A$2:$A$855)-ROW(POA!$A$2)+1/--(POA!$A$2:$A$855=$B$5),ROWS($A$11:K11)),12))</f>
        <v>0</v>
      </c>
      <c r="L11" s="31">
        <f>IF(ROWS($A$11:L11)&gt;COUNTIF(POA!$A:$A,$B$5),"",INDEX(POA!$A$2:$O$856,_xlfn.AGGREGATE(15,6,ROW(POA!$A$2:$A$855)-ROW(POA!$A$2)+1/--(POA!$A$2:$A$855=$B$5),ROWS($A$11:L11)),13))</f>
        <v>0</v>
      </c>
      <c r="M11" s="31">
        <f>IF(ROWS($A$11:M11)&gt;COUNTIF(POA!$A:$A,$B$5),"",INDEX(POA!$A$2:$O$856,_xlfn.AGGREGATE(15,6,ROW(POA!$A$2:$A$855)-ROW(POA!$A$2)+1/--(POA!$A$2:$A$855=$B$5),ROWS($A$11:M11)),14))</f>
        <v>0</v>
      </c>
      <c r="N11" s="37">
        <f>+G11+I11+K11+M11</f>
        <v>0</v>
      </c>
      <c r="O11" s="41">
        <f>IFERROR(N11/E11,0%)</f>
        <v>0</v>
      </c>
    </row>
    <row r="12" spans="1:16" ht="52.8" x14ac:dyDescent="0.3">
      <c r="A12" s="2" t="str">
        <f>IF(ROWS($A$11:A12)&gt;COUNTIF(POA!$A:$A,$B$5),"",INDEX(POA!$A$2:$O$856,_xlfn.AGGREGATE(15,6,ROW(POA!$A$2:$A$855)-ROW(POA!$A$2)+1/--(POA!$A$2:$A$855=$B$5),ROWS($A$11:A12)),3))</f>
        <v>1.2 Proceso formativo</v>
      </c>
      <c r="B12" s="2" t="str">
        <f>IF(ROWS($A$11:B12)&gt;COUNTIF(POA!$A:$A,$B$5),"",INDEX(POA!$A$2:$O$856,_xlfn.AGGREGATE(15,6,ROW(POA!$A$2:$A$855)-ROW(POA!$A$2)+1/--(POA!$A$2:$A$855=$B$5),ROWS($A$11:B12)),4))</f>
        <v>1.2.1 Formar integralmente profesionistas competentes, con sentido colaborativo, capacidad de liderazgo, de emprendimiento y conscientes y comprometidos con su entorno.</v>
      </c>
      <c r="C12" s="2" t="str">
        <f>IF(ROWS($A$11:C12)&gt;COUNTIF(POA!$A:$A,$B$5),"",INDEX(POA!$A$2:$O$856,_xlfn.AGGREGATE(15,6,ROW(POA!$A$2:$A$855)-ROW(POA!$A$2)+1/--(POA!$A$2:$A$855=$B$5),ROWS($A$11:C12)),5))</f>
        <v>1.2.1.5 Fortalecer los esquemas institucionales para el aprendizaje y dominio del idioma inglés.</v>
      </c>
      <c r="D12" s="2" t="str">
        <f>IF(ROWS($A$11:D12)&gt;COUNTIF(POA!$A:$A,$B$5),"",INDEX(POA!$A$2:$O$856,_xlfn.AGGREGATE(15,6,ROW(POA!$A$2:$A$855)-ROW(POA!$A$2)+1/--(POA!$A$2:$A$855=$B$5),ROWS($A$11:D12)),6))</f>
        <v>Ofertar en la FCM cursos de distintos niveles de inglés</v>
      </c>
      <c r="E12" s="31">
        <f t="shared" ref="E12:E38" si="0">+F12+H12+J12+L12</f>
        <v>0</v>
      </c>
      <c r="F12" s="31">
        <f>IF(ROWS($A$11:F12)&gt;COUNTIF(POA!$A:$A,$B$5),"",INDEX(POA!$A$2:$O$856,_xlfn.AGGREGATE(15,6,ROW(POA!$A$2:$A$855)-ROW(POA!$A$2)+1/--(POA!$A$2:$A$855=$B$5),ROWS($A$11:F12)),7))</f>
        <v>0</v>
      </c>
      <c r="G12" s="31">
        <f>IF(ROWS($A$11:G12)&gt;COUNTIF(POA!$A:$A,$B$5),"",INDEX(POA!$A$2:$O$856,_xlfn.AGGREGATE(15,6,ROW(POA!$A$2:$A$855)-ROW(POA!$A$2)+1/--(POA!$A$2:$A$855=$B$5),ROWS($A$11:G12)),8))</f>
        <v>0</v>
      </c>
      <c r="H12" s="31">
        <f>IF(ROWS($A$11:H12)&gt;COUNTIF(POA!$A:$A,$B$5),"",INDEX(POA!$A$2:$O$856,_xlfn.AGGREGATE(15,6,ROW(POA!$A$2:$A$855)-ROW(POA!$A$2)+1/--(POA!$A$2:$A$855=$B$5),ROWS($A$11:H12)),9))</f>
        <v>0</v>
      </c>
      <c r="I12" s="31">
        <f>IF(ROWS($A$11:I12)&gt;COUNTIF(POA!$A:$A,$B$5),"",INDEX(POA!$A$2:$O$856,_xlfn.AGGREGATE(15,6,ROW(POA!$A$2:$A$855)-ROW(POA!$A$2)+1/--(POA!$A$2:$A$855=$B$5),ROWS($A$11:I12)),10))</f>
        <v>0</v>
      </c>
      <c r="J12" s="31">
        <f>IF(ROWS($A$11:J12)&gt;COUNTIF(POA!$A:$A,$B$5),"",INDEX(POA!$A$2:$O$856,_xlfn.AGGREGATE(15,6,ROW(POA!$A$2:$A$855)-ROW(POA!$A$2)+1/--(POA!$A$2:$A$855=$B$5),ROWS($A$11:J12)),11))</f>
        <v>0</v>
      </c>
      <c r="K12" s="31">
        <f>IF(ROWS($A$11:K12)&gt;COUNTIF(POA!$A:$A,$B$5),"",INDEX(POA!$A$2:$O$856,_xlfn.AGGREGATE(15,6,ROW(POA!$A$2:$A$855)-ROW(POA!$A$2)+1/--(POA!$A$2:$A$855=$B$5),ROWS($A$11:K12)),12))</f>
        <v>0</v>
      </c>
      <c r="L12" s="31">
        <f>IF(ROWS($A$11:L12)&gt;COUNTIF(POA!$A:$A,$B$5),"",INDEX(POA!$A$2:$O$856,_xlfn.AGGREGATE(15,6,ROW(POA!$A$2:$A$855)-ROW(POA!$A$2)+1/--(POA!$A$2:$A$855=$B$5),ROWS($A$11:L12)),13))</f>
        <v>0</v>
      </c>
      <c r="M12" s="31">
        <f>IF(ROWS($A$11:M12)&gt;COUNTIF(POA!$A:$A,$B$5),"",INDEX(POA!$A$2:$O$856,_xlfn.AGGREGATE(15,6,ROW(POA!$A$2:$A$855)-ROW(POA!$A$2)+1/--(POA!$A$2:$A$855=$B$5),ROWS($A$11:M12)),14))</f>
        <v>0</v>
      </c>
      <c r="N12" s="37">
        <f t="shared" ref="N12:N38" si="1">+G12+I12+K12+M12</f>
        <v>0</v>
      </c>
      <c r="O12" s="41">
        <f t="shared" ref="O12:O38" si="2">IFERROR(N12/E12,0%)</f>
        <v>0</v>
      </c>
    </row>
    <row r="13" spans="1:16" ht="52.8" x14ac:dyDescent="0.3">
      <c r="A13" s="2" t="str">
        <f>IF(ROWS($A$11:A13)&gt;COUNTIF(POA!$A:$A,$B$5),"",INDEX(POA!$A$2:$O$856,_xlfn.AGGREGATE(15,6,ROW(POA!$A$2:$A$855)-ROW(POA!$A$2)+1/--(POA!$A$2:$A$855=$B$5),ROWS($A$11:A13)),3))</f>
        <v>1.2 Proceso formativo</v>
      </c>
      <c r="B13" s="2" t="str">
        <f>IF(ROWS($A$11:B13)&gt;COUNTIF(POA!$A:$A,$B$5),"",INDEX(POA!$A$2:$O$856,_xlfn.AGGREGATE(15,6,ROW(POA!$A$2:$A$855)-ROW(POA!$A$2)+1/--(POA!$A$2:$A$855=$B$5),ROWS($A$11:B13)),4))</f>
        <v>1.2.1 Formar integralmente profesionistas competentes, con sentido colaborativo, capacidad de liderazgo, de emprendimiento y conscientes y comprometidos con su entorno.</v>
      </c>
      <c r="C13" s="2" t="str">
        <f>IF(ROWS($A$11:C13)&gt;COUNTIF(POA!$A:$A,$B$5),"",INDEX(POA!$A$2:$O$856,_xlfn.AGGREGATE(15,6,ROW(POA!$A$2:$A$855)-ROW(POA!$A$2)+1/--(POA!$A$2:$A$855=$B$5),ROWS($A$11:C13)),5))</f>
        <v>1.2.1.4 Promover el emprendimiento, la innovación y las habilidades de liderazgo en los estudiantes a lo largo del proceso formativo.</v>
      </c>
      <c r="D13" s="2" t="str">
        <f>IF(ROWS($A$11:D13)&gt;COUNTIF(POA!$A:$A,$B$5),"",INDEX(POA!$A$2:$O$856,_xlfn.AGGREGATE(15,6,ROW(POA!$A$2:$A$855)-ROW(POA!$A$2)+1/--(POA!$A$2:$A$855=$B$5),ROWS($A$11:D13)),6))</f>
        <v>Propiciar proyectos de emprendedurismo por parte de los alumnos</v>
      </c>
      <c r="E13" s="31">
        <f t="shared" si="0"/>
        <v>4</v>
      </c>
      <c r="F13" s="31">
        <f>IF(ROWS($A$11:F13)&gt;COUNTIF(POA!$A:$A,$B$5),"",INDEX(POA!$A$2:$O$856,_xlfn.AGGREGATE(15,6,ROW(POA!$A$2:$A$855)-ROW(POA!$A$2)+1/--(POA!$A$2:$A$855=$B$5),ROWS($A$11:F13)),7))</f>
        <v>1</v>
      </c>
      <c r="G13" s="31">
        <f>IF(ROWS($A$11:G13)&gt;COUNTIF(POA!$A:$A,$B$5),"",INDEX(POA!$A$2:$O$856,_xlfn.AGGREGATE(15,6,ROW(POA!$A$2:$A$855)-ROW(POA!$A$2)+1/--(POA!$A$2:$A$855=$B$5),ROWS($A$11:G13)),8))</f>
        <v>1</v>
      </c>
      <c r="H13" s="31">
        <f>IF(ROWS($A$11:H13)&gt;COUNTIF(POA!$A:$A,$B$5),"",INDEX(POA!$A$2:$O$856,_xlfn.AGGREGATE(15,6,ROW(POA!$A$2:$A$855)-ROW(POA!$A$2)+1/--(POA!$A$2:$A$855=$B$5),ROWS($A$11:H13)),9))</f>
        <v>1</v>
      </c>
      <c r="I13" s="31">
        <f>IF(ROWS($A$11:I13)&gt;COUNTIF(POA!$A:$A,$B$5),"",INDEX(POA!$A$2:$O$856,_xlfn.AGGREGATE(15,6,ROW(POA!$A$2:$A$855)-ROW(POA!$A$2)+1/--(POA!$A$2:$A$855=$B$5),ROWS($A$11:I13)),10))</f>
        <v>0</v>
      </c>
      <c r="J13" s="31">
        <f>IF(ROWS($A$11:J13)&gt;COUNTIF(POA!$A:$A,$B$5),"",INDEX(POA!$A$2:$O$856,_xlfn.AGGREGATE(15,6,ROW(POA!$A$2:$A$855)-ROW(POA!$A$2)+1/--(POA!$A$2:$A$855=$B$5),ROWS($A$11:J13)),11))</f>
        <v>1</v>
      </c>
      <c r="K13" s="31">
        <f>IF(ROWS($A$11:K13)&gt;COUNTIF(POA!$A:$A,$B$5),"",INDEX(POA!$A$2:$O$856,_xlfn.AGGREGATE(15,6,ROW(POA!$A$2:$A$855)-ROW(POA!$A$2)+1/--(POA!$A$2:$A$855=$B$5),ROWS($A$11:K13)),12))</f>
        <v>0</v>
      </c>
      <c r="L13" s="31">
        <f>IF(ROWS($A$11:L13)&gt;COUNTIF(POA!$A:$A,$B$5),"",INDEX(POA!$A$2:$O$856,_xlfn.AGGREGATE(15,6,ROW(POA!$A$2:$A$855)-ROW(POA!$A$2)+1/--(POA!$A$2:$A$855=$B$5),ROWS($A$11:L13)),13))</f>
        <v>1</v>
      </c>
      <c r="M13" s="31">
        <f>IF(ROWS($A$11:M13)&gt;COUNTIF(POA!$A:$A,$B$5),"",INDEX(POA!$A$2:$O$856,_xlfn.AGGREGATE(15,6,ROW(POA!$A$2:$A$855)-ROW(POA!$A$2)+1/--(POA!$A$2:$A$855=$B$5),ROWS($A$11:M13)),14))</f>
        <v>0</v>
      </c>
      <c r="N13" s="37">
        <f t="shared" si="1"/>
        <v>1</v>
      </c>
      <c r="O13" s="41">
        <f t="shared" si="2"/>
        <v>0.25</v>
      </c>
    </row>
    <row r="14" spans="1:16" ht="52.8" x14ac:dyDescent="0.3">
      <c r="A14" s="2" t="str">
        <f>IF(ROWS($A$11:A14)&gt;COUNTIF(POA!$A:$A,$B$5),"",INDEX(POA!$A$2:$O$856,_xlfn.AGGREGATE(15,6,ROW(POA!$A$2:$A$855)-ROW(POA!$A$2)+1/--(POA!$A$2:$A$855=$B$5),ROWS($A$11:A14)),3))</f>
        <v>1.1 Calidad y pertinencia de la oferta  educativa</v>
      </c>
      <c r="B14" s="2" t="str">
        <f>IF(ROWS($A$11:B14)&gt;COUNTIF(POA!$A:$A,$B$5),"",INDEX(POA!$A$2:$O$856,_xlfn.AGGREGATE(15,6,ROW(POA!$A$2:$A$855)-ROW(POA!$A$2)+1/--(POA!$A$2:$A$855=$B$5),ROWS($A$11:B14)),4))</f>
        <v>1.1.2 Garantizar que la oferta educativa sea de calidad en congruencia y coherencia con el proyecto universitario</v>
      </c>
      <c r="C14" s="2" t="str">
        <f>IF(ROWS($A$11:C14)&gt;COUNTIF(POA!$A:$A,$B$5),"",INDEX(POA!$A$2:$O$856,_xlfn.AGGREGATE(15,6,ROW(POA!$A$2:$A$855)-ROW(POA!$A$2)+1/--(POA!$A$2:$A$855=$B$5),ROWS($A$11:C14)),5))</f>
        <v>1.1.2.1 Propiciar las condiciones institucionales para la adecuada operación de los programas educativos y el mejoramiento de su calidad.</v>
      </c>
      <c r="D14" s="2" t="str">
        <f>IF(ROWS($A$11:D14)&gt;COUNTIF(POA!$A:$A,$B$5),"",INDEX(POA!$A$2:$O$856,_xlfn.AGGREGATE(15,6,ROW(POA!$A$2:$A$855)-ROW(POA!$A$2)+1/--(POA!$A$2:$A$855=$B$5),ROWS($A$11:D14)),6))</f>
        <v>Realización de prácticas de laboratorio y de campo para mejorar el desempeño y nivel de aprendizaje</v>
      </c>
      <c r="E14" s="31">
        <f t="shared" si="0"/>
        <v>1800</v>
      </c>
      <c r="F14" s="31">
        <f>IF(ROWS($A$11:F14)&gt;COUNTIF(POA!$A:$A,$B$5),"",INDEX(POA!$A$2:$O$856,_xlfn.AGGREGATE(15,6,ROW(POA!$A$2:$A$855)-ROW(POA!$A$2)+1/--(POA!$A$2:$A$855=$B$5),ROWS($A$11:F14)),7))</f>
        <v>450</v>
      </c>
      <c r="G14" s="31">
        <f>IF(ROWS($A$11:G14)&gt;COUNTIF(POA!$A:$A,$B$5),"",INDEX(POA!$A$2:$O$856,_xlfn.AGGREGATE(15,6,ROW(POA!$A$2:$A$855)-ROW(POA!$A$2)+1/--(POA!$A$2:$A$855=$B$5),ROWS($A$11:G14)),8))</f>
        <v>450</v>
      </c>
      <c r="H14" s="31">
        <f>IF(ROWS($A$11:H14)&gt;COUNTIF(POA!$A:$A,$B$5),"",INDEX(POA!$A$2:$O$856,_xlfn.AGGREGATE(15,6,ROW(POA!$A$2:$A$855)-ROW(POA!$A$2)+1/--(POA!$A$2:$A$855=$B$5),ROWS($A$11:H14)),9))</f>
        <v>450</v>
      </c>
      <c r="I14" s="31">
        <f>IF(ROWS($A$11:I14)&gt;COUNTIF(POA!$A:$A,$B$5),"",INDEX(POA!$A$2:$O$856,_xlfn.AGGREGATE(15,6,ROW(POA!$A$2:$A$855)-ROW(POA!$A$2)+1/--(POA!$A$2:$A$855=$B$5),ROWS($A$11:I14)),10))</f>
        <v>0</v>
      </c>
      <c r="J14" s="31">
        <f>IF(ROWS($A$11:J14)&gt;COUNTIF(POA!$A:$A,$B$5),"",INDEX(POA!$A$2:$O$856,_xlfn.AGGREGATE(15,6,ROW(POA!$A$2:$A$855)-ROW(POA!$A$2)+1/--(POA!$A$2:$A$855=$B$5),ROWS($A$11:J14)),11))</f>
        <v>450</v>
      </c>
      <c r="K14" s="31">
        <f>IF(ROWS($A$11:K14)&gt;COUNTIF(POA!$A:$A,$B$5),"",INDEX(POA!$A$2:$O$856,_xlfn.AGGREGATE(15,6,ROW(POA!$A$2:$A$855)-ROW(POA!$A$2)+1/--(POA!$A$2:$A$855=$B$5),ROWS($A$11:K14)),12))</f>
        <v>0</v>
      </c>
      <c r="L14" s="31">
        <f>IF(ROWS($A$11:L14)&gt;COUNTIF(POA!$A:$A,$B$5),"",INDEX(POA!$A$2:$O$856,_xlfn.AGGREGATE(15,6,ROW(POA!$A$2:$A$855)-ROW(POA!$A$2)+1/--(POA!$A$2:$A$855=$B$5),ROWS($A$11:L14)),13))</f>
        <v>450</v>
      </c>
      <c r="M14" s="31">
        <f>IF(ROWS($A$11:M14)&gt;COUNTIF(POA!$A:$A,$B$5),"",INDEX(POA!$A$2:$O$856,_xlfn.AGGREGATE(15,6,ROW(POA!$A$2:$A$855)-ROW(POA!$A$2)+1/--(POA!$A$2:$A$855=$B$5),ROWS($A$11:M14)),14))</f>
        <v>0</v>
      </c>
      <c r="N14" s="37">
        <f t="shared" si="1"/>
        <v>450</v>
      </c>
      <c r="O14" s="41">
        <f t="shared" si="2"/>
        <v>0.25</v>
      </c>
    </row>
    <row r="15" spans="1:16" ht="52.8" x14ac:dyDescent="0.3">
      <c r="A15" s="2" t="str">
        <f>IF(ROWS($A$11:A15)&gt;COUNTIF(POA!$A:$A,$B$5),"",INDEX(POA!$A$2:$O$856,_xlfn.AGGREGATE(15,6,ROW(POA!$A$2:$A$855)-ROW(POA!$A$2)+1/--(POA!$A$2:$A$855=$B$5),ROWS($A$11:A15)),3))</f>
        <v>1.1 Calidad y pertinencia de la oferta  educativa</v>
      </c>
      <c r="B15" s="2" t="str">
        <f>IF(ROWS($A$11:B15)&gt;COUNTIF(POA!$A:$A,$B$5),"",INDEX(POA!$A$2:$O$856,_xlfn.AGGREGATE(15,6,ROW(POA!$A$2:$A$855)-ROW(POA!$A$2)+1/--(POA!$A$2:$A$855=$B$5),ROWS($A$11:B15)),4))</f>
        <v>1.1.2 Garantizar que la oferta educativa sea de calidad en congruencia y coherencia con el proyecto universitario</v>
      </c>
      <c r="C15" s="2" t="str">
        <f>IF(ROWS($A$11:C15)&gt;COUNTIF(POA!$A:$A,$B$5),"",INDEX(POA!$A$2:$O$856,_xlfn.AGGREGATE(15,6,ROW(POA!$A$2:$A$855)-ROW(POA!$A$2)+1/--(POA!$A$2:$A$855=$B$5),ROWS($A$11:C15)),5))</f>
        <v>1.1.2.2 Participar en los procesos de evaluación y acreditación nacional e internacional que contribuyan al mejoramiento de la calidad de oferta educativa.</v>
      </c>
      <c r="D15" s="2" t="str">
        <f>IF(ROWS($A$11:D15)&gt;COUNTIF(POA!$A:$A,$B$5),"",INDEX(POA!$A$2:$O$856,_xlfn.AGGREGATE(15,6,ROW(POA!$A$2:$A$855)-ROW(POA!$A$2)+1/--(POA!$A$2:$A$855=$B$5),ROWS($A$11:D15)),6))</f>
        <v>Asistencia a las reuniones anuales de los organismos acreditadores de los programas educativos</v>
      </c>
      <c r="E15" s="31">
        <f t="shared" si="0"/>
        <v>2</v>
      </c>
      <c r="F15" s="31">
        <f>IF(ROWS($A$11:F15)&gt;COUNTIF(POA!$A:$A,$B$5),"",INDEX(POA!$A$2:$O$856,_xlfn.AGGREGATE(15,6,ROW(POA!$A$2:$A$855)-ROW(POA!$A$2)+1/--(POA!$A$2:$A$855=$B$5),ROWS($A$11:F15)),7))</f>
        <v>0</v>
      </c>
      <c r="G15" s="31">
        <f>IF(ROWS($A$11:G15)&gt;COUNTIF(POA!$A:$A,$B$5),"",INDEX(POA!$A$2:$O$856,_xlfn.AGGREGATE(15,6,ROW(POA!$A$2:$A$855)-ROW(POA!$A$2)+1/--(POA!$A$2:$A$855=$B$5),ROWS($A$11:G15)),8))</f>
        <v>0</v>
      </c>
      <c r="H15" s="31">
        <f>IF(ROWS($A$11:H15)&gt;COUNTIF(POA!$A:$A,$B$5),"",INDEX(POA!$A$2:$O$856,_xlfn.AGGREGATE(15,6,ROW(POA!$A$2:$A$855)-ROW(POA!$A$2)+1/--(POA!$A$2:$A$855=$B$5),ROWS($A$11:H15)),9))</f>
        <v>1</v>
      </c>
      <c r="I15" s="31">
        <f>IF(ROWS($A$11:I15)&gt;COUNTIF(POA!$A:$A,$B$5),"",INDEX(POA!$A$2:$O$856,_xlfn.AGGREGATE(15,6,ROW(POA!$A$2:$A$855)-ROW(POA!$A$2)+1/--(POA!$A$2:$A$855=$B$5),ROWS($A$11:I15)),10))</f>
        <v>0</v>
      </c>
      <c r="J15" s="31">
        <f>IF(ROWS($A$11:J15)&gt;COUNTIF(POA!$A:$A,$B$5),"",INDEX(POA!$A$2:$O$856,_xlfn.AGGREGATE(15,6,ROW(POA!$A$2:$A$855)-ROW(POA!$A$2)+1/--(POA!$A$2:$A$855=$B$5),ROWS($A$11:J15)),11))</f>
        <v>0</v>
      </c>
      <c r="K15" s="31">
        <f>IF(ROWS($A$11:K15)&gt;COUNTIF(POA!$A:$A,$B$5),"",INDEX(POA!$A$2:$O$856,_xlfn.AGGREGATE(15,6,ROW(POA!$A$2:$A$855)-ROW(POA!$A$2)+1/--(POA!$A$2:$A$855=$B$5),ROWS($A$11:K15)),12))</f>
        <v>0</v>
      </c>
      <c r="L15" s="31">
        <f>IF(ROWS($A$11:L15)&gt;COUNTIF(POA!$A:$A,$B$5),"",INDEX(POA!$A$2:$O$856,_xlfn.AGGREGATE(15,6,ROW(POA!$A$2:$A$855)-ROW(POA!$A$2)+1/--(POA!$A$2:$A$855=$B$5),ROWS($A$11:L15)),13))</f>
        <v>1</v>
      </c>
      <c r="M15" s="31">
        <f>IF(ROWS($A$11:M15)&gt;COUNTIF(POA!$A:$A,$B$5),"",INDEX(POA!$A$2:$O$856,_xlfn.AGGREGATE(15,6,ROW(POA!$A$2:$A$855)-ROW(POA!$A$2)+1/--(POA!$A$2:$A$855=$B$5),ROWS($A$11:M15)),14))</f>
        <v>0</v>
      </c>
      <c r="N15" s="37">
        <f t="shared" si="1"/>
        <v>0</v>
      </c>
      <c r="O15" s="41">
        <f t="shared" si="2"/>
        <v>0</v>
      </c>
    </row>
    <row r="16" spans="1:16" ht="39.6" x14ac:dyDescent="0.3">
      <c r="A16" s="2" t="str">
        <f>IF(ROWS($A$11:A16)&gt;COUNTIF(POA!$A:$A,$B$5),"",INDEX(POA!$A$2:$O$856,_xlfn.AGGREGATE(15,6,ROW(POA!$A$2:$A$855)-ROW(POA!$A$2)+1/--(POA!$A$2:$A$855=$B$5),ROWS($A$11:A16)),3))</f>
        <v>1.1 Calidad y pertinencia de la oferta  educativa</v>
      </c>
      <c r="B16" s="2" t="str">
        <f>IF(ROWS($A$11:B16)&gt;COUNTIF(POA!$A:$A,$B$5),"",INDEX(POA!$A$2:$O$856,_xlfn.AGGREGATE(15,6,ROW(POA!$A$2:$A$855)-ROW(POA!$A$2)+1/--(POA!$A$2:$A$855=$B$5),ROWS($A$11:B16)),4))</f>
        <v>1.1.2 Garantizar que la oferta educativa sea de calidad en congruencia y coherencia con el proyecto universitario</v>
      </c>
      <c r="C16" s="2" t="str">
        <f>IF(ROWS($A$11:C16)&gt;COUNTIF(POA!$A:$A,$B$5),"",INDEX(POA!$A$2:$O$856,_xlfn.AGGREGATE(15,6,ROW(POA!$A$2:$A$855)-ROW(POA!$A$2)+1/--(POA!$A$2:$A$855=$B$5),ROWS($A$11:C16)),5))</f>
        <v>1.1.2.3 Establecer mecanismos de autoevaluación para la mejora de la calidad de la oferta educativa.</v>
      </c>
      <c r="D16" s="2" t="str">
        <f>IF(ROWS($A$11:D16)&gt;COUNTIF(POA!$A:$A,$B$5),"",INDEX(POA!$A$2:$O$856,_xlfn.AGGREGATE(15,6,ROW(POA!$A$2:$A$855)-ROW(POA!$A$2)+1/--(POA!$A$2:$A$855=$B$5),ROWS($A$11:D16)),6))</f>
        <v>Autoevaluación en apoyo a la acreditación</v>
      </c>
      <c r="E16" s="31">
        <f t="shared" si="0"/>
        <v>1</v>
      </c>
      <c r="F16" s="31">
        <f>IF(ROWS($A$11:F16)&gt;COUNTIF(POA!$A:$A,$B$5),"",INDEX(POA!$A$2:$O$856,_xlfn.AGGREGATE(15,6,ROW(POA!$A$2:$A$855)-ROW(POA!$A$2)+1/--(POA!$A$2:$A$855=$B$5),ROWS($A$11:F16)),7))</f>
        <v>0</v>
      </c>
      <c r="G16" s="31">
        <f>IF(ROWS($A$11:G16)&gt;COUNTIF(POA!$A:$A,$B$5),"",INDEX(POA!$A$2:$O$856,_xlfn.AGGREGATE(15,6,ROW(POA!$A$2:$A$855)-ROW(POA!$A$2)+1/--(POA!$A$2:$A$855=$B$5),ROWS($A$11:G16)),8))</f>
        <v>0</v>
      </c>
      <c r="H16" s="31">
        <f>IF(ROWS($A$11:H16)&gt;COUNTIF(POA!$A:$A,$B$5),"",INDEX(POA!$A$2:$O$856,_xlfn.AGGREGATE(15,6,ROW(POA!$A$2:$A$855)-ROW(POA!$A$2)+1/--(POA!$A$2:$A$855=$B$5),ROWS($A$11:H16)),9))</f>
        <v>0</v>
      </c>
      <c r="I16" s="31">
        <f>IF(ROWS($A$11:I16)&gt;COUNTIF(POA!$A:$A,$B$5),"",INDEX(POA!$A$2:$O$856,_xlfn.AGGREGATE(15,6,ROW(POA!$A$2:$A$855)-ROW(POA!$A$2)+1/--(POA!$A$2:$A$855=$B$5),ROWS($A$11:I16)),10))</f>
        <v>0</v>
      </c>
      <c r="J16" s="31">
        <f>IF(ROWS($A$11:J16)&gt;COUNTIF(POA!$A:$A,$B$5),"",INDEX(POA!$A$2:$O$856,_xlfn.AGGREGATE(15,6,ROW(POA!$A$2:$A$855)-ROW(POA!$A$2)+1/--(POA!$A$2:$A$855=$B$5),ROWS($A$11:J16)),11))</f>
        <v>1</v>
      </c>
      <c r="K16" s="31">
        <f>IF(ROWS($A$11:K16)&gt;COUNTIF(POA!$A:$A,$B$5),"",INDEX(POA!$A$2:$O$856,_xlfn.AGGREGATE(15,6,ROW(POA!$A$2:$A$855)-ROW(POA!$A$2)+1/--(POA!$A$2:$A$855=$B$5),ROWS($A$11:K16)),12))</f>
        <v>0</v>
      </c>
      <c r="L16" s="31">
        <f>IF(ROWS($A$11:L16)&gt;COUNTIF(POA!$A:$A,$B$5),"",INDEX(POA!$A$2:$O$856,_xlfn.AGGREGATE(15,6,ROW(POA!$A$2:$A$855)-ROW(POA!$A$2)+1/--(POA!$A$2:$A$855=$B$5),ROWS($A$11:L16)),13))</f>
        <v>0</v>
      </c>
      <c r="M16" s="31">
        <f>IF(ROWS($A$11:M16)&gt;COUNTIF(POA!$A:$A,$B$5),"",INDEX(POA!$A$2:$O$856,_xlfn.AGGREGATE(15,6,ROW(POA!$A$2:$A$855)-ROW(POA!$A$2)+1/--(POA!$A$2:$A$855=$B$5),ROWS($A$11:M16)),14))</f>
        <v>0</v>
      </c>
      <c r="N16" s="37">
        <f t="shared" si="1"/>
        <v>0</v>
      </c>
      <c r="O16" s="41">
        <f t="shared" si="2"/>
        <v>0</v>
      </c>
    </row>
    <row r="17" spans="1:15" ht="39.6" x14ac:dyDescent="0.3">
      <c r="A17" s="2" t="str">
        <f>IF(ROWS($A$11:A17)&gt;COUNTIF(POA!$A:$A,$B$5),"",INDEX(POA!$A$2:$O$856,_xlfn.AGGREGATE(15,6,ROW(POA!$A$2:$A$855)-ROW(POA!$A$2)+1/--(POA!$A$2:$A$855=$B$5),ROWS($A$11:A17)),3))</f>
        <v>1.1 Calidad y pertinencia de la oferta  educativa</v>
      </c>
      <c r="B17" s="2" t="str">
        <f>IF(ROWS($A$11:B17)&gt;COUNTIF(POA!$A:$A,$B$5),"",INDEX(POA!$A$2:$O$856,_xlfn.AGGREGATE(15,6,ROW(POA!$A$2:$A$855)-ROW(POA!$A$2)+1/--(POA!$A$2:$A$855=$B$5),ROWS($A$11:B17)),4))</f>
        <v>1.1.2 Garantizar que la oferta educativa sea de calidad en congruencia y coherencia con el proyecto universitario</v>
      </c>
      <c r="C17" s="2" t="str">
        <f>IF(ROWS($A$11:C17)&gt;COUNTIF(POA!$A:$A,$B$5),"",INDEX(POA!$A$2:$O$856,_xlfn.AGGREGATE(15,6,ROW(POA!$A$2:$A$855)-ROW(POA!$A$2)+1/--(POA!$A$2:$A$855=$B$5),ROWS($A$11:C17)),5))</f>
        <v>1.1.2.4 Sistematizar los procesos asociados con la evaluación y acreditación de los programas educativos.</v>
      </c>
      <c r="D17" s="2" t="str">
        <f>IF(ROWS($A$11:D17)&gt;COUNTIF(POA!$A:$A,$B$5),"",INDEX(POA!$A$2:$O$856,_xlfn.AGGREGATE(15,6,ROW(POA!$A$2:$A$855)-ROW(POA!$A$2)+1/--(POA!$A$2:$A$855=$B$5),ROWS($A$11:D17)),6))</f>
        <v>Dar seguimiento a las recomendaciones de los organismos acreditadores</v>
      </c>
      <c r="E17" s="31">
        <f t="shared" si="0"/>
        <v>3</v>
      </c>
      <c r="F17" s="31">
        <f>IF(ROWS($A$11:F17)&gt;COUNTIF(POA!$A:$A,$B$5),"",INDEX(POA!$A$2:$O$856,_xlfn.AGGREGATE(15,6,ROW(POA!$A$2:$A$855)-ROW(POA!$A$2)+1/--(POA!$A$2:$A$855=$B$5),ROWS($A$11:F17)),7))</f>
        <v>1</v>
      </c>
      <c r="G17" s="31">
        <f>IF(ROWS($A$11:G17)&gt;COUNTIF(POA!$A:$A,$B$5),"",INDEX(POA!$A$2:$O$856,_xlfn.AGGREGATE(15,6,ROW(POA!$A$2:$A$855)-ROW(POA!$A$2)+1/--(POA!$A$2:$A$855=$B$5),ROWS($A$11:G17)),8))</f>
        <v>1</v>
      </c>
      <c r="H17" s="31">
        <f>IF(ROWS($A$11:H17)&gt;COUNTIF(POA!$A:$A,$B$5),"",INDEX(POA!$A$2:$O$856,_xlfn.AGGREGATE(15,6,ROW(POA!$A$2:$A$855)-ROW(POA!$A$2)+1/--(POA!$A$2:$A$855=$B$5),ROWS($A$11:H17)),9))</f>
        <v>1</v>
      </c>
      <c r="I17" s="31">
        <f>IF(ROWS($A$11:I17)&gt;COUNTIF(POA!$A:$A,$B$5),"",INDEX(POA!$A$2:$O$856,_xlfn.AGGREGATE(15,6,ROW(POA!$A$2:$A$855)-ROW(POA!$A$2)+1/--(POA!$A$2:$A$855=$B$5),ROWS($A$11:I17)),10))</f>
        <v>0</v>
      </c>
      <c r="J17" s="31">
        <f>IF(ROWS($A$11:J17)&gt;COUNTIF(POA!$A:$A,$B$5),"",INDEX(POA!$A$2:$O$856,_xlfn.AGGREGATE(15,6,ROW(POA!$A$2:$A$855)-ROW(POA!$A$2)+1/--(POA!$A$2:$A$855=$B$5),ROWS($A$11:J17)),11))</f>
        <v>1</v>
      </c>
      <c r="K17" s="31">
        <f>IF(ROWS($A$11:K17)&gt;COUNTIF(POA!$A:$A,$B$5),"",INDEX(POA!$A$2:$O$856,_xlfn.AGGREGATE(15,6,ROW(POA!$A$2:$A$855)-ROW(POA!$A$2)+1/--(POA!$A$2:$A$855=$B$5),ROWS($A$11:K17)),12))</f>
        <v>0</v>
      </c>
      <c r="L17" s="31">
        <f>IF(ROWS($A$11:L17)&gt;COUNTIF(POA!$A:$A,$B$5),"",INDEX(POA!$A$2:$O$856,_xlfn.AGGREGATE(15,6,ROW(POA!$A$2:$A$855)-ROW(POA!$A$2)+1/--(POA!$A$2:$A$855=$B$5),ROWS($A$11:L17)),13))</f>
        <v>0</v>
      </c>
      <c r="M17" s="31">
        <f>IF(ROWS($A$11:M17)&gt;COUNTIF(POA!$A:$A,$B$5),"",INDEX(POA!$A$2:$O$856,_xlfn.AGGREGATE(15,6,ROW(POA!$A$2:$A$855)-ROW(POA!$A$2)+1/--(POA!$A$2:$A$855=$B$5),ROWS($A$11:M17)),14))</f>
        <v>0</v>
      </c>
      <c r="N17" s="37">
        <f t="shared" si="1"/>
        <v>1</v>
      </c>
      <c r="O17" s="41">
        <f t="shared" si="2"/>
        <v>0.33333333333333331</v>
      </c>
    </row>
    <row r="18" spans="1:15" ht="51" x14ac:dyDescent="0.25">
      <c r="A18" s="2" t="str">
        <f>IF(ROWS($A$11:A18)&gt;COUNTIF(POA!$A:$A,$B$5),"",INDEX(POA!$A$2:$O$856,_xlfn.AGGREGATE(15,6,ROW(POA!$A$2:$A$855)-ROW(POA!$A$2)+1/--(POA!$A$2:$A$855=$B$5),ROWS($A$11:A18)),3))</f>
        <v>1.1 Calidad y pertinencia de la oferta  educativa</v>
      </c>
      <c r="B18" s="2" t="str">
        <f>IF(ROWS($A$11:B18)&gt;COUNTIF(POA!$A:$A,$B$5),"",INDEX(POA!$A$2:$O$856,_xlfn.AGGREGATE(15,6,ROW(POA!$A$2:$A$855)-ROW(POA!$A$2)+1/--(POA!$A$2:$A$855=$B$5),ROWS($A$11:B18)),4))</f>
        <v>1.1.3 Asegurar la pertinencia de la oferta educativa.</v>
      </c>
      <c r="C18" s="2" t="str">
        <f>IF(ROWS($A$11:C18)&gt;COUNTIF(POA!$A:$A,$B$5),"",INDEX(POA!$A$2:$O$856,_xlfn.AGGREGATE(15,6,ROW(POA!$A$2:$A$855)-ROW(POA!$A$2)+1/--(POA!$A$2:$A$855=$B$5),ROWS($A$11:C18)),5))</f>
        <v>1.1.3.1 Modificar y actualizar los planes y programas de estudio de licenciatura y posgrado que respondan a los requerimientos del entorno regional, nacional e internacional.</v>
      </c>
      <c r="D18" s="2" t="str">
        <f>IF(ROWS($A$11:D18)&gt;COUNTIF(POA!$A:$A,$B$5),"",INDEX(POA!$A$2:$O$856,_xlfn.AGGREGATE(15,6,ROW(POA!$A$2:$A$855)-ROW(POA!$A$2)+1/--(POA!$A$2:$A$855=$B$5),ROWS($A$11:D18)),6))</f>
        <v>Modificar y actualizar los planes y programas de estudio de posgrado</v>
      </c>
      <c r="E18" s="31">
        <f t="shared" si="0"/>
        <v>2</v>
      </c>
      <c r="F18" s="31">
        <f>IF(ROWS($A$11:F18)&gt;COUNTIF(POA!$A:$A,$B$5),"",INDEX(POA!$A$2:$O$856,_xlfn.AGGREGATE(15,6,ROW(POA!$A$2:$A$855)-ROW(POA!$A$2)+1/--(POA!$A$2:$A$855=$B$5),ROWS($A$11:F18)),7))</f>
        <v>0</v>
      </c>
      <c r="G18" s="31">
        <f>IF(ROWS($A$11:G18)&gt;COUNTIF(POA!$A:$A,$B$5),"",INDEX(POA!$A$2:$O$856,_xlfn.AGGREGATE(15,6,ROW(POA!$A$2:$A$855)-ROW(POA!$A$2)+1/--(POA!$A$2:$A$855=$B$5),ROWS($A$11:G18)),8))</f>
        <v>0</v>
      </c>
      <c r="H18" s="31">
        <f>IF(ROWS($A$11:H18)&gt;COUNTIF(POA!$A:$A,$B$5),"",INDEX(POA!$A$2:$O$856,_xlfn.AGGREGATE(15,6,ROW(POA!$A$2:$A$855)-ROW(POA!$A$2)+1/--(POA!$A$2:$A$855=$B$5),ROWS($A$11:H18)),9))</f>
        <v>1</v>
      </c>
      <c r="I18" s="31">
        <f>IF(ROWS($A$11:I18)&gt;COUNTIF(POA!$A:$A,$B$5),"",INDEX(POA!$A$2:$O$856,_xlfn.AGGREGATE(15,6,ROW(POA!$A$2:$A$855)-ROW(POA!$A$2)+1/--(POA!$A$2:$A$855=$B$5),ROWS($A$11:I18)),10))</f>
        <v>0</v>
      </c>
      <c r="J18" s="31">
        <f>IF(ROWS($A$11:J18)&gt;COUNTIF(POA!$A:$A,$B$5),"",INDEX(POA!$A$2:$O$856,_xlfn.AGGREGATE(15,6,ROW(POA!$A$2:$A$855)-ROW(POA!$A$2)+1/--(POA!$A$2:$A$855=$B$5),ROWS($A$11:J18)),11))</f>
        <v>1</v>
      </c>
      <c r="K18" s="31">
        <f>IF(ROWS($A$11:K18)&gt;COUNTIF(POA!$A:$A,$B$5),"",INDEX(POA!$A$2:$O$856,_xlfn.AGGREGATE(15,6,ROW(POA!$A$2:$A$855)-ROW(POA!$A$2)+1/--(POA!$A$2:$A$855=$B$5),ROWS($A$11:K18)),12))</f>
        <v>0</v>
      </c>
      <c r="L18" s="31">
        <f>IF(ROWS($A$11:L18)&gt;COUNTIF(POA!$A:$A,$B$5),"",INDEX(POA!$A$2:$O$856,_xlfn.AGGREGATE(15,6,ROW(POA!$A$2:$A$855)-ROW(POA!$A$2)+1/--(POA!$A$2:$A$855=$B$5),ROWS($A$11:L18)),13))</f>
        <v>0</v>
      </c>
      <c r="M18" s="31">
        <f>IF(ROWS($A$11:M18)&gt;COUNTIF(POA!$A:$A,$B$5),"",INDEX(POA!$A$2:$O$856,_xlfn.AGGREGATE(15,6,ROW(POA!$A$2:$A$855)-ROW(POA!$A$2)+1/--(POA!$A$2:$A$855=$B$5),ROWS($A$11:M18)),14))</f>
        <v>0</v>
      </c>
      <c r="N18" s="37">
        <f t="shared" si="1"/>
        <v>0</v>
      </c>
      <c r="O18" s="41">
        <f t="shared" si="2"/>
        <v>0</v>
      </c>
    </row>
    <row r="19" spans="1:15" ht="39.6" x14ac:dyDescent="0.3">
      <c r="A19" s="2" t="str">
        <f>IF(ROWS($A$11:A19)&gt;COUNTIF(POA!$A:$A,$B$5),"",INDEX(POA!$A$2:$O$856,_xlfn.AGGREGATE(15,6,ROW(POA!$A$2:$A$855)-ROW(POA!$A$2)+1/--(POA!$A$2:$A$855=$B$5),ROWS($A$11:A19)),3))</f>
        <v>1.1 Calidad y pertinencia de la oferta  educativa</v>
      </c>
      <c r="B19" s="2" t="str">
        <f>IF(ROWS($A$11:B19)&gt;COUNTIF(POA!$A:$A,$B$5),"",INDEX(POA!$A$2:$O$856,_xlfn.AGGREGATE(15,6,ROW(POA!$A$2:$A$855)-ROW(POA!$A$2)+1/--(POA!$A$2:$A$855=$B$5),ROWS($A$11:B19)),4))</f>
        <v>1.1.3 Asegurar la pertinencia de la oferta educativa.</v>
      </c>
      <c r="C19" s="2" t="str">
        <f>IF(ROWS($A$11:C19)&gt;COUNTIF(POA!$A:$A,$B$5),"",INDEX(POA!$A$2:$O$856,_xlfn.AGGREGATE(15,6,ROW(POA!$A$2:$A$855)-ROW(POA!$A$2)+1/--(POA!$A$2:$A$855=$B$5),ROWS($A$11:C19)),5))</f>
        <v>1.1.3.2 Sistematizar los procesos asociados con la modificación y actualización de planes de estudio.</v>
      </c>
      <c r="D19" s="2" t="str">
        <f>IF(ROWS($A$11:D19)&gt;COUNTIF(POA!$A:$A,$B$5),"",INDEX(POA!$A$2:$O$856,_xlfn.AGGREGATE(15,6,ROW(POA!$A$2:$A$855)-ROW(POA!$A$2)+1/--(POA!$A$2:$A$855=$B$5),ROWS($A$11:D19)),6))</f>
        <v>Atender recomendación del PNPC de modificar y actualizar los programas de estudio de posgrado</v>
      </c>
      <c r="E19" s="31">
        <f t="shared" si="0"/>
        <v>0</v>
      </c>
      <c r="F19" s="31">
        <f>IF(ROWS($A$11:F19)&gt;COUNTIF(POA!$A:$A,$B$5),"",INDEX(POA!$A$2:$O$856,_xlfn.AGGREGATE(15,6,ROW(POA!$A$2:$A$855)-ROW(POA!$A$2)+1/--(POA!$A$2:$A$855=$B$5),ROWS($A$11:F19)),7))</f>
        <v>0</v>
      </c>
      <c r="G19" s="31">
        <f>IF(ROWS($A$11:G19)&gt;COUNTIF(POA!$A:$A,$B$5),"",INDEX(POA!$A$2:$O$856,_xlfn.AGGREGATE(15,6,ROW(POA!$A$2:$A$855)-ROW(POA!$A$2)+1/--(POA!$A$2:$A$855=$B$5),ROWS($A$11:G19)),8))</f>
        <v>0</v>
      </c>
      <c r="H19" s="31">
        <f>IF(ROWS($A$11:H19)&gt;COUNTIF(POA!$A:$A,$B$5),"",INDEX(POA!$A$2:$O$856,_xlfn.AGGREGATE(15,6,ROW(POA!$A$2:$A$855)-ROW(POA!$A$2)+1/--(POA!$A$2:$A$855=$B$5),ROWS($A$11:H19)),9))</f>
        <v>0</v>
      </c>
      <c r="I19" s="31">
        <f>IF(ROWS($A$11:I19)&gt;COUNTIF(POA!$A:$A,$B$5),"",INDEX(POA!$A$2:$O$856,_xlfn.AGGREGATE(15,6,ROW(POA!$A$2:$A$855)-ROW(POA!$A$2)+1/--(POA!$A$2:$A$855=$B$5),ROWS($A$11:I19)),10))</f>
        <v>0</v>
      </c>
      <c r="J19" s="31">
        <f>IF(ROWS($A$11:J19)&gt;COUNTIF(POA!$A:$A,$B$5),"",INDEX(POA!$A$2:$O$856,_xlfn.AGGREGATE(15,6,ROW(POA!$A$2:$A$855)-ROW(POA!$A$2)+1/--(POA!$A$2:$A$855=$B$5),ROWS($A$11:J19)),11))</f>
        <v>0</v>
      </c>
      <c r="K19" s="31">
        <f>IF(ROWS($A$11:K19)&gt;COUNTIF(POA!$A:$A,$B$5),"",INDEX(POA!$A$2:$O$856,_xlfn.AGGREGATE(15,6,ROW(POA!$A$2:$A$855)-ROW(POA!$A$2)+1/--(POA!$A$2:$A$855=$B$5),ROWS($A$11:K19)),12))</f>
        <v>0</v>
      </c>
      <c r="L19" s="31">
        <f>IF(ROWS($A$11:L19)&gt;COUNTIF(POA!$A:$A,$B$5),"",INDEX(POA!$A$2:$O$856,_xlfn.AGGREGATE(15,6,ROW(POA!$A$2:$A$855)-ROW(POA!$A$2)+1/--(POA!$A$2:$A$855=$B$5),ROWS($A$11:L19)),13))</f>
        <v>0</v>
      </c>
      <c r="M19" s="31">
        <f>IF(ROWS($A$11:M19)&gt;COUNTIF(POA!$A:$A,$B$5),"",INDEX(POA!$A$2:$O$856,_xlfn.AGGREGATE(15,6,ROW(POA!$A$2:$A$855)-ROW(POA!$A$2)+1/--(POA!$A$2:$A$855=$B$5),ROWS($A$11:M19)),14))</f>
        <v>0</v>
      </c>
      <c r="N19" s="37">
        <f t="shared" si="1"/>
        <v>0</v>
      </c>
      <c r="O19" s="41">
        <f t="shared" si="2"/>
        <v>0</v>
      </c>
    </row>
    <row r="20" spans="1:15" ht="66" x14ac:dyDescent="0.3">
      <c r="A20" s="2" t="str">
        <f>IF(ROWS($A$11:A20)&gt;COUNTIF(POA!$A:$A,$B$5),"",INDEX(POA!$A$2:$O$856,_xlfn.AGGREGATE(15,6,ROW(POA!$A$2:$A$855)-ROW(POA!$A$2)+1/--(POA!$A$2:$A$855=$B$5),ROWS($A$11:A20)),3))</f>
        <v>1.2 Proceso formativo</v>
      </c>
      <c r="B20" s="2" t="str">
        <f>IF(ROWS($A$11:B20)&gt;COUNTIF(POA!$A:$A,$B$5),"",INDEX(POA!$A$2:$O$856,_xlfn.AGGREGATE(15,6,ROW(POA!$A$2:$A$855)-ROW(POA!$A$2)+1/--(POA!$A$2:$A$855=$B$5),ROWS($A$11:B20)),4))</f>
        <v>1.2.1 Formar integralmente profesionistas competentes, con sentido colaborativo, capacidad de liderazgo, de emprendimiento y conscientes y comprometidos con su entorno.</v>
      </c>
      <c r="C20" s="2" t="str">
        <f>IF(ROWS($A$11:C20)&gt;COUNTIF(POA!$A:$A,$B$5),"",INDEX(POA!$A$2:$O$856,_xlfn.AGGREGATE(15,6,ROW(POA!$A$2:$A$855)-ROW(POA!$A$2)+1/--(POA!$A$2:$A$855=$B$5),ROWS($A$11:C20)),5))</f>
        <v>1.2.1.1 Estimular la participación de los estudiantes en las diversas modalidades de aprendizaje consideradas en el modelo educativo.</v>
      </c>
      <c r="D20" s="2" t="str">
        <f>IF(ROWS($A$11:D20)&gt;COUNTIF(POA!$A:$A,$B$5),"",INDEX(POA!$A$2:$O$856,_xlfn.AGGREGATE(15,6,ROW(POA!$A$2:$A$855)-ROW(POA!$A$2)+1/--(POA!$A$2:$A$855=$B$5),ROWS($A$11:D20)),6))</f>
        <v>Promover entre los estudiantes de todas las etapas y programas educativos las materias optativas. El procedimiento para dar de alta ayudantías, proyectos de vinculación y actividades deportivas, culturales y artísticas</v>
      </c>
      <c r="E20" s="31">
        <f t="shared" si="0"/>
        <v>2</v>
      </c>
      <c r="F20" s="31">
        <f>IF(ROWS($A$11:F20)&gt;COUNTIF(POA!$A:$A,$B$5),"",INDEX(POA!$A$2:$O$856,_xlfn.AGGREGATE(15,6,ROW(POA!$A$2:$A$855)-ROW(POA!$A$2)+1/--(POA!$A$2:$A$855=$B$5),ROWS($A$11:F20)),7))</f>
        <v>1</v>
      </c>
      <c r="G20" s="31">
        <f>IF(ROWS($A$11:G20)&gt;COUNTIF(POA!$A:$A,$B$5),"",INDEX(POA!$A$2:$O$856,_xlfn.AGGREGATE(15,6,ROW(POA!$A$2:$A$855)-ROW(POA!$A$2)+1/--(POA!$A$2:$A$855=$B$5),ROWS($A$11:G20)),8))</f>
        <v>1</v>
      </c>
      <c r="H20" s="31">
        <f>IF(ROWS($A$11:H20)&gt;COUNTIF(POA!$A:$A,$B$5),"",INDEX(POA!$A$2:$O$856,_xlfn.AGGREGATE(15,6,ROW(POA!$A$2:$A$855)-ROW(POA!$A$2)+1/--(POA!$A$2:$A$855=$B$5),ROWS($A$11:H20)),9))</f>
        <v>0</v>
      </c>
      <c r="I20" s="31">
        <f>IF(ROWS($A$11:I20)&gt;COUNTIF(POA!$A:$A,$B$5),"",INDEX(POA!$A$2:$O$856,_xlfn.AGGREGATE(15,6,ROW(POA!$A$2:$A$855)-ROW(POA!$A$2)+1/--(POA!$A$2:$A$855=$B$5),ROWS($A$11:I20)),10))</f>
        <v>0</v>
      </c>
      <c r="J20" s="31">
        <f>IF(ROWS($A$11:J20)&gt;COUNTIF(POA!$A:$A,$B$5),"",INDEX(POA!$A$2:$O$856,_xlfn.AGGREGATE(15,6,ROW(POA!$A$2:$A$855)-ROW(POA!$A$2)+1/--(POA!$A$2:$A$855=$B$5),ROWS($A$11:J20)),11))</f>
        <v>1</v>
      </c>
      <c r="K20" s="31">
        <f>IF(ROWS($A$11:K20)&gt;COUNTIF(POA!$A:$A,$B$5),"",INDEX(POA!$A$2:$O$856,_xlfn.AGGREGATE(15,6,ROW(POA!$A$2:$A$855)-ROW(POA!$A$2)+1/--(POA!$A$2:$A$855=$B$5),ROWS($A$11:K20)),12))</f>
        <v>0</v>
      </c>
      <c r="L20" s="31">
        <f>IF(ROWS($A$11:L20)&gt;COUNTIF(POA!$A:$A,$B$5),"",INDEX(POA!$A$2:$O$856,_xlfn.AGGREGATE(15,6,ROW(POA!$A$2:$A$855)-ROW(POA!$A$2)+1/--(POA!$A$2:$A$855=$B$5),ROWS($A$11:L20)),13))</f>
        <v>0</v>
      </c>
      <c r="M20" s="31">
        <f>IF(ROWS($A$11:M20)&gt;COUNTIF(POA!$A:$A,$B$5),"",INDEX(POA!$A$2:$O$856,_xlfn.AGGREGATE(15,6,ROW(POA!$A$2:$A$855)-ROW(POA!$A$2)+1/--(POA!$A$2:$A$855=$B$5),ROWS($A$11:M20)),14))</f>
        <v>0</v>
      </c>
      <c r="N20" s="37">
        <f t="shared" si="1"/>
        <v>1</v>
      </c>
      <c r="O20" s="41">
        <f t="shared" si="2"/>
        <v>0.5</v>
      </c>
    </row>
    <row r="21" spans="1:15" ht="63.75" x14ac:dyDescent="0.25">
      <c r="A21" s="2" t="str">
        <f>IF(ROWS($A$11:A21)&gt;COUNTIF(POA!$A:$A,$B$5),"",INDEX(POA!$A$2:$O$856,_xlfn.AGGREGATE(15,6,ROW(POA!$A$2:$A$855)-ROW(POA!$A$2)+1/--(POA!$A$2:$A$855=$B$5),ROWS($A$11:A21)),3))</f>
        <v>1.2 Proceso formativo</v>
      </c>
      <c r="B21" s="2" t="str">
        <f>IF(ROWS($A$11:B21)&gt;COUNTIF(POA!$A:$A,$B$5),"",INDEX(POA!$A$2:$O$856,_xlfn.AGGREGATE(15,6,ROW(POA!$A$2:$A$855)-ROW(POA!$A$2)+1/--(POA!$A$2:$A$855=$B$5),ROWS($A$11:B21)),4))</f>
        <v>1.2.1 Formar integralmente profesionistas competentes, con sentido colaborativo, capacidad de liderazgo, de emprendimiento y conscientes y comprometidos con su entorno.</v>
      </c>
      <c r="C21" s="2" t="str">
        <f>IF(ROWS($A$11:C21)&gt;COUNTIF(POA!$A:$A,$B$5),"",INDEX(POA!$A$2:$O$856,_xlfn.AGGREGATE(15,6,ROW(POA!$A$2:$A$855)-ROW(POA!$A$2)+1/--(POA!$A$2:$A$855=$B$5),ROWS($A$11:C21)),5))</f>
        <v>1.2.1.2 Promover experiencias de aprendizaje para los estudiantes en entornos reales.</v>
      </c>
      <c r="D21" s="2" t="str">
        <f>IF(ROWS($A$11:D21)&gt;COUNTIF(POA!$A:$A,$B$5),"",INDEX(POA!$A$2:$O$856,_xlfn.AGGREGATE(15,6,ROW(POA!$A$2:$A$855)-ROW(POA!$A$2)+1/--(POA!$A$2:$A$855=$B$5),ROWS($A$11:D21)),6))</f>
        <v>Contactar dependencias y empresas potenciales  para que los estudiantes tengan experiencias de aprendizaje en entornos reales</v>
      </c>
      <c r="E21" s="31">
        <f t="shared" si="0"/>
        <v>2</v>
      </c>
      <c r="F21" s="31">
        <f>IF(ROWS($A$11:F21)&gt;COUNTIF(POA!$A:$A,$B$5),"",INDEX(POA!$A$2:$O$856,_xlfn.AGGREGATE(15,6,ROW(POA!$A$2:$A$855)-ROW(POA!$A$2)+1/--(POA!$A$2:$A$855=$B$5),ROWS($A$11:F21)),7))</f>
        <v>0</v>
      </c>
      <c r="G21" s="31">
        <f>IF(ROWS($A$11:G21)&gt;COUNTIF(POA!$A:$A,$B$5),"",INDEX(POA!$A$2:$O$856,_xlfn.AGGREGATE(15,6,ROW(POA!$A$2:$A$855)-ROW(POA!$A$2)+1/--(POA!$A$2:$A$855=$B$5),ROWS($A$11:G21)),8))</f>
        <v>0</v>
      </c>
      <c r="H21" s="31">
        <f>IF(ROWS($A$11:H21)&gt;COUNTIF(POA!$A:$A,$B$5),"",INDEX(POA!$A$2:$O$856,_xlfn.AGGREGATE(15,6,ROW(POA!$A$2:$A$855)-ROW(POA!$A$2)+1/--(POA!$A$2:$A$855=$B$5),ROWS($A$11:H21)),9))</f>
        <v>1</v>
      </c>
      <c r="I21" s="31">
        <f>IF(ROWS($A$11:I21)&gt;COUNTIF(POA!$A:$A,$B$5),"",INDEX(POA!$A$2:$O$856,_xlfn.AGGREGATE(15,6,ROW(POA!$A$2:$A$855)-ROW(POA!$A$2)+1/--(POA!$A$2:$A$855=$B$5),ROWS($A$11:I21)),10))</f>
        <v>0</v>
      </c>
      <c r="J21" s="31">
        <f>IF(ROWS($A$11:J21)&gt;COUNTIF(POA!$A:$A,$B$5),"",INDEX(POA!$A$2:$O$856,_xlfn.AGGREGATE(15,6,ROW(POA!$A$2:$A$855)-ROW(POA!$A$2)+1/--(POA!$A$2:$A$855=$B$5),ROWS($A$11:J21)),11))</f>
        <v>1</v>
      </c>
      <c r="K21" s="31">
        <f>IF(ROWS($A$11:K21)&gt;COUNTIF(POA!$A:$A,$B$5),"",INDEX(POA!$A$2:$O$856,_xlfn.AGGREGATE(15,6,ROW(POA!$A$2:$A$855)-ROW(POA!$A$2)+1/--(POA!$A$2:$A$855=$B$5),ROWS($A$11:K21)),12))</f>
        <v>0</v>
      </c>
      <c r="L21" s="31">
        <f>IF(ROWS($A$11:L21)&gt;COUNTIF(POA!$A:$A,$B$5),"",INDEX(POA!$A$2:$O$856,_xlfn.AGGREGATE(15,6,ROW(POA!$A$2:$A$855)-ROW(POA!$A$2)+1/--(POA!$A$2:$A$855=$B$5),ROWS($A$11:L21)),13))</f>
        <v>0</v>
      </c>
      <c r="M21" s="31">
        <f>IF(ROWS($A$11:M21)&gt;COUNTIF(POA!$A:$A,$B$5),"",INDEX(POA!$A$2:$O$856,_xlfn.AGGREGATE(15,6,ROW(POA!$A$2:$A$855)-ROW(POA!$A$2)+1/--(POA!$A$2:$A$855=$B$5),ROWS($A$11:M21)),14))</f>
        <v>0</v>
      </c>
      <c r="N21" s="37">
        <f t="shared" si="1"/>
        <v>0</v>
      </c>
      <c r="O21" s="41">
        <f t="shared" si="2"/>
        <v>0</v>
      </c>
    </row>
    <row r="22" spans="1:15" ht="52.8" x14ac:dyDescent="0.3">
      <c r="A22" s="2" t="str">
        <f>IF(ROWS($A$11:A22)&gt;COUNTIF(POA!$A:$A,$B$5),"",INDEX(POA!$A$2:$O$856,_xlfn.AGGREGATE(15,6,ROW(POA!$A$2:$A$855)-ROW(POA!$A$2)+1/--(POA!$A$2:$A$855=$B$5),ROWS($A$11:A22)),3))</f>
        <v>1.2 Proceso formativo</v>
      </c>
      <c r="B22" s="2" t="str">
        <f>IF(ROWS($A$11:B22)&gt;COUNTIF(POA!$A:$A,$B$5),"",INDEX(POA!$A$2:$O$856,_xlfn.AGGREGATE(15,6,ROW(POA!$A$2:$A$855)-ROW(POA!$A$2)+1/--(POA!$A$2:$A$855=$B$5),ROWS($A$11:B22)),4))</f>
        <v>1.2.1 Formar integralmente profesionistas competentes, con sentido colaborativo, capacidad de liderazgo, de emprendimiento y conscientes y comprometidos con su entorno.</v>
      </c>
      <c r="C22" s="2" t="str">
        <f>IF(ROWS($A$11:C22)&gt;COUNTIF(POA!$A:$A,$B$5),"",INDEX(POA!$A$2:$O$856,_xlfn.AGGREGATE(15,6,ROW(POA!$A$2:$A$855)-ROW(POA!$A$2)+1/--(POA!$A$2:$A$855=$B$5),ROWS($A$11:C22)),5))</f>
        <v>1.2.1.3 Impulsar la certificación de competencias profesionales en los estudiantes.</v>
      </c>
      <c r="D22" s="2" t="str">
        <f>IF(ROWS($A$11:D22)&gt;COUNTIF(POA!$A:$A,$B$5),"",INDEX(POA!$A$2:$O$856,_xlfn.AGGREGATE(15,6,ROW(POA!$A$2:$A$855)-ROW(POA!$A$2)+1/--(POA!$A$2:$A$855=$B$5),ROWS($A$11:D22)),6))</f>
        <v>Crear catálogo de competencias profesionales en los programas educativos de licenciatura de la FCM</v>
      </c>
      <c r="E22" s="31">
        <f t="shared" si="0"/>
        <v>3</v>
      </c>
      <c r="F22" s="31">
        <f>IF(ROWS($A$11:F22)&gt;COUNTIF(POA!$A:$A,$B$5),"",INDEX(POA!$A$2:$O$856,_xlfn.AGGREGATE(15,6,ROW(POA!$A$2:$A$855)-ROW(POA!$A$2)+1/--(POA!$A$2:$A$855=$B$5),ROWS($A$11:F22)),7))</f>
        <v>1</v>
      </c>
      <c r="G22" s="31">
        <f>IF(ROWS($A$11:G22)&gt;COUNTIF(POA!$A:$A,$B$5),"",INDEX(POA!$A$2:$O$856,_xlfn.AGGREGATE(15,6,ROW(POA!$A$2:$A$855)-ROW(POA!$A$2)+1/--(POA!$A$2:$A$855=$B$5),ROWS($A$11:G22)),8))</f>
        <v>1</v>
      </c>
      <c r="H22" s="31">
        <f>IF(ROWS($A$11:H22)&gt;COUNTIF(POA!$A:$A,$B$5),"",INDEX(POA!$A$2:$O$856,_xlfn.AGGREGATE(15,6,ROW(POA!$A$2:$A$855)-ROW(POA!$A$2)+1/--(POA!$A$2:$A$855=$B$5),ROWS($A$11:H22)),9))</f>
        <v>1</v>
      </c>
      <c r="I22" s="31">
        <f>IF(ROWS($A$11:I22)&gt;COUNTIF(POA!$A:$A,$B$5),"",INDEX(POA!$A$2:$O$856,_xlfn.AGGREGATE(15,6,ROW(POA!$A$2:$A$855)-ROW(POA!$A$2)+1/--(POA!$A$2:$A$855=$B$5),ROWS($A$11:I22)),10))</f>
        <v>0</v>
      </c>
      <c r="J22" s="31">
        <f>IF(ROWS($A$11:J22)&gt;COUNTIF(POA!$A:$A,$B$5),"",INDEX(POA!$A$2:$O$856,_xlfn.AGGREGATE(15,6,ROW(POA!$A$2:$A$855)-ROW(POA!$A$2)+1/--(POA!$A$2:$A$855=$B$5),ROWS($A$11:J22)),11))</f>
        <v>1</v>
      </c>
      <c r="K22" s="31">
        <f>IF(ROWS($A$11:K22)&gt;COUNTIF(POA!$A:$A,$B$5),"",INDEX(POA!$A$2:$O$856,_xlfn.AGGREGATE(15,6,ROW(POA!$A$2:$A$855)-ROW(POA!$A$2)+1/--(POA!$A$2:$A$855=$B$5),ROWS($A$11:K22)),12))</f>
        <v>0</v>
      </c>
      <c r="L22" s="31">
        <f>IF(ROWS($A$11:L22)&gt;COUNTIF(POA!$A:$A,$B$5),"",INDEX(POA!$A$2:$O$856,_xlfn.AGGREGATE(15,6,ROW(POA!$A$2:$A$855)-ROW(POA!$A$2)+1/--(POA!$A$2:$A$855=$B$5),ROWS($A$11:L22)),13))</f>
        <v>0</v>
      </c>
      <c r="M22" s="31">
        <f>IF(ROWS($A$11:M22)&gt;COUNTIF(POA!$A:$A,$B$5),"",INDEX(POA!$A$2:$O$856,_xlfn.AGGREGATE(15,6,ROW(POA!$A$2:$A$855)-ROW(POA!$A$2)+1/--(POA!$A$2:$A$855=$B$5),ROWS($A$11:M22)),14))</f>
        <v>0</v>
      </c>
      <c r="N22" s="37">
        <f t="shared" si="1"/>
        <v>1</v>
      </c>
      <c r="O22" s="41">
        <f t="shared" si="2"/>
        <v>0.33333333333333331</v>
      </c>
    </row>
    <row r="23" spans="1:15" ht="52.8" x14ac:dyDescent="0.3">
      <c r="A23" s="2" t="str">
        <f>IF(ROWS($A$11:A23)&gt;COUNTIF(POA!$A:$A,$B$5),"",INDEX(POA!$A$2:$O$856,_xlfn.AGGREGATE(15,6,ROW(POA!$A$2:$A$855)-ROW(POA!$A$2)+1/--(POA!$A$2:$A$855=$B$5),ROWS($A$11:A23)),3))</f>
        <v>1.2 Proceso formativo</v>
      </c>
      <c r="B23" s="2" t="str">
        <f>IF(ROWS($A$11:B23)&gt;COUNTIF(POA!$A:$A,$B$5),"",INDEX(POA!$A$2:$O$856,_xlfn.AGGREGATE(15,6,ROW(POA!$A$2:$A$855)-ROW(POA!$A$2)+1/--(POA!$A$2:$A$855=$B$5),ROWS($A$11:B23)),4))</f>
        <v>1.2.1 Formar integralmente profesionistas competentes, con sentido colaborativo, capacidad de liderazgo, de emprendimiento y conscientes y comprometidos con su entorno.</v>
      </c>
      <c r="C23" s="2" t="str">
        <f>IF(ROWS($A$11:C23)&gt;COUNTIF(POA!$A:$A,$B$5),"",INDEX(POA!$A$2:$O$856,_xlfn.AGGREGATE(15,6,ROW(POA!$A$2:$A$855)-ROW(POA!$A$2)+1/--(POA!$A$2:$A$855=$B$5),ROWS($A$11:C23)),5))</f>
        <v>1.2.1.5 Fortalecer los esquemas institucionales para el aprendizaje y dominio del idioma inglés.</v>
      </c>
      <c r="D23" s="2" t="str">
        <f>IF(ROWS($A$11:D23)&gt;COUNTIF(POA!$A:$A,$B$5),"",INDEX(POA!$A$2:$O$856,_xlfn.AGGREGATE(15,6,ROW(POA!$A$2:$A$855)-ROW(POA!$A$2)+1/--(POA!$A$2:$A$855=$B$5),ROWS($A$11:D23)),6))</f>
        <v>Ofertar en la FCM cursos de distintos niveles de inglés</v>
      </c>
      <c r="E23" s="31">
        <f t="shared" si="0"/>
        <v>0</v>
      </c>
      <c r="F23" s="31">
        <f>IF(ROWS($A$11:F23)&gt;COUNTIF(POA!$A:$A,$B$5),"",INDEX(POA!$A$2:$O$856,_xlfn.AGGREGATE(15,6,ROW(POA!$A$2:$A$855)-ROW(POA!$A$2)+1/--(POA!$A$2:$A$855=$B$5),ROWS($A$11:F23)),7))</f>
        <v>0</v>
      </c>
      <c r="G23" s="31">
        <f>IF(ROWS($A$11:G23)&gt;COUNTIF(POA!$A:$A,$B$5),"",INDEX(POA!$A$2:$O$856,_xlfn.AGGREGATE(15,6,ROW(POA!$A$2:$A$855)-ROW(POA!$A$2)+1/--(POA!$A$2:$A$855=$B$5),ROWS($A$11:G23)),8))</f>
        <v>0</v>
      </c>
      <c r="H23" s="31">
        <f>IF(ROWS($A$11:H23)&gt;COUNTIF(POA!$A:$A,$B$5),"",INDEX(POA!$A$2:$O$856,_xlfn.AGGREGATE(15,6,ROW(POA!$A$2:$A$855)-ROW(POA!$A$2)+1/--(POA!$A$2:$A$855=$B$5),ROWS($A$11:H23)),9))</f>
        <v>0</v>
      </c>
      <c r="I23" s="31">
        <f>IF(ROWS($A$11:I23)&gt;COUNTIF(POA!$A:$A,$B$5),"",INDEX(POA!$A$2:$O$856,_xlfn.AGGREGATE(15,6,ROW(POA!$A$2:$A$855)-ROW(POA!$A$2)+1/--(POA!$A$2:$A$855=$B$5),ROWS($A$11:I23)),10))</f>
        <v>0</v>
      </c>
      <c r="J23" s="31">
        <f>IF(ROWS($A$11:J23)&gt;COUNTIF(POA!$A:$A,$B$5),"",INDEX(POA!$A$2:$O$856,_xlfn.AGGREGATE(15,6,ROW(POA!$A$2:$A$855)-ROW(POA!$A$2)+1/--(POA!$A$2:$A$855=$B$5),ROWS($A$11:J23)),11))</f>
        <v>0</v>
      </c>
      <c r="K23" s="31">
        <f>IF(ROWS($A$11:K23)&gt;COUNTIF(POA!$A:$A,$B$5),"",INDEX(POA!$A$2:$O$856,_xlfn.AGGREGATE(15,6,ROW(POA!$A$2:$A$855)-ROW(POA!$A$2)+1/--(POA!$A$2:$A$855=$B$5),ROWS($A$11:K23)),12))</f>
        <v>0</v>
      </c>
      <c r="L23" s="31">
        <f>IF(ROWS($A$11:L23)&gt;COUNTIF(POA!$A:$A,$B$5),"",INDEX(POA!$A$2:$O$856,_xlfn.AGGREGATE(15,6,ROW(POA!$A$2:$A$855)-ROW(POA!$A$2)+1/--(POA!$A$2:$A$855=$B$5),ROWS($A$11:L23)),13))</f>
        <v>0</v>
      </c>
      <c r="M23" s="31">
        <f>IF(ROWS($A$11:M23)&gt;COUNTIF(POA!$A:$A,$B$5),"",INDEX(POA!$A$2:$O$856,_xlfn.AGGREGATE(15,6,ROW(POA!$A$2:$A$855)-ROW(POA!$A$2)+1/--(POA!$A$2:$A$855=$B$5),ROWS($A$11:M23)),14))</f>
        <v>0</v>
      </c>
      <c r="N23" s="37">
        <f t="shared" si="1"/>
        <v>0</v>
      </c>
      <c r="O23" s="41">
        <f t="shared" si="2"/>
        <v>0</v>
      </c>
    </row>
    <row r="24" spans="1:15" ht="52.8" x14ac:dyDescent="0.3">
      <c r="A24" s="2" t="str">
        <f>IF(ROWS($A$11:A24)&gt;COUNTIF(POA!$A:$A,$B$5),"",INDEX(POA!$A$2:$O$856,_xlfn.AGGREGATE(15,6,ROW(POA!$A$2:$A$855)-ROW(POA!$A$2)+1/--(POA!$A$2:$A$855=$B$5),ROWS($A$11:A24)),3))</f>
        <v>1.2 Proceso formativo</v>
      </c>
      <c r="B24" s="2" t="str">
        <f>IF(ROWS($A$11:B24)&gt;COUNTIF(POA!$A:$A,$B$5),"",INDEX(POA!$A$2:$O$856,_xlfn.AGGREGATE(15,6,ROW(POA!$A$2:$A$855)-ROW(POA!$A$2)+1/--(POA!$A$2:$A$855=$B$5),ROWS($A$11:B24)),4))</f>
        <v>1.2.1 Formar integralmente profesionistas competentes, con sentido colaborativo, capacidad de liderazgo, de emprendimiento y conscientes y comprometidos con su entorno.</v>
      </c>
      <c r="C24" s="2" t="str">
        <f>IF(ROWS($A$11:C24)&gt;COUNTIF(POA!$A:$A,$B$5),"",INDEX(POA!$A$2:$O$856,_xlfn.AGGREGATE(15,6,ROW(POA!$A$2:$A$855)-ROW(POA!$A$2)+1/--(POA!$A$2:$A$855=$B$5),ROWS($A$11:C24)),5))</f>
        <v>1.2.1.6 Promover la participación de los estudiantes en experiencias de movilidad nacional e internacional.</v>
      </c>
      <c r="D24" s="2" t="str">
        <f>IF(ROWS($A$11:D24)&gt;COUNTIF(POA!$A:$A,$B$5),"",INDEX(POA!$A$2:$O$856,_xlfn.AGGREGATE(15,6,ROW(POA!$A$2:$A$855)-ROW(POA!$A$2)+1/--(POA!$A$2:$A$855=$B$5),ROWS($A$11:D24)),6))</f>
        <v>Promover la movilidad estudiantil a través de los tutores y el responsable de movilidad de la FCM</v>
      </c>
      <c r="E24" s="31">
        <f t="shared" si="0"/>
        <v>0</v>
      </c>
      <c r="F24" s="31">
        <f>IF(ROWS($A$11:F24)&gt;COUNTIF(POA!$A:$A,$B$5),"",INDEX(POA!$A$2:$O$856,_xlfn.AGGREGATE(15,6,ROW(POA!$A$2:$A$855)-ROW(POA!$A$2)+1/--(POA!$A$2:$A$855=$B$5),ROWS($A$11:F24)),7))</f>
        <v>0</v>
      </c>
      <c r="G24" s="31">
        <f>IF(ROWS($A$11:G24)&gt;COUNTIF(POA!$A:$A,$B$5),"",INDEX(POA!$A$2:$O$856,_xlfn.AGGREGATE(15,6,ROW(POA!$A$2:$A$855)-ROW(POA!$A$2)+1/--(POA!$A$2:$A$855=$B$5),ROWS($A$11:G24)),8))</f>
        <v>0</v>
      </c>
      <c r="H24" s="31">
        <f>IF(ROWS($A$11:H24)&gt;COUNTIF(POA!$A:$A,$B$5),"",INDEX(POA!$A$2:$O$856,_xlfn.AGGREGATE(15,6,ROW(POA!$A$2:$A$855)-ROW(POA!$A$2)+1/--(POA!$A$2:$A$855=$B$5),ROWS($A$11:H24)),9))</f>
        <v>0</v>
      </c>
      <c r="I24" s="31">
        <f>IF(ROWS($A$11:I24)&gt;COUNTIF(POA!$A:$A,$B$5),"",INDEX(POA!$A$2:$O$856,_xlfn.AGGREGATE(15,6,ROW(POA!$A$2:$A$855)-ROW(POA!$A$2)+1/--(POA!$A$2:$A$855=$B$5),ROWS($A$11:I24)),10))</f>
        <v>0</v>
      </c>
      <c r="J24" s="31">
        <f>IF(ROWS($A$11:J24)&gt;COUNTIF(POA!$A:$A,$B$5),"",INDEX(POA!$A$2:$O$856,_xlfn.AGGREGATE(15,6,ROW(POA!$A$2:$A$855)-ROW(POA!$A$2)+1/--(POA!$A$2:$A$855=$B$5),ROWS($A$11:J24)),11))</f>
        <v>0</v>
      </c>
      <c r="K24" s="31">
        <f>IF(ROWS($A$11:K24)&gt;COUNTIF(POA!$A:$A,$B$5),"",INDEX(POA!$A$2:$O$856,_xlfn.AGGREGATE(15,6,ROW(POA!$A$2:$A$855)-ROW(POA!$A$2)+1/--(POA!$A$2:$A$855=$B$5),ROWS($A$11:K24)),12))</f>
        <v>0</v>
      </c>
      <c r="L24" s="31">
        <f>IF(ROWS($A$11:L24)&gt;COUNTIF(POA!$A:$A,$B$5),"",INDEX(POA!$A$2:$O$856,_xlfn.AGGREGATE(15,6,ROW(POA!$A$2:$A$855)-ROW(POA!$A$2)+1/--(POA!$A$2:$A$855=$B$5),ROWS($A$11:L24)),13))</f>
        <v>0</v>
      </c>
      <c r="M24" s="31">
        <f>IF(ROWS($A$11:M24)&gt;COUNTIF(POA!$A:$A,$B$5),"",INDEX(POA!$A$2:$O$856,_xlfn.AGGREGATE(15,6,ROW(POA!$A$2:$A$855)-ROW(POA!$A$2)+1/--(POA!$A$2:$A$855=$B$5),ROWS($A$11:M24)),14))</f>
        <v>0</v>
      </c>
      <c r="N24" s="37">
        <f t="shared" si="1"/>
        <v>0</v>
      </c>
      <c r="O24" s="41">
        <f t="shared" si="2"/>
        <v>0</v>
      </c>
    </row>
    <row r="25" spans="1:15" ht="52.8" x14ac:dyDescent="0.3">
      <c r="A25" s="2" t="str">
        <f>IF(ROWS($A$11:A25)&gt;COUNTIF(POA!$A:$A,$B$5),"",INDEX(POA!$A$2:$O$856,_xlfn.AGGREGATE(15,6,ROW(POA!$A$2:$A$855)-ROW(POA!$A$2)+1/--(POA!$A$2:$A$855=$B$5),ROWS($A$11:A25)),3))</f>
        <v>1.2 Proceso formativo</v>
      </c>
      <c r="B25" s="2" t="str">
        <f>IF(ROWS($A$11:B25)&gt;COUNTIF(POA!$A:$A,$B$5),"",INDEX(POA!$A$2:$O$856,_xlfn.AGGREGATE(15,6,ROW(POA!$A$2:$A$855)-ROW(POA!$A$2)+1/--(POA!$A$2:$A$855=$B$5),ROWS($A$11:B25)),4))</f>
        <v>1.2.1 Formar integralmente profesionistas competentes, con sentido colaborativo, capacidad de liderazgo, de emprendimiento y conscientes y comprometidos con su entorno.</v>
      </c>
      <c r="C25" s="2" t="str">
        <f>IF(ROWS($A$11:C25)&gt;COUNTIF(POA!$A:$A,$B$5),"",INDEX(POA!$A$2:$O$856,_xlfn.AGGREGATE(15,6,ROW(POA!$A$2:$A$855)-ROW(POA!$A$2)+1/--(POA!$A$2:$A$855=$B$5),ROWS($A$11:C25)),5))</f>
        <v>1.2.1.9 Fomentar los valores universitarios e incidir en la formación ciudadana de los estudiantes.</v>
      </c>
      <c r="D25" s="2" t="str">
        <f>IF(ROWS($A$11:D25)&gt;COUNTIF(POA!$A:$A,$B$5),"",INDEX(POA!$A$2:$O$856,_xlfn.AGGREGATE(15,6,ROW(POA!$A$2:$A$855)-ROW(POA!$A$2)+1/--(POA!$A$2:$A$855=$B$5),ROWS($A$11:D25)),6))</f>
        <v>Curso obligatorio de ética</v>
      </c>
      <c r="E25" s="31">
        <f t="shared" si="0"/>
        <v>0</v>
      </c>
      <c r="F25" s="31">
        <f>IF(ROWS($A$11:F25)&gt;COUNTIF(POA!$A:$A,$B$5),"",INDEX(POA!$A$2:$O$856,_xlfn.AGGREGATE(15,6,ROW(POA!$A$2:$A$855)-ROW(POA!$A$2)+1/--(POA!$A$2:$A$855=$B$5),ROWS($A$11:F25)),7))</f>
        <v>0</v>
      </c>
      <c r="G25" s="31">
        <f>IF(ROWS($A$11:G25)&gt;COUNTIF(POA!$A:$A,$B$5),"",INDEX(POA!$A$2:$O$856,_xlfn.AGGREGATE(15,6,ROW(POA!$A$2:$A$855)-ROW(POA!$A$2)+1/--(POA!$A$2:$A$855=$B$5),ROWS($A$11:G25)),8))</f>
        <v>0</v>
      </c>
      <c r="H25" s="31">
        <f>IF(ROWS($A$11:H25)&gt;COUNTIF(POA!$A:$A,$B$5),"",INDEX(POA!$A$2:$O$856,_xlfn.AGGREGATE(15,6,ROW(POA!$A$2:$A$855)-ROW(POA!$A$2)+1/--(POA!$A$2:$A$855=$B$5),ROWS($A$11:H25)),9))</f>
        <v>0</v>
      </c>
      <c r="I25" s="31">
        <f>IF(ROWS($A$11:I25)&gt;COUNTIF(POA!$A:$A,$B$5),"",INDEX(POA!$A$2:$O$856,_xlfn.AGGREGATE(15,6,ROW(POA!$A$2:$A$855)-ROW(POA!$A$2)+1/--(POA!$A$2:$A$855=$B$5),ROWS($A$11:I25)),10))</f>
        <v>0</v>
      </c>
      <c r="J25" s="31">
        <f>IF(ROWS($A$11:J25)&gt;COUNTIF(POA!$A:$A,$B$5),"",INDEX(POA!$A$2:$O$856,_xlfn.AGGREGATE(15,6,ROW(POA!$A$2:$A$855)-ROW(POA!$A$2)+1/--(POA!$A$2:$A$855=$B$5),ROWS($A$11:J25)),11))</f>
        <v>0</v>
      </c>
      <c r="K25" s="31">
        <f>IF(ROWS($A$11:K25)&gt;COUNTIF(POA!$A:$A,$B$5),"",INDEX(POA!$A$2:$O$856,_xlfn.AGGREGATE(15,6,ROW(POA!$A$2:$A$855)-ROW(POA!$A$2)+1/--(POA!$A$2:$A$855=$B$5),ROWS($A$11:K25)),12))</f>
        <v>0</v>
      </c>
      <c r="L25" s="31">
        <f>IF(ROWS($A$11:L25)&gt;COUNTIF(POA!$A:$A,$B$5),"",INDEX(POA!$A$2:$O$856,_xlfn.AGGREGATE(15,6,ROW(POA!$A$2:$A$855)-ROW(POA!$A$2)+1/--(POA!$A$2:$A$855=$B$5),ROWS($A$11:L25)),13))</f>
        <v>0</v>
      </c>
      <c r="M25" s="31">
        <f>IF(ROWS($A$11:M25)&gt;COUNTIF(POA!$A:$A,$B$5),"",INDEX(POA!$A$2:$O$856,_xlfn.AGGREGATE(15,6,ROW(POA!$A$2:$A$855)-ROW(POA!$A$2)+1/--(POA!$A$2:$A$855=$B$5),ROWS($A$11:M25)),14))</f>
        <v>0</v>
      </c>
      <c r="N25" s="37">
        <f t="shared" si="1"/>
        <v>0</v>
      </c>
      <c r="O25" s="41">
        <f t="shared" si="2"/>
        <v>0</v>
      </c>
    </row>
    <row r="26" spans="1:15" ht="52.8" x14ac:dyDescent="0.3">
      <c r="A26" s="2" t="str">
        <f>IF(ROWS($A$11:A26)&gt;COUNTIF(POA!$A:$A,$B$5),"",INDEX(POA!$A$2:$O$856,_xlfn.AGGREGATE(15,6,ROW(POA!$A$2:$A$855)-ROW(POA!$A$2)+1/--(POA!$A$2:$A$855=$B$5),ROWS($A$11:A26)),3))</f>
        <v>1.2 Proceso formativo</v>
      </c>
      <c r="B26" s="2" t="str">
        <f>IF(ROWS($A$11:B26)&gt;COUNTIF(POA!$A:$A,$B$5),"",INDEX(POA!$A$2:$O$856,_xlfn.AGGREGATE(15,6,ROW(POA!$A$2:$A$855)-ROW(POA!$A$2)+1/--(POA!$A$2:$A$855=$B$5),ROWS($A$11:B26)),4))</f>
        <v>1.2.1 Formar integralmente profesionistas competentes, con sentido colaborativo, capacidad de liderazgo, de emprendimiento y conscientes y comprometidos con su entorno.</v>
      </c>
      <c r="C26" s="2" t="str">
        <f>IF(ROWS($A$11:C26)&gt;COUNTIF(POA!$A:$A,$B$5),"",INDEX(POA!$A$2:$O$856,_xlfn.AGGREGATE(15,6,ROW(POA!$A$2:$A$855)-ROW(POA!$A$2)+1/--(POA!$A$2:$A$855=$B$5),ROWS($A$11:C26)),5))</f>
        <v>1.2.1.9 Fomentar los valores universitarios e incidir en la formación ciudadana de los estudiantes.</v>
      </c>
      <c r="D26" s="2" t="str">
        <f>IF(ROWS($A$11:D26)&gt;COUNTIF(POA!$A:$A,$B$5),"",INDEX(POA!$A$2:$O$856,_xlfn.AGGREGATE(15,6,ROW(POA!$A$2:$A$855)-ROW(POA!$A$2)+1/--(POA!$A$2:$A$855=$B$5),ROWS($A$11:D26)),6))</f>
        <v>Fomentar los valores cívicos, equidad de género, erradicación del acoso y violencia</v>
      </c>
      <c r="E26" s="31">
        <f t="shared" si="0"/>
        <v>0</v>
      </c>
      <c r="F26" s="31">
        <f>IF(ROWS($A$11:F26)&gt;COUNTIF(POA!$A:$A,$B$5),"",INDEX(POA!$A$2:$O$856,_xlfn.AGGREGATE(15,6,ROW(POA!$A$2:$A$855)-ROW(POA!$A$2)+1/--(POA!$A$2:$A$855=$B$5),ROWS($A$11:F26)),7))</f>
        <v>0</v>
      </c>
      <c r="G26" s="31">
        <f>IF(ROWS($A$11:G26)&gt;COUNTIF(POA!$A:$A,$B$5),"",INDEX(POA!$A$2:$O$856,_xlfn.AGGREGATE(15,6,ROW(POA!$A$2:$A$855)-ROW(POA!$A$2)+1/--(POA!$A$2:$A$855=$B$5),ROWS($A$11:G26)),8))</f>
        <v>0</v>
      </c>
      <c r="H26" s="31">
        <f>IF(ROWS($A$11:H26)&gt;COUNTIF(POA!$A:$A,$B$5),"",INDEX(POA!$A$2:$O$856,_xlfn.AGGREGATE(15,6,ROW(POA!$A$2:$A$855)-ROW(POA!$A$2)+1/--(POA!$A$2:$A$855=$B$5),ROWS($A$11:H26)),9))</f>
        <v>0</v>
      </c>
      <c r="I26" s="31">
        <f>IF(ROWS($A$11:I26)&gt;COUNTIF(POA!$A:$A,$B$5),"",INDEX(POA!$A$2:$O$856,_xlfn.AGGREGATE(15,6,ROW(POA!$A$2:$A$855)-ROW(POA!$A$2)+1/--(POA!$A$2:$A$855=$B$5),ROWS($A$11:I26)),10))</f>
        <v>0</v>
      </c>
      <c r="J26" s="31">
        <f>IF(ROWS($A$11:J26)&gt;COUNTIF(POA!$A:$A,$B$5),"",INDEX(POA!$A$2:$O$856,_xlfn.AGGREGATE(15,6,ROW(POA!$A$2:$A$855)-ROW(POA!$A$2)+1/--(POA!$A$2:$A$855=$B$5),ROWS($A$11:J26)),11))</f>
        <v>0</v>
      </c>
      <c r="K26" s="31">
        <f>IF(ROWS($A$11:K26)&gt;COUNTIF(POA!$A:$A,$B$5),"",INDEX(POA!$A$2:$O$856,_xlfn.AGGREGATE(15,6,ROW(POA!$A$2:$A$855)-ROW(POA!$A$2)+1/--(POA!$A$2:$A$855=$B$5),ROWS($A$11:K26)),12))</f>
        <v>0</v>
      </c>
      <c r="L26" s="31">
        <f>IF(ROWS($A$11:L26)&gt;COUNTIF(POA!$A:$A,$B$5),"",INDEX(POA!$A$2:$O$856,_xlfn.AGGREGATE(15,6,ROW(POA!$A$2:$A$855)-ROW(POA!$A$2)+1/--(POA!$A$2:$A$855=$B$5),ROWS($A$11:L26)),13))</f>
        <v>0</v>
      </c>
      <c r="M26" s="31">
        <f>IF(ROWS($A$11:M26)&gt;COUNTIF(POA!$A:$A,$B$5),"",INDEX(POA!$A$2:$O$856,_xlfn.AGGREGATE(15,6,ROW(POA!$A$2:$A$855)-ROW(POA!$A$2)+1/--(POA!$A$2:$A$855=$B$5),ROWS($A$11:M26)),14))</f>
        <v>0</v>
      </c>
      <c r="N26" s="37">
        <f t="shared" si="1"/>
        <v>0</v>
      </c>
      <c r="O26" s="41">
        <f t="shared" si="2"/>
        <v>0</v>
      </c>
    </row>
    <row r="27" spans="1:15" ht="52.8" x14ac:dyDescent="0.3">
      <c r="A27" s="2" t="str">
        <f>IF(ROWS($A$11:A27)&gt;COUNTIF(POA!$A:$A,$B$5),"",INDEX(POA!$A$2:$O$856,_xlfn.AGGREGATE(15,6,ROW(POA!$A$2:$A$855)-ROW(POA!$A$2)+1/--(POA!$A$2:$A$855=$B$5),ROWS($A$11:A27)),3))</f>
        <v>1.2 Proceso formativo</v>
      </c>
      <c r="B27" s="2" t="str">
        <f>IF(ROWS($A$11:B27)&gt;COUNTIF(POA!$A:$A,$B$5),"",INDEX(POA!$A$2:$O$856,_xlfn.AGGREGATE(15,6,ROW(POA!$A$2:$A$855)-ROW(POA!$A$2)+1/--(POA!$A$2:$A$855=$B$5),ROWS($A$11:B27)),4))</f>
        <v>1.2.2 Fortalecer las trayectorias escolares de los alumnos para asegurar la conclusión exitosa de sus estudios.</v>
      </c>
      <c r="C27" s="2" t="str">
        <f>IF(ROWS($A$11:C27)&gt;COUNTIF(POA!$A:$A,$B$5),"",INDEX(POA!$A$2:$O$856,_xlfn.AGGREGATE(15,6,ROW(POA!$A$2:$A$855)-ROW(POA!$A$2)+1/--(POA!$A$2:$A$855=$B$5),ROWS($A$11:C27)),5))</f>
        <v>1.2.2.2 Canalizar becas y apoyos específicos a estudiantes en condiciones de vulnerabilidad que estimule su ingreso, tránsito y egreso de la institución.</v>
      </c>
      <c r="D27" s="2" t="str">
        <f>IF(ROWS($A$11:D27)&gt;COUNTIF(POA!$A:$A,$B$5),"",INDEX(POA!$A$2:$O$856,_xlfn.AGGREGATE(15,6,ROW(POA!$A$2:$A$855)-ROW(POA!$A$2)+1/--(POA!$A$2:$A$855=$B$5),ROWS($A$11:D27)),6))</f>
        <v>Otorgar becas económicos o compensación a alumnos en condiciones de vulnerabilidad</v>
      </c>
      <c r="E27" s="31">
        <f t="shared" si="0"/>
        <v>0</v>
      </c>
      <c r="F27" s="31">
        <f>IF(ROWS($A$11:F27)&gt;COUNTIF(POA!$A:$A,$B$5),"",INDEX(POA!$A$2:$O$856,_xlfn.AGGREGATE(15,6,ROW(POA!$A$2:$A$855)-ROW(POA!$A$2)+1/--(POA!$A$2:$A$855=$B$5),ROWS($A$11:F27)),7))</f>
        <v>0</v>
      </c>
      <c r="G27" s="31">
        <f>IF(ROWS($A$11:G27)&gt;COUNTIF(POA!$A:$A,$B$5),"",INDEX(POA!$A$2:$O$856,_xlfn.AGGREGATE(15,6,ROW(POA!$A$2:$A$855)-ROW(POA!$A$2)+1/--(POA!$A$2:$A$855=$B$5),ROWS($A$11:G27)),8))</f>
        <v>0</v>
      </c>
      <c r="H27" s="31">
        <f>IF(ROWS($A$11:H27)&gt;COUNTIF(POA!$A:$A,$B$5),"",INDEX(POA!$A$2:$O$856,_xlfn.AGGREGATE(15,6,ROW(POA!$A$2:$A$855)-ROW(POA!$A$2)+1/--(POA!$A$2:$A$855=$B$5),ROWS($A$11:H27)),9))</f>
        <v>0</v>
      </c>
      <c r="I27" s="31">
        <f>IF(ROWS($A$11:I27)&gt;COUNTIF(POA!$A:$A,$B$5),"",INDEX(POA!$A$2:$O$856,_xlfn.AGGREGATE(15,6,ROW(POA!$A$2:$A$855)-ROW(POA!$A$2)+1/--(POA!$A$2:$A$855=$B$5),ROWS($A$11:I27)),10))</f>
        <v>0</v>
      </c>
      <c r="J27" s="31">
        <f>IF(ROWS($A$11:J27)&gt;COUNTIF(POA!$A:$A,$B$5),"",INDEX(POA!$A$2:$O$856,_xlfn.AGGREGATE(15,6,ROW(POA!$A$2:$A$855)-ROW(POA!$A$2)+1/--(POA!$A$2:$A$855=$B$5),ROWS($A$11:J27)),11))</f>
        <v>0</v>
      </c>
      <c r="K27" s="31">
        <f>IF(ROWS($A$11:K27)&gt;COUNTIF(POA!$A:$A,$B$5),"",INDEX(POA!$A$2:$O$856,_xlfn.AGGREGATE(15,6,ROW(POA!$A$2:$A$855)-ROW(POA!$A$2)+1/--(POA!$A$2:$A$855=$B$5),ROWS($A$11:K27)),12))</f>
        <v>0</v>
      </c>
      <c r="L27" s="31">
        <f>IF(ROWS($A$11:L27)&gt;COUNTIF(POA!$A:$A,$B$5),"",INDEX(POA!$A$2:$O$856,_xlfn.AGGREGATE(15,6,ROW(POA!$A$2:$A$855)-ROW(POA!$A$2)+1/--(POA!$A$2:$A$855=$B$5),ROWS($A$11:L27)),13))</f>
        <v>0</v>
      </c>
      <c r="M27" s="31">
        <f>IF(ROWS($A$11:M27)&gt;COUNTIF(POA!$A:$A,$B$5),"",INDEX(POA!$A$2:$O$856,_xlfn.AGGREGATE(15,6,ROW(POA!$A$2:$A$855)-ROW(POA!$A$2)+1/--(POA!$A$2:$A$855=$B$5),ROWS($A$11:M27)),14))</f>
        <v>0</v>
      </c>
      <c r="N27" s="37">
        <f t="shared" si="1"/>
        <v>0</v>
      </c>
      <c r="O27" s="41">
        <f t="shared" si="2"/>
        <v>0</v>
      </c>
    </row>
    <row r="28" spans="1:15" ht="39.6" x14ac:dyDescent="0.3">
      <c r="A28" s="2" t="str">
        <f>IF(ROWS($A$11:A28)&gt;COUNTIF(POA!$A:$A,$B$5),"",INDEX(POA!$A$2:$O$856,_xlfn.AGGREGATE(15,6,ROW(POA!$A$2:$A$855)-ROW(POA!$A$2)+1/--(POA!$A$2:$A$855=$B$5),ROWS($A$11:A28)),3))</f>
        <v>1.2 Proceso formativo</v>
      </c>
      <c r="B28" s="2" t="str">
        <f>IF(ROWS($A$11:B28)&gt;COUNTIF(POA!$A:$A,$B$5),"",INDEX(POA!$A$2:$O$856,_xlfn.AGGREGATE(15,6,ROW(POA!$A$2:$A$855)-ROW(POA!$A$2)+1/--(POA!$A$2:$A$855=$B$5),ROWS($A$11:B28)),4))</f>
        <v>1.2.2 Fortalecer las trayectorias escolares de los alumnos para asegurar la conclusión exitosa de sus estudios.</v>
      </c>
      <c r="C28" s="2" t="str">
        <f>IF(ROWS($A$11:C28)&gt;COUNTIF(POA!$A:$A,$B$5),"",INDEX(POA!$A$2:$O$856,_xlfn.AGGREGATE(15,6,ROW(POA!$A$2:$A$855)-ROW(POA!$A$2)+1/--(POA!$A$2:$A$855=$B$5),ROWS($A$11:C28)),5))</f>
        <v>1.2.2.4 Fortalecer los servicios institucionales de tutoría, orientación psicopedagógica y asesoría académica.</v>
      </c>
      <c r="D28" s="2" t="str">
        <f>IF(ROWS($A$11:D28)&gt;COUNTIF(POA!$A:$A,$B$5),"",INDEX(POA!$A$2:$O$856,_xlfn.AGGREGATE(15,6,ROW(POA!$A$2:$A$855)-ROW(POA!$A$2)+1/--(POA!$A$2:$A$855=$B$5),ROWS($A$11:D28)),6))</f>
        <v>Capacitar a los profesores para que tengan un mejor desempeño como tutores y asesores académicos</v>
      </c>
      <c r="E28" s="31">
        <f t="shared" si="0"/>
        <v>0</v>
      </c>
      <c r="F28" s="31">
        <f>IF(ROWS($A$11:F28)&gt;COUNTIF(POA!$A:$A,$B$5),"",INDEX(POA!$A$2:$O$856,_xlfn.AGGREGATE(15,6,ROW(POA!$A$2:$A$855)-ROW(POA!$A$2)+1/--(POA!$A$2:$A$855=$B$5),ROWS($A$11:F28)),7))</f>
        <v>0</v>
      </c>
      <c r="G28" s="31">
        <f>IF(ROWS($A$11:G28)&gt;COUNTIF(POA!$A:$A,$B$5),"",INDEX(POA!$A$2:$O$856,_xlfn.AGGREGATE(15,6,ROW(POA!$A$2:$A$855)-ROW(POA!$A$2)+1/--(POA!$A$2:$A$855=$B$5),ROWS($A$11:G28)),8))</f>
        <v>0</v>
      </c>
      <c r="H28" s="31">
        <f>IF(ROWS($A$11:H28)&gt;COUNTIF(POA!$A:$A,$B$5),"",INDEX(POA!$A$2:$O$856,_xlfn.AGGREGATE(15,6,ROW(POA!$A$2:$A$855)-ROW(POA!$A$2)+1/--(POA!$A$2:$A$855=$B$5),ROWS($A$11:H28)),9))</f>
        <v>0</v>
      </c>
      <c r="I28" s="31">
        <f>IF(ROWS($A$11:I28)&gt;COUNTIF(POA!$A:$A,$B$5),"",INDEX(POA!$A$2:$O$856,_xlfn.AGGREGATE(15,6,ROW(POA!$A$2:$A$855)-ROW(POA!$A$2)+1/--(POA!$A$2:$A$855=$B$5),ROWS($A$11:I28)),10))</f>
        <v>0</v>
      </c>
      <c r="J28" s="31">
        <f>IF(ROWS($A$11:J28)&gt;COUNTIF(POA!$A:$A,$B$5),"",INDEX(POA!$A$2:$O$856,_xlfn.AGGREGATE(15,6,ROW(POA!$A$2:$A$855)-ROW(POA!$A$2)+1/--(POA!$A$2:$A$855=$B$5),ROWS($A$11:J28)),11))</f>
        <v>0</v>
      </c>
      <c r="K28" s="31">
        <f>IF(ROWS($A$11:K28)&gt;COUNTIF(POA!$A:$A,$B$5),"",INDEX(POA!$A$2:$O$856,_xlfn.AGGREGATE(15,6,ROW(POA!$A$2:$A$855)-ROW(POA!$A$2)+1/--(POA!$A$2:$A$855=$B$5),ROWS($A$11:K28)),12))</f>
        <v>0</v>
      </c>
      <c r="L28" s="31">
        <f>IF(ROWS($A$11:L28)&gt;COUNTIF(POA!$A:$A,$B$5),"",INDEX(POA!$A$2:$O$856,_xlfn.AGGREGATE(15,6,ROW(POA!$A$2:$A$855)-ROW(POA!$A$2)+1/--(POA!$A$2:$A$855=$B$5),ROWS($A$11:L28)),13))</f>
        <v>0</v>
      </c>
      <c r="M28" s="31">
        <f>IF(ROWS($A$11:M28)&gt;COUNTIF(POA!$A:$A,$B$5),"",INDEX(POA!$A$2:$O$856,_xlfn.AGGREGATE(15,6,ROW(POA!$A$2:$A$855)-ROW(POA!$A$2)+1/--(POA!$A$2:$A$855=$B$5),ROWS($A$11:M28)),14))</f>
        <v>0</v>
      </c>
      <c r="N28" s="37">
        <f t="shared" si="1"/>
        <v>0</v>
      </c>
      <c r="O28" s="41">
        <f t="shared" si="2"/>
        <v>0</v>
      </c>
    </row>
    <row r="29" spans="1:15" ht="39.6" x14ac:dyDescent="0.3">
      <c r="A29" s="2" t="str">
        <f>IF(ROWS($A$11:A29)&gt;COUNTIF(POA!$A:$A,$B$5),"",INDEX(POA!$A$2:$O$856,_xlfn.AGGREGATE(15,6,ROW(POA!$A$2:$A$855)-ROW(POA!$A$2)+1/--(POA!$A$2:$A$855=$B$5),ROWS($A$11:A29)),3))</f>
        <v>1.2 Proceso formativo</v>
      </c>
      <c r="B29" s="2" t="str">
        <f>IF(ROWS($A$11:B29)&gt;COUNTIF(POA!$A:$A,$B$5),"",INDEX(POA!$A$2:$O$856,_xlfn.AGGREGATE(15,6,ROW(POA!$A$2:$A$855)-ROW(POA!$A$2)+1/--(POA!$A$2:$A$855=$B$5),ROWS($A$11:B29)),4))</f>
        <v>1.2.2 Fortalecer las trayectorias escolares de los alumnos para asegurar la conclusión exitosa de sus estudios.</v>
      </c>
      <c r="C29" s="2" t="str">
        <f>IF(ROWS($A$11:C29)&gt;COUNTIF(POA!$A:$A,$B$5),"",INDEX(POA!$A$2:$O$856,_xlfn.AGGREGATE(15,6,ROW(POA!$A$2:$A$855)-ROW(POA!$A$2)+1/--(POA!$A$2:$A$855=$B$5),ROWS($A$11:C29)),5))</f>
        <v>1.2.2.6 Diseñar e implementar programas institucionales de apoyo y atención a estudiantes en riesgo de rezago escolar.</v>
      </c>
      <c r="D29" s="2" t="str">
        <f>IF(ROWS($A$11:D29)&gt;COUNTIF(POA!$A:$A,$B$5),"",INDEX(POA!$A$2:$O$856,_xlfn.AGGREGATE(15,6,ROW(POA!$A$2:$A$855)-ROW(POA!$A$2)+1/--(POA!$A$2:$A$855=$B$5),ROWS($A$11:D29)),6))</f>
        <v>Crear una ruta crítica para tutores y tutorados que apoye y atienda a alumnos en riesgo</v>
      </c>
      <c r="E29" s="31">
        <f t="shared" si="0"/>
        <v>0</v>
      </c>
      <c r="F29" s="31">
        <f>IF(ROWS($A$11:F29)&gt;COUNTIF(POA!$A:$A,$B$5),"",INDEX(POA!$A$2:$O$856,_xlfn.AGGREGATE(15,6,ROW(POA!$A$2:$A$855)-ROW(POA!$A$2)+1/--(POA!$A$2:$A$855=$B$5),ROWS($A$11:F29)),7))</f>
        <v>0</v>
      </c>
      <c r="G29" s="31">
        <f>IF(ROWS($A$11:G29)&gt;COUNTIF(POA!$A:$A,$B$5),"",INDEX(POA!$A$2:$O$856,_xlfn.AGGREGATE(15,6,ROW(POA!$A$2:$A$855)-ROW(POA!$A$2)+1/--(POA!$A$2:$A$855=$B$5),ROWS($A$11:G29)),8))</f>
        <v>0</v>
      </c>
      <c r="H29" s="31">
        <f>IF(ROWS($A$11:H29)&gt;COUNTIF(POA!$A:$A,$B$5),"",INDEX(POA!$A$2:$O$856,_xlfn.AGGREGATE(15,6,ROW(POA!$A$2:$A$855)-ROW(POA!$A$2)+1/--(POA!$A$2:$A$855=$B$5),ROWS($A$11:H29)),9))</f>
        <v>0</v>
      </c>
      <c r="I29" s="31">
        <f>IF(ROWS($A$11:I29)&gt;COUNTIF(POA!$A:$A,$B$5),"",INDEX(POA!$A$2:$O$856,_xlfn.AGGREGATE(15,6,ROW(POA!$A$2:$A$855)-ROW(POA!$A$2)+1/--(POA!$A$2:$A$855=$B$5),ROWS($A$11:I29)),10))</f>
        <v>0</v>
      </c>
      <c r="J29" s="31">
        <f>IF(ROWS($A$11:J29)&gt;COUNTIF(POA!$A:$A,$B$5),"",INDEX(POA!$A$2:$O$856,_xlfn.AGGREGATE(15,6,ROW(POA!$A$2:$A$855)-ROW(POA!$A$2)+1/--(POA!$A$2:$A$855=$B$5),ROWS($A$11:J29)),11))</f>
        <v>0</v>
      </c>
      <c r="K29" s="31">
        <f>IF(ROWS($A$11:K29)&gt;COUNTIF(POA!$A:$A,$B$5),"",INDEX(POA!$A$2:$O$856,_xlfn.AGGREGATE(15,6,ROW(POA!$A$2:$A$855)-ROW(POA!$A$2)+1/--(POA!$A$2:$A$855=$B$5),ROWS($A$11:K29)),12))</f>
        <v>0</v>
      </c>
      <c r="L29" s="31">
        <f>IF(ROWS($A$11:L29)&gt;COUNTIF(POA!$A:$A,$B$5),"",INDEX(POA!$A$2:$O$856,_xlfn.AGGREGATE(15,6,ROW(POA!$A$2:$A$855)-ROW(POA!$A$2)+1/--(POA!$A$2:$A$855=$B$5),ROWS($A$11:L29)),13))</f>
        <v>0</v>
      </c>
      <c r="M29" s="31">
        <f>IF(ROWS($A$11:M29)&gt;COUNTIF(POA!$A:$A,$B$5),"",INDEX(POA!$A$2:$O$856,_xlfn.AGGREGATE(15,6,ROW(POA!$A$2:$A$855)-ROW(POA!$A$2)+1/--(POA!$A$2:$A$855=$B$5),ROWS($A$11:M29)),14))</f>
        <v>0</v>
      </c>
      <c r="N29" s="37">
        <f t="shared" si="1"/>
        <v>0</v>
      </c>
      <c r="O29" s="41">
        <f t="shared" si="2"/>
        <v>0</v>
      </c>
    </row>
    <row r="30" spans="1:15" ht="39.6" x14ac:dyDescent="0.3">
      <c r="A30" s="2" t="str">
        <f>IF(ROWS($A$11:A30)&gt;COUNTIF(POA!$A:$A,$B$5),"",INDEX(POA!$A$2:$O$856,_xlfn.AGGREGATE(15,6,ROW(POA!$A$2:$A$855)-ROW(POA!$A$2)+1/--(POA!$A$2:$A$855=$B$5),ROWS($A$11:A30)),3))</f>
        <v>1.2 Proceso formativo</v>
      </c>
      <c r="B30" s="2" t="str">
        <f>IF(ROWS($A$11:B30)&gt;COUNTIF(POA!$A:$A,$B$5),"",INDEX(POA!$A$2:$O$856,_xlfn.AGGREGATE(15,6,ROW(POA!$A$2:$A$855)-ROW(POA!$A$2)+1/--(POA!$A$2:$A$855=$B$5),ROWS($A$11:B30)),4))</f>
        <v>1.2.2 Fortalecer las trayectorias escolares de los alumnos para asegurar la conclusión exitosa de sus estudios.</v>
      </c>
      <c r="C30" s="2" t="str">
        <f>IF(ROWS($A$11:C30)&gt;COUNTIF(POA!$A:$A,$B$5),"",INDEX(POA!$A$2:$O$856,_xlfn.AGGREGATE(15,6,ROW(POA!$A$2:$A$855)-ROW(POA!$A$2)+1/--(POA!$A$2:$A$855=$B$5),ROWS($A$11:C30)),5))</f>
        <v>1.2.2.7 Implementar esquemas de seguimiento y atención a la trayectoria escolar de los estudiantes.</v>
      </c>
      <c r="D30" s="2" t="str">
        <f>IF(ROWS($A$11:D30)&gt;COUNTIF(POA!$A:$A,$B$5),"",INDEX(POA!$A$2:$O$856,_xlfn.AGGREGATE(15,6,ROW(POA!$A$2:$A$855)-ROW(POA!$A$2)+1/--(POA!$A$2:$A$855=$B$5),ROWS($A$11:D30)),6))</f>
        <v>Crear una ruta crítica para tutores y tutorados que apoye el seguimiento y atención de la trayectoria escolar</v>
      </c>
      <c r="E30" s="31">
        <f t="shared" si="0"/>
        <v>0</v>
      </c>
      <c r="F30" s="31">
        <f>IF(ROWS($A$11:F30)&gt;COUNTIF(POA!$A:$A,$B$5),"",INDEX(POA!$A$2:$O$856,_xlfn.AGGREGATE(15,6,ROW(POA!$A$2:$A$855)-ROW(POA!$A$2)+1/--(POA!$A$2:$A$855=$B$5),ROWS($A$11:F30)),7))</f>
        <v>0</v>
      </c>
      <c r="G30" s="31">
        <f>IF(ROWS($A$11:G30)&gt;COUNTIF(POA!$A:$A,$B$5),"",INDEX(POA!$A$2:$O$856,_xlfn.AGGREGATE(15,6,ROW(POA!$A$2:$A$855)-ROW(POA!$A$2)+1/--(POA!$A$2:$A$855=$B$5),ROWS($A$11:G30)),8))</f>
        <v>0</v>
      </c>
      <c r="H30" s="31">
        <f>IF(ROWS($A$11:H30)&gt;COUNTIF(POA!$A:$A,$B$5),"",INDEX(POA!$A$2:$O$856,_xlfn.AGGREGATE(15,6,ROW(POA!$A$2:$A$855)-ROW(POA!$A$2)+1/--(POA!$A$2:$A$855=$B$5),ROWS($A$11:H30)),9))</f>
        <v>0</v>
      </c>
      <c r="I30" s="31">
        <f>IF(ROWS($A$11:I30)&gt;COUNTIF(POA!$A:$A,$B$5),"",INDEX(POA!$A$2:$O$856,_xlfn.AGGREGATE(15,6,ROW(POA!$A$2:$A$855)-ROW(POA!$A$2)+1/--(POA!$A$2:$A$855=$B$5),ROWS($A$11:I30)),10))</f>
        <v>0</v>
      </c>
      <c r="J30" s="31">
        <f>IF(ROWS($A$11:J30)&gt;COUNTIF(POA!$A:$A,$B$5),"",INDEX(POA!$A$2:$O$856,_xlfn.AGGREGATE(15,6,ROW(POA!$A$2:$A$855)-ROW(POA!$A$2)+1/--(POA!$A$2:$A$855=$B$5),ROWS($A$11:J30)),11))</f>
        <v>0</v>
      </c>
      <c r="K30" s="31">
        <f>IF(ROWS($A$11:K30)&gt;COUNTIF(POA!$A:$A,$B$5),"",INDEX(POA!$A$2:$O$856,_xlfn.AGGREGATE(15,6,ROW(POA!$A$2:$A$855)-ROW(POA!$A$2)+1/--(POA!$A$2:$A$855=$B$5),ROWS($A$11:K30)),12))</f>
        <v>0</v>
      </c>
      <c r="L30" s="31">
        <f>IF(ROWS($A$11:L30)&gt;COUNTIF(POA!$A:$A,$B$5),"",INDEX(POA!$A$2:$O$856,_xlfn.AGGREGATE(15,6,ROW(POA!$A$2:$A$855)-ROW(POA!$A$2)+1/--(POA!$A$2:$A$855=$B$5),ROWS($A$11:L30)),13))</f>
        <v>0</v>
      </c>
      <c r="M30" s="31">
        <f>IF(ROWS($A$11:M30)&gt;COUNTIF(POA!$A:$A,$B$5),"",INDEX(POA!$A$2:$O$856,_xlfn.AGGREGATE(15,6,ROW(POA!$A$2:$A$855)-ROW(POA!$A$2)+1/--(POA!$A$2:$A$855=$B$5),ROWS($A$11:M30)),14))</f>
        <v>0</v>
      </c>
      <c r="N30" s="37">
        <f t="shared" si="1"/>
        <v>0</v>
      </c>
      <c r="O30" s="41">
        <f t="shared" si="2"/>
        <v>0</v>
      </c>
    </row>
    <row r="31" spans="1:15" ht="66" x14ac:dyDescent="0.3">
      <c r="A31" s="2" t="str">
        <f>IF(ROWS($A$11:A31)&gt;COUNTIF(POA!$A:$A,$B$5),"",INDEX(POA!$A$2:$O$856,_xlfn.AGGREGATE(15,6,ROW(POA!$A$2:$A$855)-ROW(POA!$A$2)+1/--(POA!$A$2:$A$855=$B$5),ROWS($A$11:A31)),3))</f>
        <v>1.9 Infraestructura, equipamiento y seguridad</v>
      </c>
      <c r="B31" s="2" t="str">
        <f>IF(ROWS($A$11:B31)&gt;COUNTIF(POA!$A:$A,$B$5),"",INDEX(POA!$A$2:$O$856,_xlfn.AGGREGATE(15,6,ROW(POA!$A$2:$A$855)-ROW(POA!$A$2)+1/--(POA!$A$2:$A$855=$B$5),ROWS($A$11:B31)),4))</f>
        <v>1.9.1 Propiciar que la institución cuente con la infraestructura y equipamiento requeridos para el cumplimiento de sus funciones sustantivas y de gestión.</v>
      </c>
      <c r="C31" s="2" t="str">
        <f>IF(ROWS($A$11:C31)&gt;COUNTIF(POA!$A:$A,$B$5),"",INDEX(POA!$A$2:$O$856,_xlfn.AGGREGATE(15,6,ROW(POA!$A$2:$A$855)-ROW(POA!$A$2)+1/--(POA!$A$2:$A$855=$B$5),ROWS($A$11:C31)),5))</f>
        <v>1.9.1.3 Atender los requerimientos institucionales específicos asociados con el mantenimiento de edificios, aulas, espacios comunes, laboratorios, instalaciones deportivas y recintos culturales.</v>
      </c>
      <c r="D31" s="2" t="str">
        <f>IF(ROWS($A$11:D31)&gt;COUNTIF(POA!$A:$A,$B$5),"",INDEX(POA!$A$2:$O$856,_xlfn.AGGREGATE(15,6,ROW(POA!$A$2:$A$855)-ROW(POA!$A$2)+1/--(POA!$A$2:$A$855=$B$5),ROWS($A$11:D31)),6))</f>
        <v>Darle servicio a equipo científico para labores de docencia e investigación</v>
      </c>
      <c r="E31" s="31">
        <f t="shared" si="0"/>
        <v>0</v>
      </c>
      <c r="F31" s="31">
        <f>IF(ROWS($A$11:F31)&gt;COUNTIF(POA!$A:$A,$B$5),"",INDEX(POA!$A$2:$O$856,_xlfn.AGGREGATE(15,6,ROW(POA!$A$2:$A$855)-ROW(POA!$A$2)+1/--(POA!$A$2:$A$855=$B$5),ROWS($A$11:F31)),7))</f>
        <v>0</v>
      </c>
      <c r="G31" s="31">
        <f>IF(ROWS($A$11:G31)&gt;COUNTIF(POA!$A:$A,$B$5),"",INDEX(POA!$A$2:$O$856,_xlfn.AGGREGATE(15,6,ROW(POA!$A$2:$A$855)-ROW(POA!$A$2)+1/--(POA!$A$2:$A$855=$B$5),ROWS($A$11:G31)),8))</f>
        <v>0</v>
      </c>
      <c r="H31" s="31">
        <f>IF(ROWS($A$11:H31)&gt;COUNTIF(POA!$A:$A,$B$5),"",INDEX(POA!$A$2:$O$856,_xlfn.AGGREGATE(15,6,ROW(POA!$A$2:$A$855)-ROW(POA!$A$2)+1/--(POA!$A$2:$A$855=$B$5),ROWS($A$11:H31)),9))</f>
        <v>0</v>
      </c>
      <c r="I31" s="31">
        <f>IF(ROWS($A$11:I31)&gt;COUNTIF(POA!$A:$A,$B$5),"",INDEX(POA!$A$2:$O$856,_xlfn.AGGREGATE(15,6,ROW(POA!$A$2:$A$855)-ROW(POA!$A$2)+1/--(POA!$A$2:$A$855=$B$5),ROWS($A$11:I31)),10))</f>
        <v>0</v>
      </c>
      <c r="J31" s="31">
        <f>IF(ROWS($A$11:J31)&gt;COUNTIF(POA!$A:$A,$B$5),"",INDEX(POA!$A$2:$O$856,_xlfn.AGGREGATE(15,6,ROW(POA!$A$2:$A$855)-ROW(POA!$A$2)+1/--(POA!$A$2:$A$855=$B$5),ROWS($A$11:J31)),11))</f>
        <v>0</v>
      </c>
      <c r="K31" s="31">
        <f>IF(ROWS($A$11:K31)&gt;COUNTIF(POA!$A:$A,$B$5),"",INDEX(POA!$A$2:$O$856,_xlfn.AGGREGATE(15,6,ROW(POA!$A$2:$A$855)-ROW(POA!$A$2)+1/--(POA!$A$2:$A$855=$B$5),ROWS($A$11:K31)),12))</f>
        <v>0</v>
      </c>
      <c r="L31" s="31">
        <f>IF(ROWS($A$11:L31)&gt;COUNTIF(POA!$A:$A,$B$5),"",INDEX(POA!$A$2:$O$856,_xlfn.AGGREGATE(15,6,ROW(POA!$A$2:$A$855)-ROW(POA!$A$2)+1/--(POA!$A$2:$A$855=$B$5),ROWS($A$11:L31)),13))</f>
        <v>0</v>
      </c>
      <c r="M31" s="31">
        <f>IF(ROWS($A$11:M31)&gt;COUNTIF(POA!$A:$A,$B$5),"",INDEX(POA!$A$2:$O$856,_xlfn.AGGREGATE(15,6,ROW(POA!$A$2:$A$855)-ROW(POA!$A$2)+1/--(POA!$A$2:$A$855=$B$5),ROWS($A$11:M31)),14))</f>
        <v>0</v>
      </c>
      <c r="N31" s="37">
        <f t="shared" si="1"/>
        <v>0</v>
      </c>
      <c r="O31" s="41">
        <f t="shared" si="2"/>
        <v>0</v>
      </c>
    </row>
    <row r="32" spans="1:15" ht="66" x14ac:dyDescent="0.3">
      <c r="A32" s="2" t="str">
        <f>IF(ROWS($A$11:A32)&gt;COUNTIF(POA!$A:$A,$B$5),"",INDEX(POA!$A$2:$O$856,_xlfn.AGGREGATE(15,6,ROW(POA!$A$2:$A$855)-ROW(POA!$A$2)+1/--(POA!$A$2:$A$855=$B$5),ROWS($A$11:A32)),3))</f>
        <v>1.2 Proceso formativo</v>
      </c>
      <c r="B32" s="2" t="str">
        <f>IF(ROWS($A$11:B32)&gt;COUNTIF(POA!$A:$A,$B$5),"",INDEX(POA!$A$2:$O$856,_xlfn.AGGREGATE(15,6,ROW(POA!$A$2:$A$855)-ROW(POA!$A$2)+1/--(POA!$A$2:$A$855=$B$5),ROWS($A$11:B32)),4))</f>
        <v>1.2.2 Fortalecer las trayectorias escolares de los alumnos para asegurar la conclusión exitosa de sus estudios.</v>
      </c>
      <c r="C32" s="2" t="str">
        <f>IF(ROWS($A$11:C32)&gt;COUNTIF(POA!$A:$A,$B$5),"",INDEX(POA!$A$2:$O$856,_xlfn.AGGREGATE(15,6,ROW(POA!$A$2:$A$855)-ROW(POA!$A$2)+1/--(POA!$A$2:$A$855=$B$5),ROWS($A$11:C32)),5))</f>
        <v>1.2.2.8 Establecer mecanismos que permitan conocer el nivel de dominio de las competencias comprometidas en los planes y programas de estudio durante las etapas de formación y en el egreso de los estudiantes.</v>
      </c>
      <c r="D32" s="2" t="str">
        <f>IF(ROWS($A$11:D32)&gt;COUNTIF(POA!$A:$A,$B$5),"",INDEX(POA!$A$2:$O$856,_xlfn.AGGREGATE(15,6,ROW(POA!$A$2:$A$855)-ROW(POA!$A$2)+1/--(POA!$A$2:$A$855=$B$5),ROWS($A$11:D32)),6))</f>
        <v>Elaborar exámenes para conocer el nivel de dominio de las competencias comprometidas en cada etapa y en el egreso del programa educativo de oceanología</v>
      </c>
      <c r="E32" s="31">
        <f t="shared" si="0"/>
        <v>0</v>
      </c>
      <c r="F32" s="31">
        <f>IF(ROWS($A$11:F32)&gt;COUNTIF(POA!$A:$A,$B$5),"",INDEX(POA!$A$2:$O$856,_xlfn.AGGREGATE(15,6,ROW(POA!$A$2:$A$855)-ROW(POA!$A$2)+1/--(POA!$A$2:$A$855=$B$5),ROWS($A$11:F32)),7))</f>
        <v>0</v>
      </c>
      <c r="G32" s="31">
        <f>IF(ROWS($A$11:G32)&gt;COUNTIF(POA!$A:$A,$B$5),"",INDEX(POA!$A$2:$O$856,_xlfn.AGGREGATE(15,6,ROW(POA!$A$2:$A$855)-ROW(POA!$A$2)+1/--(POA!$A$2:$A$855=$B$5),ROWS($A$11:G32)),8))</f>
        <v>0</v>
      </c>
      <c r="H32" s="31">
        <f>IF(ROWS($A$11:H32)&gt;COUNTIF(POA!$A:$A,$B$5),"",INDEX(POA!$A$2:$O$856,_xlfn.AGGREGATE(15,6,ROW(POA!$A$2:$A$855)-ROW(POA!$A$2)+1/--(POA!$A$2:$A$855=$B$5),ROWS($A$11:H32)),9))</f>
        <v>0</v>
      </c>
      <c r="I32" s="31">
        <f>IF(ROWS($A$11:I32)&gt;COUNTIF(POA!$A:$A,$B$5),"",INDEX(POA!$A$2:$O$856,_xlfn.AGGREGATE(15,6,ROW(POA!$A$2:$A$855)-ROW(POA!$A$2)+1/--(POA!$A$2:$A$855=$B$5),ROWS($A$11:I32)),10))</f>
        <v>0</v>
      </c>
      <c r="J32" s="31">
        <f>IF(ROWS($A$11:J32)&gt;COUNTIF(POA!$A:$A,$B$5),"",INDEX(POA!$A$2:$O$856,_xlfn.AGGREGATE(15,6,ROW(POA!$A$2:$A$855)-ROW(POA!$A$2)+1/--(POA!$A$2:$A$855=$B$5),ROWS($A$11:J32)),11))</f>
        <v>0</v>
      </c>
      <c r="K32" s="31">
        <f>IF(ROWS($A$11:K32)&gt;COUNTIF(POA!$A:$A,$B$5),"",INDEX(POA!$A$2:$O$856,_xlfn.AGGREGATE(15,6,ROW(POA!$A$2:$A$855)-ROW(POA!$A$2)+1/--(POA!$A$2:$A$855=$B$5),ROWS($A$11:K32)),12))</f>
        <v>0</v>
      </c>
      <c r="L32" s="31">
        <f>IF(ROWS($A$11:L32)&gt;COUNTIF(POA!$A:$A,$B$5),"",INDEX(POA!$A$2:$O$856,_xlfn.AGGREGATE(15,6,ROW(POA!$A$2:$A$855)-ROW(POA!$A$2)+1/--(POA!$A$2:$A$855=$B$5),ROWS($A$11:L32)),13))</f>
        <v>0</v>
      </c>
      <c r="M32" s="31">
        <f>IF(ROWS($A$11:M32)&gt;COUNTIF(POA!$A:$A,$B$5),"",INDEX(POA!$A$2:$O$856,_xlfn.AGGREGATE(15,6,ROW(POA!$A$2:$A$855)-ROW(POA!$A$2)+1/--(POA!$A$2:$A$855=$B$5),ROWS($A$11:M32)),14))</f>
        <v>0</v>
      </c>
      <c r="N32" s="37">
        <f t="shared" si="1"/>
        <v>0</v>
      </c>
      <c r="O32" s="41">
        <f t="shared" si="2"/>
        <v>0</v>
      </c>
    </row>
    <row r="33" spans="1:16" ht="52.8" x14ac:dyDescent="0.3">
      <c r="A33" s="2" t="str">
        <f>IF(ROWS($A$11:A33)&gt;COUNTIF(POA!$A:$A,$B$5),"",INDEX(POA!$A$2:$O$856,_xlfn.AGGREGATE(15,6,ROW(POA!$A$2:$A$855)-ROW(POA!$A$2)+1/--(POA!$A$2:$A$855=$B$5),ROWS($A$11:A33)),3))</f>
        <v>1.2 Proceso formativo</v>
      </c>
      <c r="B33" s="2" t="str">
        <f>IF(ROWS($A$11:B33)&gt;COUNTIF(POA!$A:$A,$B$5),"",INDEX(POA!$A$2:$O$856,_xlfn.AGGREGATE(15,6,ROW(POA!$A$2:$A$855)-ROW(POA!$A$2)+1/--(POA!$A$2:$A$855=$B$5),ROWS($A$11:B33)),4))</f>
        <v>1.2.2 Fortalecer las trayectorias escolares de los alumnos para asegurar la conclusión exitosa de sus estudios.</v>
      </c>
      <c r="C33" s="2" t="str">
        <f>IF(ROWS($A$11:C33)&gt;COUNTIF(POA!$A:$A,$B$5),"",INDEX(POA!$A$2:$O$856,_xlfn.AGGREGATE(15,6,ROW(POA!$A$2:$A$855)-ROW(POA!$A$2)+1/--(POA!$A$2:$A$855=$B$5),ROWS($A$11:C33)),5))</f>
        <v>1.2.2.9 Realizar estudios de seguimiento de egresados que permitan conocer la contribución de la formación recibida al ejercicio de su profesión.</v>
      </c>
      <c r="D33" s="2" t="str">
        <f>IF(ROWS($A$11:D33)&gt;COUNTIF(POA!$A:$A,$B$5),"",INDEX(POA!$A$2:$O$856,_xlfn.AGGREGATE(15,6,ROW(POA!$A$2:$A$855)-ROW(POA!$A$2)+1/--(POA!$A$2:$A$855=$B$5),ROWS($A$11:D33)),6))</f>
        <v>Realizar un estudio de seguimiento de los egresados de oceanología que permita conocer la contribución de la formación recibida al ejercicio de su profesión.</v>
      </c>
      <c r="E33" s="31">
        <f t="shared" si="0"/>
        <v>0</v>
      </c>
      <c r="F33" s="31">
        <f>IF(ROWS($A$11:F33)&gt;COUNTIF(POA!$A:$A,$B$5),"",INDEX(POA!$A$2:$O$856,_xlfn.AGGREGATE(15,6,ROW(POA!$A$2:$A$855)-ROW(POA!$A$2)+1/--(POA!$A$2:$A$855=$B$5),ROWS($A$11:F33)),7))</f>
        <v>0</v>
      </c>
      <c r="G33" s="31">
        <f>IF(ROWS($A$11:G33)&gt;COUNTIF(POA!$A:$A,$B$5),"",INDEX(POA!$A$2:$O$856,_xlfn.AGGREGATE(15,6,ROW(POA!$A$2:$A$855)-ROW(POA!$A$2)+1/--(POA!$A$2:$A$855=$B$5),ROWS($A$11:G33)),8))</f>
        <v>0</v>
      </c>
      <c r="H33" s="31">
        <f>IF(ROWS($A$11:H33)&gt;COUNTIF(POA!$A:$A,$B$5),"",INDEX(POA!$A$2:$O$856,_xlfn.AGGREGATE(15,6,ROW(POA!$A$2:$A$855)-ROW(POA!$A$2)+1/--(POA!$A$2:$A$855=$B$5),ROWS($A$11:H33)),9))</f>
        <v>0</v>
      </c>
      <c r="I33" s="31">
        <f>IF(ROWS($A$11:I33)&gt;COUNTIF(POA!$A:$A,$B$5),"",INDEX(POA!$A$2:$O$856,_xlfn.AGGREGATE(15,6,ROW(POA!$A$2:$A$855)-ROW(POA!$A$2)+1/--(POA!$A$2:$A$855=$B$5),ROWS($A$11:I33)),10))</f>
        <v>0</v>
      </c>
      <c r="J33" s="31">
        <f>IF(ROWS($A$11:J33)&gt;COUNTIF(POA!$A:$A,$B$5),"",INDEX(POA!$A$2:$O$856,_xlfn.AGGREGATE(15,6,ROW(POA!$A$2:$A$855)-ROW(POA!$A$2)+1/--(POA!$A$2:$A$855=$B$5),ROWS($A$11:J33)),11))</f>
        <v>0</v>
      </c>
      <c r="K33" s="31">
        <f>IF(ROWS($A$11:K33)&gt;COUNTIF(POA!$A:$A,$B$5),"",INDEX(POA!$A$2:$O$856,_xlfn.AGGREGATE(15,6,ROW(POA!$A$2:$A$855)-ROW(POA!$A$2)+1/--(POA!$A$2:$A$855=$B$5),ROWS($A$11:K33)),12))</f>
        <v>0</v>
      </c>
      <c r="L33" s="31">
        <f>IF(ROWS($A$11:L33)&gt;COUNTIF(POA!$A:$A,$B$5),"",INDEX(POA!$A$2:$O$856,_xlfn.AGGREGATE(15,6,ROW(POA!$A$2:$A$855)-ROW(POA!$A$2)+1/--(POA!$A$2:$A$855=$B$5),ROWS($A$11:L33)),13))</f>
        <v>0</v>
      </c>
      <c r="M33" s="31">
        <f>IF(ROWS($A$11:M33)&gt;COUNTIF(POA!$A:$A,$B$5),"",INDEX(POA!$A$2:$O$856,_xlfn.AGGREGATE(15,6,ROW(POA!$A$2:$A$855)-ROW(POA!$A$2)+1/--(POA!$A$2:$A$855=$B$5),ROWS($A$11:M33)),14))</f>
        <v>0</v>
      </c>
      <c r="N33" s="37">
        <f t="shared" si="1"/>
        <v>0</v>
      </c>
      <c r="O33" s="41">
        <f t="shared" si="2"/>
        <v>0</v>
      </c>
    </row>
    <row r="34" spans="1:16" ht="79.2" x14ac:dyDescent="0.3">
      <c r="A34" s="2" t="str">
        <f>IF(ROWS($A$11:A34)&gt;COUNTIF(POA!$A:$A,$B$5),"",INDEX(POA!$A$2:$O$856,_xlfn.AGGREGATE(15,6,ROW(POA!$A$2:$A$855)-ROW(POA!$A$2)+1/--(POA!$A$2:$A$855=$B$5),ROWS($A$11:A34)),3))</f>
        <v>1.2 Proceso formativo</v>
      </c>
      <c r="B34" s="2" t="str">
        <f>IF(ROWS($A$11:B34)&gt;COUNTIF(POA!$A:$A,$B$5),"",INDEX(POA!$A$2:$O$856,_xlfn.AGGREGATE(15,6,ROW(POA!$A$2:$A$855)-ROW(POA!$A$2)+1/--(POA!$A$2:$A$855=$B$5),ROWS($A$11:B34)),4))</f>
        <v>1.2.3 Promover el respeto y el reconocimiento de la diversidad y la diferencia en todas sus expresiones y los ámbitos de la vida universitaria.</v>
      </c>
      <c r="C34" s="2" t="str">
        <f>IF(ROWS($A$11:C34)&gt;COUNTIF(POA!$A:$A,$B$5),"",INDEX(POA!$A$2:$O$856,_xlfn.AGGREGATE(15,6,ROW(POA!$A$2:$A$855)-ROW(POA!$A$2)+1/--(POA!$A$2:$A$855=$B$5),ROWS($A$11:C34)),5))</f>
        <v>1.2.3.1 Estimular la participación de los universitarios en actividades orientadas a la generación de ambientes de aprendizaje y de convivencia inclusivos, equitativos y respetuosos de la diversidad.</v>
      </c>
      <c r="D34" s="2" t="str">
        <f>IF(ROWS($A$11:D34)&gt;COUNTIF(POA!$A:$A,$B$5),"",INDEX(POA!$A$2:$O$856,_xlfn.AGGREGATE(15,6,ROW(POA!$A$2:$A$855)-ROW(POA!$A$2)+1/--(POA!$A$2:$A$855=$B$5),ROWS($A$11:D34)),6))</f>
        <v>Garantizar la participación de alumnos de la FCM en actividades orientadas a la generación de ambientes de aprendizaje y de convivencia inclusivos, equitativos y respetuosos de la diversidad que organice la UABC.</v>
      </c>
      <c r="E34" s="31">
        <f t="shared" si="0"/>
        <v>0</v>
      </c>
      <c r="F34" s="31">
        <f>IF(ROWS($A$11:F34)&gt;COUNTIF(POA!$A:$A,$B$5),"",INDEX(POA!$A$2:$O$856,_xlfn.AGGREGATE(15,6,ROW(POA!$A$2:$A$855)-ROW(POA!$A$2)+1/--(POA!$A$2:$A$855=$B$5),ROWS($A$11:F34)),7))</f>
        <v>0</v>
      </c>
      <c r="G34" s="31">
        <f>IF(ROWS($A$11:G34)&gt;COUNTIF(POA!$A:$A,$B$5),"",INDEX(POA!$A$2:$O$856,_xlfn.AGGREGATE(15,6,ROW(POA!$A$2:$A$855)-ROW(POA!$A$2)+1/--(POA!$A$2:$A$855=$B$5),ROWS($A$11:G34)),8))</f>
        <v>0</v>
      </c>
      <c r="H34" s="31">
        <f>IF(ROWS($A$11:H34)&gt;COUNTIF(POA!$A:$A,$B$5),"",INDEX(POA!$A$2:$O$856,_xlfn.AGGREGATE(15,6,ROW(POA!$A$2:$A$855)-ROW(POA!$A$2)+1/--(POA!$A$2:$A$855=$B$5),ROWS($A$11:H34)),9))</f>
        <v>0</v>
      </c>
      <c r="I34" s="31">
        <f>IF(ROWS($A$11:I34)&gt;COUNTIF(POA!$A:$A,$B$5),"",INDEX(POA!$A$2:$O$856,_xlfn.AGGREGATE(15,6,ROW(POA!$A$2:$A$855)-ROW(POA!$A$2)+1/--(POA!$A$2:$A$855=$B$5),ROWS($A$11:I34)),10))</f>
        <v>0</v>
      </c>
      <c r="J34" s="31">
        <f>IF(ROWS($A$11:J34)&gt;COUNTIF(POA!$A:$A,$B$5),"",INDEX(POA!$A$2:$O$856,_xlfn.AGGREGATE(15,6,ROW(POA!$A$2:$A$855)-ROW(POA!$A$2)+1/--(POA!$A$2:$A$855=$B$5),ROWS($A$11:J34)),11))</f>
        <v>0</v>
      </c>
      <c r="K34" s="31">
        <f>IF(ROWS($A$11:K34)&gt;COUNTIF(POA!$A:$A,$B$5),"",INDEX(POA!$A$2:$O$856,_xlfn.AGGREGATE(15,6,ROW(POA!$A$2:$A$855)-ROW(POA!$A$2)+1/--(POA!$A$2:$A$855=$B$5),ROWS($A$11:K34)),12))</f>
        <v>0</v>
      </c>
      <c r="L34" s="31">
        <f>IF(ROWS($A$11:L34)&gt;COUNTIF(POA!$A:$A,$B$5),"",INDEX(POA!$A$2:$O$856,_xlfn.AGGREGATE(15,6,ROW(POA!$A$2:$A$855)-ROW(POA!$A$2)+1/--(POA!$A$2:$A$855=$B$5),ROWS($A$11:L34)),13))</f>
        <v>0</v>
      </c>
      <c r="M34" s="31">
        <f>IF(ROWS($A$11:M34)&gt;COUNTIF(POA!$A:$A,$B$5),"",INDEX(POA!$A$2:$O$856,_xlfn.AGGREGATE(15,6,ROW(POA!$A$2:$A$855)-ROW(POA!$A$2)+1/--(POA!$A$2:$A$855=$B$5),ROWS($A$11:M34)),14))</f>
        <v>0</v>
      </c>
      <c r="N34" s="37">
        <f t="shared" si="1"/>
        <v>0</v>
      </c>
      <c r="O34" s="41">
        <f t="shared" si="2"/>
        <v>0</v>
      </c>
    </row>
    <row r="35" spans="1:16" ht="52.8" x14ac:dyDescent="0.3">
      <c r="A35" s="2" t="str">
        <f>IF(ROWS($A$11:A35)&gt;COUNTIF(POA!$A:$A,$B$5),"",INDEX(POA!$A$2:$O$856,_xlfn.AGGREGATE(15,6,ROW(POA!$A$2:$A$855)-ROW(POA!$A$2)+1/--(POA!$A$2:$A$855=$B$5),ROWS($A$11:A35)),3))</f>
        <v>1.2 Proceso formativo</v>
      </c>
      <c r="B35" s="2" t="str">
        <f>IF(ROWS($A$11:B35)&gt;COUNTIF(POA!$A:$A,$B$5),"",INDEX(POA!$A$2:$O$856,_xlfn.AGGREGATE(15,6,ROW(POA!$A$2:$A$855)-ROW(POA!$A$2)+1/--(POA!$A$2:$A$855=$B$5),ROWS($A$11:B35)),4))</f>
        <v>1.2.3 Promover el respeto y el reconocimiento de la diversidad y la diferencia en todas sus expresiones y los ámbitos de la vida universitaria.</v>
      </c>
      <c r="C35" s="2" t="str">
        <f>IF(ROWS($A$11:C35)&gt;COUNTIF(POA!$A:$A,$B$5),"",INDEX(POA!$A$2:$O$856,_xlfn.AGGREGATE(15,6,ROW(POA!$A$2:$A$855)-ROW(POA!$A$2)+1/--(POA!$A$2:$A$855=$B$5),ROWS($A$11:C35)),5))</f>
        <v>1.2.3.2 Asegurar la participación plena y efectiva de la comunidad universitaria en condiciones de igualdad en todos los ámbitos de la vida institucional.</v>
      </c>
      <c r="D35" s="2" t="str">
        <f>IF(ROWS($A$11:D35)&gt;COUNTIF(POA!$A:$A,$B$5),"",INDEX(POA!$A$2:$O$856,_xlfn.AGGREGATE(15,6,ROW(POA!$A$2:$A$855)-ROW(POA!$A$2)+1/--(POA!$A$2:$A$855=$B$5),ROWS($A$11:D35)),6))</f>
        <v>Apoyar la solicitud de participación de cualquier integrante de la comunidad de la FCM en todos los ámbitos de la vida institucional.</v>
      </c>
      <c r="E35" s="31">
        <f t="shared" si="0"/>
        <v>0</v>
      </c>
      <c r="F35" s="31">
        <f>IF(ROWS($A$11:F35)&gt;COUNTIF(POA!$A:$A,$B$5),"",INDEX(POA!$A$2:$O$856,_xlfn.AGGREGATE(15,6,ROW(POA!$A$2:$A$855)-ROW(POA!$A$2)+1/--(POA!$A$2:$A$855=$B$5),ROWS($A$11:F35)),7))</f>
        <v>0</v>
      </c>
      <c r="G35" s="31">
        <f>IF(ROWS($A$11:G35)&gt;COUNTIF(POA!$A:$A,$B$5),"",INDEX(POA!$A$2:$O$856,_xlfn.AGGREGATE(15,6,ROW(POA!$A$2:$A$855)-ROW(POA!$A$2)+1/--(POA!$A$2:$A$855=$B$5),ROWS($A$11:G35)),8))</f>
        <v>0</v>
      </c>
      <c r="H35" s="31">
        <f>IF(ROWS($A$11:H35)&gt;COUNTIF(POA!$A:$A,$B$5),"",INDEX(POA!$A$2:$O$856,_xlfn.AGGREGATE(15,6,ROW(POA!$A$2:$A$855)-ROW(POA!$A$2)+1/--(POA!$A$2:$A$855=$B$5),ROWS($A$11:H35)),9))</f>
        <v>0</v>
      </c>
      <c r="I35" s="31">
        <f>IF(ROWS($A$11:I35)&gt;COUNTIF(POA!$A:$A,$B$5),"",INDEX(POA!$A$2:$O$856,_xlfn.AGGREGATE(15,6,ROW(POA!$A$2:$A$855)-ROW(POA!$A$2)+1/--(POA!$A$2:$A$855=$B$5),ROWS($A$11:I35)),10))</f>
        <v>0</v>
      </c>
      <c r="J35" s="31">
        <f>IF(ROWS($A$11:J35)&gt;COUNTIF(POA!$A:$A,$B$5),"",INDEX(POA!$A$2:$O$856,_xlfn.AGGREGATE(15,6,ROW(POA!$A$2:$A$855)-ROW(POA!$A$2)+1/--(POA!$A$2:$A$855=$B$5),ROWS($A$11:J35)),11))</f>
        <v>0</v>
      </c>
      <c r="K35" s="31">
        <f>IF(ROWS($A$11:K35)&gt;COUNTIF(POA!$A:$A,$B$5),"",INDEX(POA!$A$2:$O$856,_xlfn.AGGREGATE(15,6,ROW(POA!$A$2:$A$855)-ROW(POA!$A$2)+1/--(POA!$A$2:$A$855=$B$5),ROWS($A$11:K35)),12))</f>
        <v>0</v>
      </c>
      <c r="L35" s="31">
        <f>IF(ROWS($A$11:L35)&gt;COUNTIF(POA!$A:$A,$B$5),"",INDEX(POA!$A$2:$O$856,_xlfn.AGGREGATE(15,6,ROW(POA!$A$2:$A$855)-ROW(POA!$A$2)+1/--(POA!$A$2:$A$855=$B$5),ROWS($A$11:L35)),13))</f>
        <v>0</v>
      </c>
      <c r="M35" s="31">
        <f>IF(ROWS($A$11:M35)&gt;COUNTIF(POA!$A:$A,$B$5),"",INDEX(POA!$A$2:$O$856,_xlfn.AGGREGATE(15,6,ROW(POA!$A$2:$A$855)-ROW(POA!$A$2)+1/--(POA!$A$2:$A$855=$B$5),ROWS($A$11:M35)),14))</f>
        <v>0</v>
      </c>
      <c r="N35" s="37">
        <f t="shared" si="1"/>
        <v>0</v>
      </c>
      <c r="O35" s="41">
        <f t="shared" si="2"/>
        <v>0</v>
      </c>
    </row>
    <row r="36" spans="1:16" ht="52.8" x14ac:dyDescent="0.3">
      <c r="A36" s="2" t="str">
        <f>IF(ROWS($A$11:A36)&gt;COUNTIF(POA!$A:$A,$B$5),"",INDEX(POA!$A$2:$O$856,_xlfn.AGGREGATE(15,6,ROW(POA!$A$2:$A$855)-ROW(POA!$A$2)+1/--(POA!$A$2:$A$855=$B$5),ROWS($A$11:A36)),3))</f>
        <v>1.2 Proceso formativo</v>
      </c>
      <c r="B36" s="2" t="str">
        <f>IF(ROWS($A$11:B36)&gt;COUNTIF(POA!$A:$A,$B$5),"",INDEX(POA!$A$2:$O$856,_xlfn.AGGREGATE(15,6,ROW(POA!$A$2:$A$855)-ROW(POA!$A$2)+1/--(POA!$A$2:$A$855=$B$5),ROWS($A$11:B36)),4))</f>
        <v>1.2.3 Promover el respeto y el reconocimiento de la diversidad y la diferencia en todas sus expresiones y los ámbitos de la vida universitaria.</v>
      </c>
      <c r="C36" s="2" t="str">
        <f>IF(ROWS($A$11:C36)&gt;COUNTIF(POA!$A:$A,$B$5),"",INDEX(POA!$A$2:$O$856,_xlfn.AGGREGATE(15,6,ROW(POA!$A$2:$A$855)-ROW(POA!$A$2)+1/--(POA!$A$2:$A$855=$B$5),ROWS($A$11:C36)),5))</f>
        <v>1.2.3.3 Adoptar e instrumentar protocolos para casos de hostigamiento, acoso sexual y discriminación, así como para la violencia de género.</v>
      </c>
      <c r="D36" s="2" t="str">
        <f>IF(ROWS($A$11:D36)&gt;COUNTIF(POA!$A:$A,$B$5),"",INDEX(POA!$A$2:$O$856,_xlfn.AGGREGATE(15,6,ROW(POA!$A$2:$A$855)-ROW(POA!$A$2)+1/--(POA!$A$2:$A$855=$B$5),ROWS($A$11:D36)),6))</f>
        <v>Creación del protocolo de acción para casos de hostigamiento, acoso sexual y discriminación, así como para la violencia de género.</v>
      </c>
      <c r="E36" s="31">
        <f t="shared" si="0"/>
        <v>0</v>
      </c>
      <c r="F36" s="31">
        <f>IF(ROWS($A$11:F36)&gt;COUNTIF(POA!$A:$A,$B$5),"",INDEX(POA!$A$2:$O$856,_xlfn.AGGREGATE(15,6,ROW(POA!$A$2:$A$855)-ROW(POA!$A$2)+1/--(POA!$A$2:$A$855=$B$5),ROWS($A$11:F36)),7))</f>
        <v>0</v>
      </c>
      <c r="G36" s="31">
        <f>IF(ROWS($A$11:G36)&gt;COUNTIF(POA!$A:$A,$B$5),"",INDEX(POA!$A$2:$O$856,_xlfn.AGGREGATE(15,6,ROW(POA!$A$2:$A$855)-ROW(POA!$A$2)+1/--(POA!$A$2:$A$855=$B$5),ROWS($A$11:G36)),8))</f>
        <v>0</v>
      </c>
      <c r="H36" s="31">
        <f>IF(ROWS($A$11:H36)&gt;COUNTIF(POA!$A:$A,$B$5),"",INDEX(POA!$A$2:$O$856,_xlfn.AGGREGATE(15,6,ROW(POA!$A$2:$A$855)-ROW(POA!$A$2)+1/--(POA!$A$2:$A$855=$B$5),ROWS($A$11:H36)),9))</f>
        <v>0</v>
      </c>
      <c r="I36" s="31">
        <f>IF(ROWS($A$11:I36)&gt;COUNTIF(POA!$A:$A,$B$5),"",INDEX(POA!$A$2:$O$856,_xlfn.AGGREGATE(15,6,ROW(POA!$A$2:$A$855)-ROW(POA!$A$2)+1/--(POA!$A$2:$A$855=$B$5),ROWS($A$11:I36)),10))</f>
        <v>0</v>
      </c>
      <c r="J36" s="31">
        <f>IF(ROWS($A$11:J36)&gt;COUNTIF(POA!$A:$A,$B$5),"",INDEX(POA!$A$2:$O$856,_xlfn.AGGREGATE(15,6,ROW(POA!$A$2:$A$855)-ROW(POA!$A$2)+1/--(POA!$A$2:$A$855=$B$5),ROWS($A$11:J36)),11))</f>
        <v>0</v>
      </c>
      <c r="K36" s="31">
        <f>IF(ROWS($A$11:K36)&gt;COUNTIF(POA!$A:$A,$B$5),"",INDEX(POA!$A$2:$O$856,_xlfn.AGGREGATE(15,6,ROW(POA!$A$2:$A$855)-ROW(POA!$A$2)+1/--(POA!$A$2:$A$855=$B$5),ROWS($A$11:K36)),12))</f>
        <v>0</v>
      </c>
      <c r="L36" s="31">
        <f>IF(ROWS($A$11:L36)&gt;COUNTIF(POA!$A:$A,$B$5),"",INDEX(POA!$A$2:$O$856,_xlfn.AGGREGATE(15,6,ROW(POA!$A$2:$A$855)-ROW(POA!$A$2)+1/--(POA!$A$2:$A$855=$B$5),ROWS($A$11:L36)),13))</f>
        <v>0</v>
      </c>
      <c r="M36" s="31">
        <f>IF(ROWS($A$11:M36)&gt;COUNTIF(POA!$A:$A,$B$5),"",INDEX(POA!$A$2:$O$856,_xlfn.AGGREGATE(15,6,ROW(POA!$A$2:$A$855)-ROW(POA!$A$2)+1/--(POA!$A$2:$A$855=$B$5),ROWS($A$11:M36)),14))</f>
        <v>0</v>
      </c>
      <c r="N36" s="37">
        <f t="shared" si="1"/>
        <v>0</v>
      </c>
      <c r="O36" s="41">
        <f t="shared" si="2"/>
        <v>0</v>
      </c>
    </row>
    <row r="37" spans="1:16" ht="52.8" x14ac:dyDescent="0.3">
      <c r="A37" s="2" t="str">
        <f>IF(ROWS($A$11:A37)&gt;COUNTIF(POA!$A:$A,$B$5),"",INDEX(POA!$A$2:$O$856,_xlfn.AGGREGATE(15,6,ROW(POA!$A$2:$A$855)-ROW(POA!$A$2)+1/--(POA!$A$2:$A$855=$B$5),ROWS($A$11:A37)),3))</f>
        <v>1.9 Infraestructura, equipamiento y seguridad</v>
      </c>
      <c r="B37" s="2" t="str">
        <f>IF(ROWS($A$11:B37)&gt;COUNTIF(POA!$A:$A,$B$5),"",INDEX(POA!$A$2:$O$856,_xlfn.AGGREGATE(15,6,ROW(POA!$A$2:$A$855)-ROW(POA!$A$2)+1/--(POA!$A$2:$A$855=$B$5),ROWS($A$11:B37)),4))</f>
        <v>1.9.1 Propiciar que la institución cuente con la infraestructura y equipamiento requeridos para el cumplimiento de sus funciones sustantivas y de gestión.</v>
      </c>
      <c r="C37" s="2" t="str">
        <f>IF(ROWS($A$11:C37)&gt;COUNTIF(POA!$A:$A,$B$5),"",INDEX(POA!$A$2:$O$856,_xlfn.AGGREGATE(15,6,ROW(POA!$A$2:$A$855)-ROW(POA!$A$2)+1/--(POA!$A$2:$A$855=$B$5),ROWS($A$11:C37)),5))</f>
        <v>1.9.1.1 Impulsar actividades orientadas a la ampliación, conservación, mejoramiento y modernización de la infraestructura física y equipamiento de que dispone la institución.</v>
      </c>
      <c r="D37" s="2" t="str">
        <f>IF(ROWS($A$11:D37)&gt;COUNTIF(POA!$A:$A,$B$5),"",INDEX(POA!$A$2:$O$856,_xlfn.AGGREGATE(15,6,ROW(POA!$A$2:$A$855)-ROW(POA!$A$2)+1/--(POA!$A$2:$A$855=$B$5),ROWS($A$11:D37)),6))</f>
        <v>Atender necesidades de mantenimiento de edificios, aulas, laboratorios y equipos, así como de adquisición de materiales y equipo, para mejorar los niveles de aprendizaje</v>
      </c>
      <c r="E37" s="31">
        <f t="shared" si="0"/>
        <v>0</v>
      </c>
      <c r="F37" s="31">
        <f>IF(ROWS($A$11:F37)&gt;COUNTIF(POA!$A:$A,$B$5),"",INDEX(POA!$A$2:$O$856,_xlfn.AGGREGATE(15,6,ROW(POA!$A$2:$A$855)-ROW(POA!$A$2)+1/--(POA!$A$2:$A$855=$B$5),ROWS($A$11:F37)),7))</f>
        <v>0</v>
      </c>
      <c r="G37" s="31">
        <f>IF(ROWS($A$11:G37)&gt;COUNTIF(POA!$A:$A,$B$5),"",INDEX(POA!$A$2:$O$856,_xlfn.AGGREGATE(15,6,ROW(POA!$A$2:$A$855)-ROW(POA!$A$2)+1/--(POA!$A$2:$A$855=$B$5),ROWS($A$11:G37)),8))</f>
        <v>0</v>
      </c>
      <c r="H37" s="31">
        <f>IF(ROWS($A$11:H37)&gt;COUNTIF(POA!$A:$A,$B$5),"",INDEX(POA!$A$2:$O$856,_xlfn.AGGREGATE(15,6,ROW(POA!$A$2:$A$855)-ROW(POA!$A$2)+1/--(POA!$A$2:$A$855=$B$5),ROWS($A$11:H37)),9))</f>
        <v>0</v>
      </c>
      <c r="I37" s="31">
        <f>IF(ROWS($A$11:I37)&gt;COUNTIF(POA!$A:$A,$B$5),"",INDEX(POA!$A$2:$O$856,_xlfn.AGGREGATE(15,6,ROW(POA!$A$2:$A$855)-ROW(POA!$A$2)+1/--(POA!$A$2:$A$855=$B$5),ROWS($A$11:I37)),10))</f>
        <v>0</v>
      </c>
      <c r="J37" s="31">
        <f>IF(ROWS($A$11:J37)&gt;COUNTIF(POA!$A:$A,$B$5),"",INDEX(POA!$A$2:$O$856,_xlfn.AGGREGATE(15,6,ROW(POA!$A$2:$A$855)-ROW(POA!$A$2)+1/--(POA!$A$2:$A$855=$B$5),ROWS($A$11:J37)),11))</f>
        <v>0</v>
      </c>
      <c r="K37" s="31">
        <f>IF(ROWS($A$11:K37)&gt;COUNTIF(POA!$A:$A,$B$5),"",INDEX(POA!$A$2:$O$856,_xlfn.AGGREGATE(15,6,ROW(POA!$A$2:$A$855)-ROW(POA!$A$2)+1/--(POA!$A$2:$A$855=$B$5),ROWS($A$11:K37)),12))</f>
        <v>0</v>
      </c>
      <c r="L37" s="31">
        <f>IF(ROWS($A$11:L37)&gt;COUNTIF(POA!$A:$A,$B$5),"",INDEX(POA!$A$2:$O$856,_xlfn.AGGREGATE(15,6,ROW(POA!$A$2:$A$855)-ROW(POA!$A$2)+1/--(POA!$A$2:$A$855=$B$5),ROWS($A$11:L37)),13))</f>
        <v>0</v>
      </c>
      <c r="M37" s="31">
        <f>IF(ROWS($A$11:M37)&gt;COUNTIF(POA!$A:$A,$B$5),"",INDEX(POA!$A$2:$O$856,_xlfn.AGGREGATE(15,6,ROW(POA!$A$2:$A$855)-ROW(POA!$A$2)+1/--(POA!$A$2:$A$855=$B$5),ROWS($A$11:M37)),14))</f>
        <v>0</v>
      </c>
      <c r="N37" s="37">
        <f t="shared" si="1"/>
        <v>0</v>
      </c>
      <c r="O37" s="41">
        <f t="shared" si="2"/>
        <v>0</v>
      </c>
    </row>
    <row r="38" spans="1:16" ht="52.8" x14ac:dyDescent="0.3">
      <c r="A38" s="2" t="str">
        <f>IF(ROWS($A$11:A38)&gt;COUNTIF(POA!$A:$A,$B$5),"",INDEX(POA!$A$2:$O$856,_xlfn.AGGREGATE(15,6,ROW(POA!$A$2:$A$855)-ROW(POA!$A$2)+1/--(POA!$A$2:$A$855=$B$5),ROWS($A$11:A38)),3))</f>
        <v>1.2 Proceso formativo</v>
      </c>
      <c r="B38" s="2" t="str">
        <f>IF(ROWS($A$11:B38)&gt;COUNTIF(POA!$A:$A,$B$5),"",INDEX(POA!$A$2:$O$856,_xlfn.AGGREGATE(15,6,ROW(POA!$A$2:$A$855)-ROW(POA!$A$2)+1/--(POA!$A$2:$A$855=$B$5),ROWS($A$11:B38)),4))</f>
        <v>1.2.2 Fortalecer las trayectorias escolares de los alumnos para asegurar la conclusión exitosa de sus estudios.</v>
      </c>
      <c r="C38" s="2" t="str">
        <f>IF(ROWS($A$11:C38)&gt;COUNTIF(POA!$A:$A,$B$5),"",INDEX(POA!$A$2:$O$856,_xlfn.AGGREGATE(15,6,ROW(POA!$A$2:$A$855)-ROW(POA!$A$2)+1/--(POA!$A$2:$A$855=$B$5),ROWS($A$11:C38)),5))</f>
        <v>1.2.2.5 Formalizar la oferta de servicios psicológicos para la atención de estudiantes en riesgo psicosocial.</v>
      </c>
      <c r="D38" s="2" t="str">
        <f>IF(ROWS($A$11:D38)&gt;COUNTIF(POA!$A:$A,$B$5),"",INDEX(POA!$A$2:$O$856,_xlfn.AGGREGATE(15,6,ROW(POA!$A$2:$A$855)-ROW(POA!$A$2)+1/--(POA!$A$2:$A$855=$B$5),ROWS($A$11:D38)),6))</f>
        <v>Documentar las visitas individuales de los alumnos con la orientadora de la FCM. Talleres con temáticas de estratégicas de aprendizaje y manejo de estrés.</v>
      </c>
      <c r="E38" s="31">
        <f t="shared" si="0"/>
        <v>0</v>
      </c>
      <c r="F38" s="31">
        <f>IF(ROWS($A$11:F38)&gt;COUNTIF(POA!$A:$A,$B$5),"",INDEX(POA!$A$2:$O$856,_xlfn.AGGREGATE(15,6,ROW(POA!$A$2:$A$855)-ROW(POA!$A$2)+1/--(POA!$A$2:$A$855=$B$5),ROWS($A$11:F38)),7))</f>
        <v>0</v>
      </c>
      <c r="G38" s="31">
        <f>IF(ROWS($A$11:G38)&gt;COUNTIF(POA!$A:$A,$B$5),"",INDEX(POA!$A$2:$O$856,_xlfn.AGGREGATE(15,6,ROW(POA!$A$2:$A$855)-ROW(POA!$A$2)+1/--(POA!$A$2:$A$855=$B$5),ROWS($A$11:G38)),8))</f>
        <v>0</v>
      </c>
      <c r="H38" s="31">
        <f>IF(ROWS($A$11:H38)&gt;COUNTIF(POA!$A:$A,$B$5),"",INDEX(POA!$A$2:$O$856,_xlfn.AGGREGATE(15,6,ROW(POA!$A$2:$A$855)-ROW(POA!$A$2)+1/--(POA!$A$2:$A$855=$B$5),ROWS($A$11:H38)),9))</f>
        <v>0</v>
      </c>
      <c r="I38" s="31">
        <f>IF(ROWS($A$11:I38)&gt;COUNTIF(POA!$A:$A,$B$5),"",INDEX(POA!$A$2:$O$856,_xlfn.AGGREGATE(15,6,ROW(POA!$A$2:$A$855)-ROW(POA!$A$2)+1/--(POA!$A$2:$A$855=$B$5),ROWS($A$11:I38)),10))</f>
        <v>0</v>
      </c>
      <c r="J38" s="31">
        <f>IF(ROWS($A$11:J38)&gt;COUNTIF(POA!$A:$A,$B$5),"",INDEX(POA!$A$2:$O$856,_xlfn.AGGREGATE(15,6,ROW(POA!$A$2:$A$855)-ROW(POA!$A$2)+1/--(POA!$A$2:$A$855=$B$5),ROWS($A$11:J38)),11))</f>
        <v>0</v>
      </c>
      <c r="K38" s="31">
        <f>IF(ROWS($A$11:K38)&gt;COUNTIF(POA!$A:$A,$B$5),"",INDEX(POA!$A$2:$O$856,_xlfn.AGGREGATE(15,6,ROW(POA!$A$2:$A$855)-ROW(POA!$A$2)+1/--(POA!$A$2:$A$855=$B$5),ROWS($A$11:K38)),12))</f>
        <v>0</v>
      </c>
      <c r="L38" s="31">
        <f>IF(ROWS($A$11:L38)&gt;COUNTIF(POA!$A:$A,$B$5),"",INDEX(POA!$A$2:$O$856,_xlfn.AGGREGATE(15,6,ROW(POA!$A$2:$A$855)-ROW(POA!$A$2)+1/--(POA!$A$2:$A$855=$B$5),ROWS($A$11:L38)),13))</f>
        <v>0</v>
      </c>
      <c r="M38" s="31">
        <f>IF(ROWS($A$11:M38)&gt;COUNTIF(POA!$A:$A,$B$5),"",INDEX(POA!$A$2:$O$856,_xlfn.AGGREGATE(15,6,ROW(POA!$A$2:$A$855)-ROW(POA!$A$2)+1/--(POA!$A$2:$A$855=$B$5),ROWS($A$11:M38)),14))</f>
        <v>0</v>
      </c>
      <c r="N38" s="37">
        <f t="shared" si="1"/>
        <v>0</v>
      </c>
      <c r="O38" s="41">
        <f t="shared" si="2"/>
        <v>0</v>
      </c>
    </row>
    <row r="42" spans="1:16" ht="15.6" x14ac:dyDescent="0.3">
      <c r="A42" s="4"/>
      <c r="B42" s="82" t="s">
        <v>0</v>
      </c>
      <c r="C42" s="82"/>
      <c r="D42" s="82"/>
      <c r="E42" s="82"/>
      <c r="F42" s="82"/>
      <c r="G42" s="82"/>
      <c r="H42" s="82"/>
      <c r="I42" s="82"/>
      <c r="J42" s="82"/>
      <c r="K42" s="82"/>
      <c r="L42" s="82"/>
      <c r="M42" s="82"/>
      <c r="N42" s="82"/>
      <c r="O42" s="82"/>
    </row>
    <row r="43" spans="1:16" x14ac:dyDescent="0.3">
      <c r="A43" s="4"/>
      <c r="B43" s="83" t="s">
        <v>1564</v>
      </c>
      <c r="C43" s="83"/>
      <c r="D43" s="83"/>
      <c r="E43" s="83"/>
      <c r="F43" s="83"/>
      <c r="G43" s="83"/>
      <c r="H43" s="83"/>
      <c r="I43" s="83"/>
      <c r="J43" s="83"/>
      <c r="K43" s="83"/>
      <c r="L43" s="83"/>
      <c r="M43" s="83"/>
      <c r="N43" s="83"/>
      <c r="O43" s="83"/>
    </row>
    <row r="44" spans="1:16" x14ac:dyDescent="0.3">
      <c r="A44" s="4"/>
      <c r="B44" s="5"/>
      <c r="C44" s="5"/>
      <c r="D44" s="5"/>
      <c r="E44" s="5"/>
      <c r="F44" s="5"/>
      <c r="G44" s="5"/>
      <c r="H44" s="5"/>
      <c r="I44" s="5"/>
      <c r="J44" s="5"/>
      <c r="K44" s="5"/>
      <c r="L44" s="5"/>
      <c r="M44" s="5"/>
      <c r="N44" s="5"/>
      <c r="O44" s="5"/>
    </row>
    <row r="45" spans="1:16" ht="15.6" x14ac:dyDescent="0.3">
      <c r="A45" s="4"/>
      <c r="B45" s="12"/>
      <c r="C45" s="12"/>
      <c r="D45" s="12"/>
      <c r="E45" s="12"/>
      <c r="F45" s="12"/>
      <c r="G45" s="12"/>
      <c r="H45" s="12"/>
      <c r="I45" s="12"/>
      <c r="J45" s="12"/>
      <c r="K45" s="12"/>
      <c r="L45" s="12"/>
      <c r="M45" s="12"/>
      <c r="N45" s="12"/>
      <c r="O45" s="12"/>
    </row>
    <row r="46" spans="1:16" ht="15.6" x14ac:dyDescent="0.3">
      <c r="A46" s="6" t="s">
        <v>1</v>
      </c>
      <c r="B46" s="33">
        <v>104</v>
      </c>
      <c r="C46" s="84" t="s">
        <v>28</v>
      </c>
      <c r="D46" s="84"/>
      <c r="E46" s="84"/>
      <c r="F46" s="84"/>
      <c r="G46" s="84"/>
      <c r="H46" s="84"/>
      <c r="I46" s="84"/>
      <c r="J46" s="84"/>
      <c r="K46" s="84"/>
      <c r="L46" s="84"/>
      <c r="M46" s="84"/>
      <c r="N46" s="84"/>
      <c r="O46" s="7"/>
    </row>
    <row r="47" spans="1:16" x14ac:dyDescent="0.3">
      <c r="A47" s="6" t="s">
        <v>13</v>
      </c>
      <c r="B47" s="11" t="s">
        <v>2</v>
      </c>
      <c r="C47" s="84" t="s">
        <v>19</v>
      </c>
      <c r="D47" s="84"/>
      <c r="E47" s="84"/>
      <c r="F47" s="84"/>
      <c r="G47" s="84"/>
      <c r="H47" s="84"/>
      <c r="I47" s="84"/>
      <c r="J47" s="84"/>
      <c r="K47" s="84"/>
      <c r="L47" s="84"/>
      <c r="M47" s="84"/>
      <c r="N47" s="84"/>
      <c r="O47" s="8"/>
      <c r="P47" s="4"/>
    </row>
    <row r="48" spans="1:16" x14ac:dyDescent="0.3">
      <c r="B48" s="9"/>
      <c r="C48" s="9"/>
      <c r="D48" s="9"/>
      <c r="E48" s="9"/>
      <c r="F48" s="9"/>
      <c r="G48" s="9"/>
      <c r="H48" s="9"/>
      <c r="I48" s="9"/>
      <c r="J48" s="9"/>
      <c r="K48" s="9"/>
      <c r="L48" s="9"/>
      <c r="M48" s="9"/>
      <c r="N48" s="9"/>
    </row>
    <row r="49" spans="1:15" x14ac:dyDescent="0.3">
      <c r="A49" s="85" t="s">
        <v>21</v>
      </c>
      <c r="B49" s="85" t="s">
        <v>22</v>
      </c>
      <c r="C49" s="85" t="s">
        <v>23</v>
      </c>
      <c r="D49" s="85" t="s">
        <v>24</v>
      </c>
      <c r="E49" s="85" t="s">
        <v>5</v>
      </c>
      <c r="F49" s="86" t="s">
        <v>25</v>
      </c>
      <c r="G49" s="86"/>
      <c r="H49" s="86"/>
      <c r="I49" s="86"/>
      <c r="J49" s="86"/>
      <c r="K49" s="86"/>
      <c r="L49" s="86"/>
      <c r="M49" s="86"/>
      <c r="N49" s="87" t="s">
        <v>16</v>
      </c>
      <c r="O49" s="85" t="s">
        <v>17</v>
      </c>
    </row>
    <row r="50" spans="1:15" x14ac:dyDescent="0.3">
      <c r="A50" s="85"/>
      <c r="B50" s="85"/>
      <c r="C50" s="85"/>
      <c r="D50" s="85"/>
      <c r="E50" s="85"/>
      <c r="F50" s="86" t="s">
        <v>6</v>
      </c>
      <c r="G50" s="86"/>
      <c r="H50" s="86" t="s">
        <v>7</v>
      </c>
      <c r="I50" s="86"/>
      <c r="J50" s="86" t="s">
        <v>8</v>
      </c>
      <c r="K50" s="86"/>
      <c r="L50" s="86" t="s">
        <v>9</v>
      </c>
      <c r="M50" s="86"/>
      <c r="N50" s="87"/>
      <c r="O50" s="85"/>
    </row>
    <row r="51" spans="1:15" x14ac:dyDescent="0.3">
      <c r="A51" s="85"/>
      <c r="B51" s="85"/>
      <c r="C51" s="85"/>
      <c r="D51" s="85"/>
      <c r="E51" s="85"/>
      <c r="F51" s="10" t="s">
        <v>10</v>
      </c>
      <c r="G51" s="10" t="s">
        <v>11</v>
      </c>
      <c r="H51" s="10" t="s">
        <v>10</v>
      </c>
      <c r="I51" s="10" t="s">
        <v>11</v>
      </c>
      <c r="J51" s="10" t="s">
        <v>10</v>
      </c>
      <c r="K51" s="10" t="s">
        <v>12</v>
      </c>
      <c r="L51" s="10" t="s">
        <v>10</v>
      </c>
      <c r="M51" s="10" t="s">
        <v>12</v>
      </c>
      <c r="N51" s="87"/>
      <c r="O51" s="85"/>
    </row>
    <row r="52" spans="1:15" ht="79.2" x14ac:dyDescent="0.3">
      <c r="A52" s="2" t="str">
        <f>INDEX('POA2'!$A$2:$O$152,_xlfn.AGGREGATE(15,6,ROW('POA2'!$A$2:$A$152)-ROW('POA2'!$A$2)+1/--('POA2'!$A$2:$A$152=$B$46),ROWS($A$52:A52)),3)</f>
        <v>2.3 Investigación, desarrollo tecnológico e Innovación</v>
      </c>
      <c r="B52" s="2" t="str">
        <f>INDEX('POA2'!$A$2:$O$152,_xlfn.AGGREGATE(15,6,ROW('POA2'!$A$2:$A$152)-ROW('POA2'!$A$2)+1/--('POA2'!$A$2:$A$152=$B$46),ROWS($A$52:B52)),4)</f>
        <v>2.3.1 Fortalecer la investigación, el desarrollo tecnológico y la innovación para contribuir al desarrollo regional, nacional e internacional.</v>
      </c>
      <c r="C52" s="2" t="str">
        <f>INDEX('POA2'!$A$2:$O$152,_xlfn.AGGREGATE(15,6,ROW('POA2'!$A$2:$A$152)-ROW('POA2'!$A$2)+1/--('POA2'!$A$2:$A$152=$B$46),ROWS($A$52:C52)),5)</f>
        <v>2.3.1.1 Asegurar la pertinencia de la investigación, el desarrollo tecnológico y la innovación que se realiza en la institución, a fin de contribuir a la resolución de problemas y al mejoramiento de la calidad de vida de la población.</v>
      </c>
      <c r="D52" s="2" t="str">
        <f>INDEX('POA2'!$A$2:$O$152,_xlfn.AGGREGATE(15,6,ROW('POA2'!$A$2:$A$152)-ROW('POA2'!$A$2)+1/--('POA2'!$A$2:$A$152=$B$46),ROWS($A$52:D52)),6)</f>
        <v>Realizar propuestas de proyectos de investigación aplicados para la resolución de problemas ambientales, de conservación y tecnológicos para que contribuyan al  mejoramiento de la calidad de vida de la población.</v>
      </c>
      <c r="E52" s="37">
        <f t="shared" ref="E52:E63" si="3">+F52+H52+J52+L52</f>
        <v>0</v>
      </c>
      <c r="F52" s="31">
        <f>INDEX('POA2'!$A$2:$O$152,_xlfn.AGGREGATE(15,6,ROW('POA2'!$A$2:$A$152)-ROW('POA2'!$A$2)+1/--('POA2'!$A$2:$A$152=$B$46),ROWS($A$52:F52)),7)</f>
        <v>0</v>
      </c>
      <c r="G52" s="31">
        <f>INDEX('POA2'!$A$2:$O$152,_xlfn.AGGREGATE(15,6,ROW('POA2'!$A$2:$A$152)-ROW('POA2'!$A$2)+1/--('POA2'!$A$2:$A$152=$B$46),ROWS($A$52:G52)),8)</f>
        <v>0</v>
      </c>
      <c r="H52" s="31">
        <f>INDEX('POA2'!$A$2:$O$152,_xlfn.AGGREGATE(15,6,ROW('POA2'!$A$2:$A$152)-ROW('POA2'!$A$2)+1/--('POA2'!$A$2:$A$152=$B$46),ROWS($A$52:H52)),9)</f>
        <v>0</v>
      </c>
      <c r="I52" s="31">
        <f>INDEX('POA2'!$A$2:$O$152,_xlfn.AGGREGATE(15,6,ROW('POA2'!$A$2:$A$152)-ROW('POA2'!$A$2)+1/--('POA2'!$A$2:$A$152=$B$46),ROWS($A$52:I52)),10)</f>
        <v>0</v>
      </c>
      <c r="J52" s="31">
        <f>INDEX('POA2'!$A$2:$O$152,_xlfn.AGGREGATE(15,6,ROW('POA2'!$A$2:$A$152)-ROW('POA2'!$A$2)+1/--('POA2'!$A$2:$A$152=$B$46),ROWS($A$52:J52)),11)</f>
        <v>0</v>
      </c>
      <c r="K52" s="31">
        <f>INDEX('POA2'!$A$2:$O$152,_xlfn.AGGREGATE(15,6,ROW('POA2'!$A$2:$A$152)-ROW('POA2'!$A$2)+1/--('POA2'!$A$2:$A$152=$B$46),ROWS($A$52:K52)),12)</f>
        <v>0</v>
      </c>
      <c r="L52" s="31">
        <f>INDEX('POA2'!$A$2:$O$152,_xlfn.AGGREGATE(15,6,ROW('POA2'!$A$2:$A$152)-ROW('POA2'!$A$2)+1/--('POA2'!$A$2:$A$152=$B$46),ROWS($A$52:L52)),13)</f>
        <v>0</v>
      </c>
      <c r="M52" s="31">
        <f>INDEX('POA2'!$A$2:$O$152,_xlfn.AGGREGATE(15,6,ROW('POA2'!$A$2:$A$152)-ROW('POA2'!$A$2)+1/--('POA2'!$A$2:$A$152=$B$46),ROWS($A$52:M52)),14)</f>
        <v>0</v>
      </c>
      <c r="N52" s="37">
        <f t="shared" ref="N52" si="4">+G52+I52+K52+M52</f>
        <v>0</v>
      </c>
      <c r="O52" s="41">
        <f>IFERROR(N52/E52,0%)</f>
        <v>0</v>
      </c>
    </row>
    <row r="53" spans="1:15" ht="79.2" x14ac:dyDescent="0.3">
      <c r="A53" s="2" t="str">
        <f>INDEX('POA2'!$A$2:$O$152,_xlfn.AGGREGATE(15,6,ROW('POA2'!$A$2:$A$152)-ROW('POA2'!$A$2)+1/--('POA2'!$A$2:$A$152=$B$46),ROWS($A$52:A53)),3)</f>
        <v>2.3 Investigación, desarrollo tecnológico e Innovación</v>
      </c>
      <c r="B53" s="2" t="str">
        <f>INDEX('POA2'!$A$2:$O$152,_xlfn.AGGREGATE(15,6,ROW('POA2'!$A$2:$A$152)-ROW('POA2'!$A$2)+1/--('POA2'!$A$2:$A$152=$B$46),ROWS($A$52:B53)),4)</f>
        <v>2.3.1 Fortalecer la investigación, el desarrollo tecnológico y la innovación para contribuir al desarrollo regional, nacional e internacional.</v>
      </c>
      <c r="C53" s="2" t="str">
        <f>INDEX('POA2'!$A$2:$O$152,_xlfn.AGGREGATE(15,6,ROW('POA2'!$A$2:$A$152)-ROW('POA2'!$A$2)+1/--('POA2'!$A$2:$A$152=$B$46),ROWS($A$52:C53)),5)</f>
        <v>2.3.1.1 Asegurar la pertinencia de la investigación, el desarrollo tecnológico y la innovación que se realiza en la institución, a fin de contribuir a la resolución de problemas y al mejoramiento de la calidad de vida de la población.</v>
      </c>
      <c r="D53" s="2" t="str">
        <f>INDEX('POA2'!$A$2:$O$152,_xlfn.AGGREGATE(15,6,ROW('POA2'!$A$2:$A$152)-ROW('POA2'!$A$2)+1/--('POA2'!$A$2:$A$152=$B$46),ROWS($A$52:D53)),6)</f>
        <v>Proyectos de investigación aplicados para la resolución de problemas ambientales, de conservación y tecnológicos para que contribuyan al  mejoramiento de la calidad de vida de la población.</v>
      </c>
      <c r="E53" s="37">
        <f t="shared" si="3"/>
        <v>0</v>
      </c>
      <c r="F53" s="31">
        <f>INDEX('POA2'!$A$2:$O$152,_xlfn.AGGREGATE(15,6,ROW('POA2'!$A$2:$A$152)-ROW('POA2'!$A$2)+1/--('POA2'!$A$2:$A$152=$B$46),ROWS($A$52:F53)),7)</f>
        <v>0</v>
      </c>
      <c r="G53" s="31">
        <f>INDEX('POA2'!$A$2:$O$152,_xlfn.AGGREGATE(15,6,ROW('POA2'!$A$2:$A$152)-ROW('POA2'!$A$2)+1/--('POA2'!$A$2:$A$152=$B$46),ROWS($A$52:G53)),8)</f>
        <v>0</v>
      </c>
      <c r="H53" s="31">
        <f>INDEX('POA2'!$A$2:$O$152,_xlfn.AGGREGATE(15,6,ROW('POA2'!$A$2:$A$152)-ROW('POA2'!$A$2)+1/--('POA2'!$A$2:$A$152=$B$46),ROWS($A$52:H53)),9)</f>
        <v>0</v>
      </c>
      <c r="I53" s="31">
        <f>INDEX('POA2'!$A$2:$O$152,_xlfn.AGGREGATE(15,6,ROW('POA2'!$A$2:$A$152)-ROW('POA2'!$A$2)+1/--('POA2'!$A$2:$A$152=$B$46),ROWS($A$52:I53)),10)</f>
        <v>0</v>
      </c>
      <c r="J53" s="31">
        <f>INDEX('POA2'!$A$2:$O$152,_xlfn.AGGREGATE(15,6,ROW('POA2'!$A$2:$A$152)-ROW('POA2'!$A$2)+1/--('POA2'!$A$2:$A$152=$B$46),ROWS($A$52:J53)),11)</f>
        <v>0</v>
      </c>
      <c r="K53" s="31">
        <f>INDEX('POA2'!$A$2:$O$152,_xlfn.AGGREGATE(15,6,ROW('POA2'!$A$2:$A$152)-ROW('POA2'!$A$2)+1/--('POA2'!$A$2:$A$152=$B$46),ROWS($A$52:K53)),12)</f>
        <v>0</v>
      </c>
      <c r="L53" s="31">
        <f>INDEX('POA2'!$A$2:$O$152,_xlfn.AGGREGATE(15,6,ROW('POA2'!$A$2:$A$152)-ROW('POA2'!$A$2)+1/--('POA2'!$A$2:$A$152=$B$46),ROWS($A$52:L53)),13)</f>
        <v>0</v>
      </c>
      <c r="M53" s="31">
        <f>INDEX('POA2'!$A$2:$O$152,_xlfn.AGGREGATE(15,6,ROW('POA2'!$A$2:$A$152)-ROW('POA2'!$A$2)+1/--('POA2'!$A$2:$A$152=$B$46),ROWS($A$52:M53)),14)</f>
        <v>0</v>
      </c>
      <c r="N53" s="37">
        <f t="shared" ref="N53:N63" si="5">+G53+I53+K53+M53</f>
        <v>0</v>
      </c>
      <c r="O53" s="41">
        <f t="shared" ref="O53:O63" si="6">IFERROR(N53/E53,0%)</f>
        <v>0</v>
      </c>
    </row>
    <row r="54" spans="1:15" ht="52.8" x14ac:dyDescent="0.3">
      <c r="A54" s="2" t="str">
        <f>INDEX('POA2'!$A$2:$O$152,_xlfn.AGGREGATE(15,6,ROW('POA2'!$A$2:$A$152)-ROW('POA2'!$A$2)+1/--('POA2'!$A$2:$A$152=$B$46),ROWS($A$52:A54)),3)</f>
        <v>2.3 Investigación, desarrollo tecnológico e Innovación</v>
      </c>
      <c r="B54" s="2" t="str">
        <f>INDEX('POA2'!$A$2:$O$152,_xlfn.AGGREGATE(15,6,ROW('POA2'!$A$2:$A$152)-ROW('POA2'!$A$2)+1/--('POA2'!$A$2:$A$152=$B$46),ROWS($A$52:B54)),4)</f>
        <v>2.3.1 Fortalecer la investigación, el desarrollo tecnológico y la innovación para contribuir al desarrollo regional, nacional e internacional.</v>
      </c>
      <c r="C54" s="2" t="str">
        <f>INDEX('POA2'!$A$2:$O$152,_xlfn.AGGREGATE(15,6,ROW('POA2'!$A$2:$A$152)-ROW('POA2'!$A$2)+1/--('POA2'!$A$2:$A$152=$B$46),ROWS($A$52:C54)),5)</f>
        <v>2.3.1.2 Estimular la creación y consolidación de los grupos de investigación en las diversas áreas del conocimiento que cultiva la universidad.</v>
      </c>
      <c r="D54" s="2" t="str">
        <f>INDEX('POA2'!$A$2:$O$152,_xlfn.AGGREGATE(15,6,ROW('POA2'!$A$2:$A$152)-ROW('POA2'!$A$2)+1/--('POA2'!$A$2:$A$152=$B$46),ROWS($A$52:D54)),6)</f>
        <v>Organizar reuniones entre los investigadores de los diferentes CAs de la FCM para dar a conocer sus proyectos y avances de la investigación.</v>
      </c>
      <c r="E54" s="37">
        <f t="shared" si="3"/>
        <v>0</v>
      </c>
      <c r="F54" s="31">
        <f>INDEX('POA2'!$A$2:$O$152,_xlfn.AGGREGATE(15,6,ROW('POA2'!$A$2:$A$152)-ROW('POA2'!$A$2)+1/--('POA2'!$A$2:$A$152=$B$46),ROWS($A$52:F54)),7)</f>
        <v>0</v>
      </c>
      <c r="G54" s="31">
        <f>INDEX('POA2'!$A$2:$O$152,_xlfn.AGGREGATE(15,6,ROW('POA2'!$A$2:$A$152)-ROW('POA2'!$A$2)+1/--('POA2'!$A$2:$A$152=$B$46),ROWS($A$52:G54)),8)</f>
        <v>0</v>
      </c>
      <c r="H54" s="31">
        <f>INDEX('POA2'!$A$2:$O$152,_xlfn.AGGREGATE(15,6,ROW('POA2'!$A$2:$A$152)-ROW('POA2'!$A$2)+1/--('POA2'!$A$2:$A$152=$B$46),ROWS($A$52:H54)),9)</f>
        <v>0</v>
      </c>
      <c r="I54" s="31">
        <f>INDEX('POA2'!$A$2:$O$152,_xlfn.AGGREGATE(15,6,ROW('POA2'!$A$2:$A$152)-ROW('POA2'!$A$2)+1/--('POA2'!$A$2:$A$152=$B$46),ROWS($A$52:I54)),10)</f>
        <v>0</v>
      </c>
      <c r="J54" s="31">
        <f>INDEX('POA2'!$A$2:$O$152,_xlfn.AGGREGATE(15,6,ROW('POA2'!$A$2:$A$152)-ROW('POA2'!$A$2)+1/--('POA2'!$A$2:$A$152=$B$46),ROWS($A$52:J54)),11)</f>
        <v>0</v>
      </c>
      <c r="K54" s="31">
        <f>INDEX('POA2'!$A$2:$O$152,_xlfn.AGGREGATE(15,6,ROW('POA2'!$A$2:$A$152)-ROW('POA2'!$A$2)+1/--('POA2'!$A$2:$A$152=$B$46),ROWS($A$52:K54)),12)</f>
        <v>0</v>
      </c>
      <c r="L54" s="31">
        <f>INDEX('POA2'!$A$2:$O$152,_xlfn.AGGREGATE(15,6,ROW('POA2'!$A$2:$A$152)-ROW('POA2'!$A$2)+1/--('POA2'!$A$2:$A$152=$B$46),ROWS($A$52:L54)),13)</f>
        <v>0</v>
      </c>
      <c r="M54" s="31">
        <f>INDEX('POA2'!$A$2:$O$152,_xlfn.AGGREGATE(15,6,ROW('POA2'!$A$2:$A$152)-ROW('POA2'!$A$2)+1/--('POA2'!$A$2:$A$152=$B$46),ROWS($A$52:M54)),14)</f>
        <v>0</v>
      </c>
      <c r="N54" s="37">
        <f t="shared" si="5"/>
        <v>0</v>
      </c>
      <c r="O54" s="41">
        <f t="shared" si="6"/>
        <v>0</v>
      </c>
    </row>
    <row r="55" spans="1:15" ht="79.2" x14ac:dyDescent="0.3">
      <c r="A55" s="2" t="str">
        <f>INDEX('POA2'!$A$2:$O$152,_xlfn.AGGREGATE(15,6,ROW('POA2'!$A$2:$A$152)-ROW('POA2'!$A$2)+1/--('POA2'!$A$2:$A$152=$B$46),ROWS($A$52:A55)),3)</f>
        <v>2.3 Investigación, desarrollo tecnológico e Innovación</v>
      </c>
      <c r="B55" s="2" t="str">
        <f>INDEX('POA2'!$A$2:$O$152,_xlfn.AGGREGATE(15,6,ROW('POA2'!$A$2:$A$152)-ROW('POA2'!$A$2)+1/--('POA2'!$A$2:$A$152=$B$46),ROWS($A$52:B55)),4)</f>
        <v>2.3.1 Fortalecer la investigación, el desarrollo tecnológico y la innovación para contribuir al desarrollo regional, nacional e internacional.</v>
      </c>
      <c r="C55" s="2" t="str">
        <f>INDEX('POA2'!$A$2:$O$152,_xlfn.AGGREGATE(15,6,ROW('POA2'!$A$2:$A$152)-ROW('POA2'!$A$2)+1/--('POA2'!$A$2:$A$152=$B$46),ROWS($A$52:C55)),5)</f>
        <v>2.3.1.3 Fortalecer y consolidar las redes de colaboración en materia de investigación con académicos de otras instituciones de educación superior y centros de investigación de los ámbitos regional, nacional e internacional.</v>
      </c>
      <c r="D55" s="2" t="str">
        <f>INDEX('POA2'!$A$2:$O$152,_xlfn.AGGREGATE(15,6,ROW('POA2'!$A$2:$A$152)-ROW('POA2'!$A$2)+1/--('POA2'!$A$2:$A$152=$B$46),ROWS($A$52:D55)),6)</f>
        <v>Participación de investigadores en talleres, cursos, congresos, simposio y movilidad regional, nacional e internacional</v>
      </c>
      <c r="E55" s="37">
        <f t="shared" si="3"/>
        <v>0</v>
      </c>
      <c r="F55" s="31">
        <f>INDEX('POA2'!$A$2:$O$152,_xlfn.AGGREGATE(15,6,ROW('POA2'!$A$2:$A$152)-ROW('POA2'!$A$2)+1/--('POA2'!$A$2:$A$152=$B$46),ROWS($A$52:F55)),7)</f>
        <v>0</v>
      </c>
      <c r="G55" s="31">
        <f>INDEX('POA2'!$A$2:$O$152,_xlfn.AGGREGATE(15,6,ROW('POA2'!$A$2:$A$152)-ROW('POA2'!$A$2)+1/--('POA2'!$A$2:$A$152=$B$46),ROWS($A$52:G55)),8)</f>
        <v>0</v>
      </c>
      <c r="H55" s="31">
        <f>INDEX('POA2'!$A$2:$O$152,_xlfn.AGGREGATE(15,6,ROW('POA2'!$A$2:$A$152)-ROW('POA2'!$A$2)+1/--('POA2'!$A$2:$A$152=$B$46),ROWS($A$52:H55)),9)</f>
        <v>0</v>
      </c>
      <c r="I55" s="31">
        <f>INDEX('POA2'!$A$2:$O$152,_xlfn.AGGREGATE(15,6,ROW('POA2'!$A$2:$A$152)-ROW('POA2'!$A$2)+1/--('POA2'!$A$2:$A$152=$B$46),ROWS($A$52:I55)),10)</f>
        <v>0</v>
      </c>
      <c r="J55" s="31">
        <f>INDEX('POA2'!$A$2:$O$152,_xlfn.AGGREGATE(15,6,ROW('POA2'!$A$2:$A$152)-ROW('POA2'!$A$2)+1/--('POA2'!$A$2:$A$152=$B$46),ROWS($A$52:J55)),11)</f>
        <v>0</v>
      </c>
      <c r="K55" s="31">
        <f>INDEX('POA2'!$A$2:$O$152,_xlfn.AGGREGATE(15,6,ROW('POA2'!$A$2:$A$152)-ROW('POA2'!$A$2)+1/--('POA2'!$A$2:$A$152=$B$46),ROWS($A$52:K55)),12)</f>
        <v>0</v>
      </c>
      <c r="L55" s="31">
        <f>INDEX('POA2'!$A$2:$O$152,_xlfn.AGGREGATE(15,6,ROW('POA2'!$A$2:$A$152)-ROW('POA2'!$A$2)+1/--('POA2'!$A$2:$A$152=$B$46),ROWS($A$52:L55)),13)</f>
        <v>0</v>
      </c>
      <c r="M55" s="31">
        <f>INDEX('POA2'!$A$2:$O$152,_xlfn.AGGREGATE(15,6,ROW('POA2'!$A$2:$A$152)-ROW('POA2'!$A$2)+1/--('POA2'!$A$2:$A$152=$B$46),ROWS($A$52:M55)),14)</f>
        <v>0</v>
      </c>
      <c r="N55" s="37">
        <f t="shared" si="5"/>
        <v>0</v>
      </c>
      <c r="O55" s="41">
        <f t="shared" si="6"/>
        <v>0</v>
      </c>
    </row>
    <row r="56" spans="1:15" ht="52.8" x14ac:dyDescent="0.3">
      <c r="A56" s="2" t="str">
        <f>INDEX('POA2'!$A$2:$O$152,_xlfn.AGGREGATE(15,6,ROW('POA2'!$A$2:$A$152)-ROW('POA2'!$A$2)+1/--('POA2'!$A$2:$A$152=$B$46),ROWS($A$52:A56)),3)</f>
        <v>2.3 Investigación, desarrollo tecnológico e Innovación</v>
      </c>
      <c r="B56" s="2" t="str">
        <f>INDEX('POA2'!$A$2:$O$152,_xlfn.AGGREGATE(15,6,ROW('POA2'!$A$2:$A$152)-ROW('POA2'!$A$2)+1/--('POA2'!$A$2:$A$152=$B$46),ROWS($A$52:B56)),4)</f>
        <v>2.3.2 Difundir y divulgar los resultados de la investigación a través de los diferentes formatos y canales que permitan consolidar la capacidad académica de la institución.</v>
      </c>
      <c r="C56" s="2" t="str">
        <f>INDEX('POA2'!$A$2:$O$152,_xlfn.AGGREGATE(15,6,ROW('POA2'!$A$2:$A$152)-ROW('POA2'!$A$2)+1/--('POA2'!$A$2:$A$152=$B$46),ROWS($A$52:C56)),5)</f>
        <v>2.3.2.2 Generar condiciones para que los académicos publiquen en revistas que se caractericen por su rigor científico.</v>
      </c>
      <c r="D56" s="2" t="str">
        <f>INDEX('POA2'!$A$2:$O$152,_xlfn.AGGREGATE(15,6,ROW('POA2'!$A$2:$A$152)-ROW('POA2'!$A$2)+1/--('POA2'!$A$2:$A$152=$B$46),ROWS($A$52:D56)),6)</f>
        <v>Formación de recursos humanos y publicación de artículos científicos de alto impacto con colaboradores externos.</v>
      </c>
      <c r="E56" s="37">
        <f t="shared" si="3"/>
        <v>0</v>
      </c>
      <c r="F56" s="31">
        <f>INDEX('POA2'!$A$2:$O$152,_xlfn.AGGREGATE(15,6,ROW('POA2'!$A$2:$A$152)-ROW('POA2'!$A$2)+1/--('POA2'!$A$2:$A$152=$B$46),ROWS($A$52:F56)),7)</f>
        <v>0</v>
      </c>
      <c r="G56" s="31">
        <f>INDEX('POA2'!$A$2:$O$152,_xlfn.AGGREGATE(15,6,ROW('POA2'!$A$2:$A$152)-ROW('POA2'!$A$2)+1/--('POA2'!$A$2:$A$152=$B$46),ROWS($A$52:G56)),8)</f>
        <v>0</v>
      </c>
      <c r="H56" s="31">
        <f>INDEX('POA2'!$A$2:$O$152,_xlfn.AGGREGATE(15,6,ROW('POA2'!$A$2:$A$152)-ROW('POA2'!$A$2)+1/--('POA2'!$A$2:$A$152=$B$46),ROWS($A$52:H56)),9)</f>
        <v>0</v>
      </c>
      <c r="I56" s="31">
        <f>INDEX('POA2'!$A$2:$O$152,_xlfn.AGGREGATE(15,6,ROW('POA2'!$A$2:$A$152)-ROW('POA2'!$A$2)+1/--('POA2'!$A$2:$A$152=$B$46),ROWS($A$52:I56)),10)</f>
        <v>0</v>
      </c>
      <c r="J56" s="31">
        <f>INDEX('POA2'!$A$2:$O$152,_xlfn.AGGREGATE(15,6,ROW('POA2'!$A$2:$A$152)-ROW('POA2'!$A$2)+1/--('POA2'!$A$2:$A$152=$B$46),ROWS($A$52:J56)),11)</f>
        <v>0</v>
      </c>
      <c r="K56" s="31">
        <f>INDEX('POA2'!$A$2:$O$152,_xlfn.AGGREGATE(15,6,ROW('POA2'!$A$2:$A$152)-ROW('POA2'!$A$2)+1/--('POA2'!$A$2:$A$152=$B$46),ROWS($A$52:K56)),12)</f>
        <v>0</v>
      </c>
      <c r="L56" s="31">
        <f>INDEX('POA2'!$A$2:$O$152,_xlfn.AGGREGATE(15,6,ROW('POA2'!$A$2:$A$152)-ROW('POA2'!$A$2)+1/--('POA2'!$A$2:$A$152=$B$46),ROWS($A$52:L56)),13)</f>
        <v>0</v>
      </c>
      <c r="M56" s="31">
        <f>INDEX('POA2'!$A$2:$O$152,_xlfn.AGGREGATE(15,6,ROW('POA2'!$A$2:$A$152)-ROW('POA2'!$A$2)+1/--('POA2'!$A$2:$A$152=$B$46),ROWS($A$52:M56)),14)</f>
        <v>0</v>
      </c>
      <c r="N56" s="37">
        <f t="shared" si="5"/>
        <v>0</v>
      </c>
      <c r="O56" s="41">
        <f t="shared" si="6"/>
        <v>0</v>
      </c>
    </row>
    <row r="57" spans="1:15" ht="52.8" x14ac:dyDescent="0.3">
      <c r="A57" s="2" t="str">
        <f>INDEX('POA2'!$A$2:$O$152,_xlfn.AGGREGATE(15,6,ROW('POA2'!$A$2:$A$152)-ROW('POA2'!$A$2)+1/--('POA2'!$A$2:$A$152=$B$46),ROWS($A$52:A57)),3)</f>
        <v>2.3 Investigación, desarrollo tecnológico e Innovación</v>
      </c>
      <c r="B57" s="2" t="str">
        <f>INDEX('POA2'!$A$2:$O$152,_xlfn.AGGREGATE(15,6,ROW('POA2'!$A$2:$A$152)-ROW('POA2'!$A$2)+1/--('POA2'!$A$2:$A$152=$B$46),ROWS($A$52:B57)),4)</f>
        <v>2.3.1 Fortalecer la investigación, el desarrollo tecnológico y la innovación para contribuir al desarrollo regional, nacional e internacional.</v>
      </c>
      <c r="C57" s="2" t="str">
        <f>INDEX('POA2'!$A$2:$O$152,_xlfn.AGGREGATE(15,6,ROW('POA2'!$A$2:$A$152)-ROW('POA2'!$A$2)+1/--('POA2'!$A$2:$A$152=$B$46),ROWS($A$52:C57)),5)</f>
        <v>2.3.1.4 Gestionar recursos externos para financiar proyectos de investigación, desarrollo tecnológico e innovación.</v>
      </c>
      <c r="D57" s="2" t="str">
        <f>INDEX('POA2'!$A$2:$O$152,_xlfn.AGGREGATE(15,6,ROW('POA2'!$A$2:$A$152)-ROW('POA2'!$A$2)+1/--('POA2'!$A$2:$A$152=$B$46),ROWS($A$52:D57)),6)</f>
        <v>Realizar un taller a los académicos de la FCM para elaborar proyectos de vinculación,  investigación, desarrollo tecnológico e innovación. Para obtener recursos.</v>
      </c>
      <c r="E57" s="37">
        <f t="shared" si="3"/>
        <v>0</v>
      </c>
      <c r="F57" s="31">
        <f>INDEX('POA2'!$A$2:$O$152,_xlfn.AGGREGATE(15,6,ROW('POA2'!$A$2:$A$152)-ROW('POA2'!$A$2)+1/--('POA2'!$A$2:$A$152=$B$46),ROWS($A$52:F57)),7)</f>
        <v>0</v>
      </c>
      <c r="G57" s="31">
        <f>INDEX('POA2'!$A$2:$O$152,_xlfn.AGGREGATE(15,6,ROW('POA2'!$A$2:$A$152)-ROW('POA2'!$A$2)+1/--('POA2'!$A$2:$A$152=$B$46),ROWS($A$52:G57)),8)</f>
        <v>0</v>
      </c>
      <c r="H57" s="31">
        <f>INDEX('POA2'!$A$2:$O$152,_xlfn.AGGREGATE(15,6,ROW('POA2'!$A$2:$A$152)-ROW('POA2'!$A$2)+1/--('POA2'!$A$2:$A$152=$B$46),ROWS($A$52:H57)),9)</f>
        <v>0</v>
      </c>
      <c r="I57" s="31">
        <f>INDEX('POA2'!$A$2:$O$152,_xlfn.AGGREGATE(15,6,ROW('POA2'!$A$2:$A$152)-ROW('POA2'!$A$2)+1/--('POA2'!$A$2:$A$152=$B$46),ROWS($A$52:I57)),10)</f>
        <v>0</v>
      </c>
      <c r="J57" s="31">
        <f>INDEX('POA2'!$A$2:$O$152,_xlfn.AGGREGATE(15,6,ROW('POA2'!$A$2:$A$152)-ROW('POA2'!$A$2)+1/--('POA2'!$A$2:$A$152=$B$46),ROWS($A$52:J57)),11)</f>
        <v>0</v>
      </c>
      <c r="K57" s="31">
        <f>INDEX('POA2'!$A$2:$O$152,_xlfn.AGGREGATE(15,6,ROW('POA2'!$A$2:$A$152)-ROW('POA2'!$A$2)+1/--('POA2'!$A$2:$A$152=$B$46),ROWS($A$52:K57)),12)</f>
        <v>0</v>
      </c>
      <c r="L57" s="31">
        <f>INDEX('POA2'!$A$2:$O$152,_xlfn.AGGREGATE(15,6,ROW('POA2'!$A$2:$A$152)-ROW('POA2'!$A$2)+1/--('POA2'!$A$2:$A$152=$B$46),ROWS($A$52:L57)),13)</f>
        <v>0</v>
      </c>
      <c r="M57" s="31">
        <f>INDEX('POA2'!$A$2:$O$152,_xlfn.AGGREGATE(15,6,ROW('POA2'!$A$2:$A$152)-ROW('POA2'!$A$2)+1/--('POA2'!$A$2:$A$152=$B$46),ROWS($A$52:M57)),14)</f>
        <v>0</v>
      </c>
      <c r="N57" s="37">
        <f t="shared" si="5"/>
        <v>0</v>
      </c>
      <c r="O57" s="41">
        <f t="shared" si="6"/>
        <v>0</v>
      </c>
    </row>
    <row r="58" spans="1:15" ht="66" x14ac:dyDescent="0.3">
      <c r="A58" s="2" t="str">
        <f>INDEX('POA2'!$A$2:$O$152,_xlfn.AGGREGATE(15,6,ROW('POA2'!$A$2:$A$152)-ROW('POA2'!$A$2)+1/--('POA2'!$A$2:$A$152=$B$46),ROWS($A$52:A58)),3)</f>
        <v>2.3 Investigación, desarrollo tecnológico e Innovación</v>
      </c>
      <c r="B58" s="2" t="str">
        <f>INDEX('POA2'!$A$2:$O$152,_xlfn.AGGREGATE(15,6,ROW('POA2'!$A$2:$A$152)-ROW('POA2'!$A$2)+1/--('POA2'!$A$2:$A$152=$B$46),ROWS($A$52:B58)),4)</f>
        <v>2.3.1 Fortalecer la investigación, el desarrollo tecnológico y la innovación para contribuir al desarrollo regional, nacional e internacional.</v>
      </c>
      <c r="C58" s="2" t="str">
        <f>INDEX('POA2'!$A$2:$O$152,_xlfn.AGGREGATE(15,6,ROW('POA2'!$A$2:$A$152)-ROW('POA2'!$A$2)+1/--('POA2'!$A$2:$A$152=$B$46),ROWS($A$52:C58)),5)</f>
        <v>2.3.1.5 Consolidar el vínculo entre la investigación y la docencia mediante estrategias diferenciadas que incidan en las distintas etapas del proceso formativo de los estudiantes.</v>
      </c>
      <c r="D58" s="2" t="str">
        <f>INDEX('POA2'!$A$2:$O$152,_xlfn.AGGREGATE(15,6,ROW('POA2'!$A$2:$A$152)-ROW('POA2'!$A$2)+1/--('POA2'!$A$2:$A$152=$B$46),ROWS($A$52:D58)),6)</f>
        <v>Incorporar alumnos de licenciatura en ayudantías de investigación y tesis en proyectos de investigación.</v>
      </c>
      <c r="E58" s="37">
        <f t="shared" si="3"/>
        <v>0</v>
      </c>
      <c r="F58" s="31">
        <f>INDEX('POA2'!$A$2:$O$152,_xlfn.AGGREGATE(15,6,ROW('POA2'!$A$2:$A$152)-ROW('POA2'!$A$2)+1/--('POA2'!$A$2:$A$152=$B$46),ROWS($A$52:F58)),7)</f>
        <v>0</v>
      </c>
      <c r="G58" s="31">
        <f>INDEX('POA2'!$A$2:$O$152,_xlfn.AGGREGATE(15,6,ROW('POA2'!$A$2:$A$152)-ROW('POA2'!$A$2)+1/--('POA2'!$A$2:$A$152=$B$46),ROWS($A$52:G58)),8)</f>
        <v>0</v>
      </c>
      <c r="H58" s="31">
        <f>INDEX('POA2'!$A$2:$O$152,_xlfn.AGGREGATE(15,6,ROW('POA2'!$A$2:$A$152)-ROW('POA2'!$A$2)+1/--('POA2'!$A$2:$A$152=$B$46),ROWS($A$52:H58)),9)</f>
        <v>0</v>
      </c>
      <c r="I58" s="31">
        <f>INDEX('POA2'!$A$2:$O$152,_xlfn.AGGREGATE(15,6,ROW('POA2'!$A$2:$A$152)-ROW('POA2'!$A$2)+1/--('POA2'!$A$2:$A$152=$B$46),ROWS($A$52:I58)),10)</f>
        <v>0</v>
      </c>
      <c r="J58" s="31">
        <f>INDEX('POA2'!$A$2:$O$152,_xlfn.AGGREGATE(15,6,ROW('POA2'!$A$2:$A$152)-ROW('POA2'!$A$2)+1/--('POA2'!$A$2:$A$152=$B$46),ROWS($A$52:J58)),11)</f>
        <v>0</v>
      </c>
      <c r="K58" s="31">
        <f>INDEX('POA2'!$A$2:$O$152,_xlfn.AGGREGATE(15,6,ROW('POA2'!$A$2:$A$152)-ROW('POA2'!$A$2)+1/--('POA2'!$A$2:$A$152=$B$46),ROWS($A$52:K58)),12)</f>
        <v>0</v>
      </c>
      <c r="L58" s="31">
        <f>INDEX('POA2'!$A$2:$O$152,_xlfn.AGGREGATE(15,6,ROW('POA2'!$A$2:$A$152)-ROW('POA2'!$A$2)+1/--('POA2'!$A$2:$A$152=$B$46),ROWS($A$52:L58)),13)</f>
        <v>0</v>
      </c>
      <c r="M58" s="31">
        <f>INDEX('POA2'!$A$2:$O$152,_xlfn.AGGREGATE(15,6,ROW('POA2'!$A$2:$A$152)-ROW('POA2'!$A$2)+1/--('POA2'!$A$2:$A$152=$B$46),ROWS($A$52:M58)),14)</f>
        <v>0</v>
      </c>
      <c r="N58" s="37">
        <f t="shared" si="5"/>
        <v>0</v>
      </c>
      <c r="O58" s="41">
        <f t="shared" si="6"/>
        <v>0</v>
      </c>
    </row>
    <row r="59" spans="1:15" ht="52.8" x14ac:dyDescent="0.3">
      <c r="A59" s="2" t="str">
        <f>INDEX('POA2'!$A$2:$O$152,_xlfn.AGGREGATE(15,6,ROW('POA2'!$A$2:$A$152)-ROW('POA2'!$A$2)+1/--('POA2'!$A$2:$A$152=$B$46),ROWS($A$52:A59)),3)</f>
        <v>2.3 Investigación, desarrollo tecnológico e Innovación</v>
      </c>
      <c r="B59" s="2" t="str">
        <f>INDEX('POA2'!$A$2:$O$152,_xlfn.AGGREGATE(15,6,ROW('POA2'!$A$2:$A$152)-ROW('POA2'!$A$2)+1/--('POA2'!$A$2:$A$152=$B$46),ROWS($A$52:B59)),4)</f>
        <v>2.3.2 Difundir y divulgar los resultados de la investigación a través de los diferentes formatos y canales que permitan consolidar la capacidad académica de la institución.</v>
      </c>
      <c r="C59" s="2" t="str">
        <f>INDEX('POA2'!$A$2:$O$152,_xlfn.AGGREGATE(15,6,ROW('POA2'!$A$2:$A$152)-ROW('POA2'!$A$2)+1/--('POA2'!$A$2:$A$152=$B$46),ROWS($A$52:C59)),5)</f>
        <v>2.3.2.1 Fortalecer la difusión y divulgación de los resultados de la investigación.</v>
      </c>
      <c r="D59" s="2" t="str">
        <f>INDEX('POA2'!$A$2:$O$152,_xlfn.AGGREGATE(15,6,ROW('POA2'!$A$2:$A$152)-ROW('POA2'!$A$2)+1/--('POA2'!$A$2:$A$152=$B$46),ROWS($A$52:D59)),6)</f>
        <v>Publicar resultados de divulgación en revistas y foros/taller/ferias donde asista la sociedad en general</v>
      </c>
      <c r="E59" s="37">
        <f t="shared" si="3"/>
        <v>0</v>
      </c>
      <c r="F59" s="31">
        <f>INDEX('POA2'!$A$2:$O$152,_xlfn.AGGREGATE(15,6,ROW('POA2'!$A$2:$A$152)-ROW('POA2'!$A$2)+1/--('POA2'!$A$2:$A$152=$B$46),ROWS($A$52:F59)),7)</f>
        <v>0</v>
      </c>
      <c r="G59" s="31">
        <f>INDEX('POA2'!$A$2:$O$152,_xlfn.AGGREGATE(15,6,ROW('POA2'!$A$2:$A$152)-ROW('POA2'!$A$2)+1/--('POA2'!$A$2:$A$152=$B$46),ROWS($A$52:G59)),8)</f>
        <v>0</v>
      </c>
      <c r="H59" s="31">
        <f>INDEX('POA2'!$A$2:$O$152,_xlfn.AGGREGATE(15,6,ROW('POA2'!$A$2:$A$152)-ROW('POA2'!$A$2)+1/--('POA2'!$A$2:$A$152=$B$46),ROWS($A$52:H59)),9)</f>
        <v>0</v>
      </c>
      <c r="I59" s="31">
        <f>INDEX('POA2'!$A$2:$O$152,_xlfn.AGGREGATE(15,6,ROW('POA2'!$A$2:$A$152)-ROW('POA2'!$A$2)+1/--('POA2'!$A$2:$A$152=$B$46),ROWS($A$52:I59)),10)</f>
        <v>0</v>
      </c>
      <c r="J59" s="31">
        <f>INDEX('POA2'!$A$2:$O$152,_xlfn.AGGREGATE(15,6,ROW('POA2'!$A$2:$A$152)-ROW('POA2'!$A$2)+1/--('POA2'!$A$2:$A$152=$B$46),ROWS($A$52:J59)),11)</f>
        <v>0</v>
      </c>
      <c r="K59" s="31">
        <f>INDEX('POA2'!$A$2:$O$152,_xlfn.AGGREGATE(15,6,ROW('POA2'!$A$2:$A$152)-ROW('POA2'!$A$2)+1/--('POA2'!$A$2:$A$152=$B$46),ROWS($A$52:K59)),12)</f>
        <v>0</v>
      </c>
      <c r="L59" s="31">
        <f>INDEX('POA2'!$A$2:$O$152,_xlfn.AGGREGATE(15,6,ROW('POA2'!$A$2:$A$152)-ROW('POA2'!$A$2)+1/--('POA2'!$A$2:$A$152=$B$46),ROWS($A$52:L59)),13)</f>
        <v>0</v>
      </c>
      <c r="M59" s="31">
        <f>INDEX('POA2'!$A$2:$O$152,_xlfn.AGGREGATE(15,6,ROW('POA2'!$A$2:$A$152)-ROW('POA2'!$A$2)+1/--('POA2'!$A$2:$A$152=$B$46),ROWS($A$52:M59)),14)</f>
        <v>0</v>
      </c>
      <c r="N59" s="37">
        <f t="shared" si="5"/>
        <v>0</v>
      </c>
      <c r="O59" s="41">
        <f t="shared" si="6"/>
        <v>0</v>
      </c>
    </row>
    <row r="60" spans="1:15" ht="52.8" x14ac:dyDescent="0.3">
      <c r="A60" s="2" t="str">
        <f>INDEX('POA2'!$A$2:$O$152,_xlfn.AGGREGATE(15,6,ROW('POA2'!$A$2:$A$152)-ROW('POA2'!$A$2)+1/--('POA2'!$A$2:$A$152=$B$46),ROWS($A$52:A60)),3)</f>
        <v>2.3 Investigación, desarrollo tecnológico e Innovación</v>
      </c>
      <c r="B60" s="2" t="str">
        <f>INDEX('POA2'!$A$2:$O$152,_xlfn.AGGREGATE(15,6,ROW('POA2'!$A$2:$A$152)-ROW('POA2'!$A$2)+1/--('POA2'!$A$2:$A$152=$B$46),ROWS($A$52:B60)),4)</f>
        <v>2.3.2 Difundir y divulgar los resultados de la investigación a través de los diferentes formatos y canales que permitan consolidar la capacidad académica de la institución.</v>
      </c>
      <c r="C60" s="2" t="str">
        <f>INDEX('POA2'!$A$2:$O$152,_xlfn.AGGREGATE(15,6,ROW('POA2'!$A$2:$A$152)-ROW('POA2'!$A$2)+1/--('POA2'!$A$2:$A$152=$B$46),ROWS($A$52:C60)),5)</f>
        <v>2.3.2.2 Generar condiciones para que los académicos publiquen en revistas que se caractericen por su rigor científico.</v>
      </c>
      <c r="D60" s="2" t="str">
        <f>INDEX('POA2'!$A$2:$O$152,_xlfn.AGGREGATE(15,6,ROW('POA2'!$A$2:$A$152)-ROW('POA2'!$A$2)+1/--('POA2'!$A$2:$A$152=$B$46),ROWS($A$52:D60)),6)</f>
        <v>Conservación, mantenimiento y adquisición de materiales y equipo para el desarrollo de proyectos pertinentes de investigación básica y aplicada</v>
      </c>
      <c r="E60" s="37">
        <f t="shared" si="3"/>
        <v>0</v>
      </c>
      <c r="F60" s="31">
        <f>INDEX('POA2'!$A$2:$O$152,_xlfn.AGGREGATE(15,6,ROW('POA2'!$A$2:$A$152)-ROW('POA2'!$A$2)+1/--('POA2'!$A$2:$A$152=$B$46),ROWS($A$52:F60)),7)</f>
        <v>0</v>
      </c>
      <c r="G60" s="31">
        <f>INDEX('POA2'!$A$2:$O$152,_xlfn.AGGREGATE(15,6,ROW('POA2'!$A$2:$A$152)-ROW('POA2'!$A$2)+1/--('POA2'!$A$2:$A$152=$B$46),ROWS($A$52:G60)),8)</f>
        <v>0</v>
      </c>
      <c r="H60" s="31">
        <f>INDEX('POA2'!$A$2:$O$152,_xlfn.AGGREGATE(15,6,ROW('POA2'!$A$2:$A$152)-ROW('POA2'!$A$2)+1/--('POA2'!$A$2:$A$152=$B$46),ROWS($A$52:H60)),9)</f>
        <v>0</v>
      </c>
      <c r="I60" s="31">
        <f>INDEX('POA2'!$A$2:$O$152,_xlfn.AGGREGATE(15,6,ROW('POA2'!$A$2:$A$152)-ROW('POA2'!$A$2)+1/--('POA2'!$A$2:$A$152=$B$46),ROWS($A$52:I60)),10)</f>
        <v>0</v>
      </c>
      <c r="J60" s="31">
        <f>INDEX('POA2'!$A$2:$O$152,_xlfn.AGGREGATE(15,6,ROW('POA2'!$A$2:$A$152)-ROW('POA2'!$A$2)+1/--('POA2'!$A$2:$A$152=$B$46),ROWS($A$52:J60)),11)</f>
        <v>0</v>
      </c>
      <c r="K60" s="31">
        <f>INDEX('POA2'!$A$2:$O$152,_xlfn.AGGREGATE(15,6,ROW('POA2'!$A$2:$A$152)-ROW('POA2'!$A$2)+1/--('POA2'!$A$2:$A$152=$B$46),ROWS($A$52:K60)),12)</f>
        <v>0</v>
      </c>
      <c r="L60" s="31">
        <f>INDEX('POA2'!$A$2:$O$152,_xlfn.AGGREGATE(15,6,ROW('POA2'!$A$2:$A$152)-ROW('POA2'!$A$2)+1/--('POA2'!$A$2:$A$152=$B$46),ROWS($A$52:L60)),13)</f>
        <v>0</v>
      </c>
      <c r="M60" s="31">
        <f>INDEX('POA2'!$A$2:$O$152,_xlfn.AGGREGATE(15,6,ROW('POA2'!$A$2:$A$152)-ROW('POA2'!$A$2)+1/--('POA2'!$A$2:$A$152=$B$46),ROWS($A$52:M60)),14)</f>
        <v>0</v>
      </c>
      <c r="N60" s="37">
        <f t="shared" si="5"/>
        <v>0</v>
      </c>
      <c r="O60" s="41">
        <f t="shared" si="6"/>
        <v>0</v>
      </c>
    </row>
    <row r="61" spans="1:15" ht="52.8" x14ac:dyDescent="0.3">
      <c r="A61" s="2" t="str">
        <f>INDEX('POA2'!$A$2:$O$152,_xlfn.AGGREGATE(15,6,ROW('POA2'!$A$2:$A$152)-ROW('POA2'!$A$2)+1/--('POA2'!$A$2:$A$152=$B$46),ROWS($A$52:A61)),3)</f>
        <v>2.3 Investigación, desarrollo tecnológico e Innovación</v>
      </c>
      <c r="B61" s="2" t="str">
        <f>INDEX('POA2'!$A$2:$O$152,_xlfn.AGGREGATE(15,6,ROW('POA2'!$A$2:$A$152)-ROW('POA2'!$A$2)+1/--('POA2'!$A$2:$A$152=$B$46),ROWS($A$52:B61)),4)</f>
        <v>2.3.2 Difundir y divulgar los resultados de la investigación a través de los diferentes formatos y canales que permitan consolidar la capacidad académica de la institución.</v>
      </c>
      <c r="C61" s="2" t="str">
        <f>INDEX('POA2'!$A$2:$O$152,_xlfn.AGGREGATE(15,6,ROW('POA2'!$A$2:$A$152)-ROW('POA2'!$A$2)+1/--('POA2'!$A$2:$A$152=$B$46),ROWS($A$52:C61)),5)</f>
        <v>2.3.2.2 Generar condiciones para que los académicos publiquen en revistas que se caractericen por su rigor científico.</v>
      </c>
      <c r="D61" s="2" t="str">
        <f>INDEX('POA2'!$A$2:$O$152,_xlfn.AGGREGATE(15,6,ROW('POA2'!$A$2:$A$152)-ROW('POA2'!$A$2)+1/--('POA2'!$A$2:$A$152=$B$46),ROWS($A$52:D61)),6)</f>
        <v>Gestionar la realización de un curso de elaboración de publicaciones científicas en revistas de alto impacto.</v>
      </c>
      <c r="E61" s="37">
        <f t="shared" si="3"/>
        <v>0</v>
      </c>
      <c r="F61" s="31">
        <f>INDEX('POA2'!$A$2:$O$152,_xlfn.AGGREGATE(15,6,ROW('POA2'!$A$2:$A$152)-ROW('POA2'!$A$2)+1/--('POA2'!$A$2:$A$152=$B$46),ROWS($A$52:F61)),7)</f>
        <v>0</v>
      </c>
      <c r="G61" s="31">
        <f>INDEX('POA2'!$A$2:$O$152,_xlfn.AGGREGATE(15,6,ROW('POA2'!$A$2:$A$152)-ROW('POA2'!$A$2)+1/--('POA2'!$A$2:$A$152=$B$46),ROWS($A$52:G61)),8)</f>
        <v>0</v>
      </c>
      <c r="H61" s="31">
        <f>INDEX('POA2'!$A$2:$O$152,_xlfn.AGGREGATE(15,6,ROW('POA2'!$A$2:$A$152)-ROW('POA2'!$A$2)+1/--('POA2'!$A$2:$A$152=$B$46),ROWS($A$52:H61)),9)</f>
        <v>0</v>
      </c>
      <c r="I61" s="31">
        <f>INDEX('POA2'!$A$2:$O$152,_xlfn.AGGREGATE(15,6,ROW('POA2'!$A$2:$A$152)-ROW('POA2'!$A$2)+1/--('POA2'!$A$2:$A$152=$B$46),ROWS($A$52:I61)),10)</f>
        <v>0</v>
      </c>
      <c r="J61" s="31">
        <f>INDEX('POA2'!$A$2:$O$152,_xlfn.AGGREGATE(15,6,ROW('POA2'!$A$2:$A$152)-ROW('POA2'!$A$2)+1/--('POA2'!$A$2:$A$152=$B$46),ROWS($A$52:J61)),11)</f>
        <v>0</v>
      </c>
      <c r="K61" s="31">
        <f>INDEX('POA2'!$A$2:$O$152,_xlfn.AGGREGATE(15,6,ROW('POA2'!$A$2:$A$152)-ROW('POA2'!$A$2)+1/--('POA2'!$A$2:$A$152=$B$46),ROWS($A$52:K61)),12)</f>
        <v>0</v>
      </c>
      <c r="L61" s="31">
        <f>INDEX('POA2'!$A$2:$O$152,_xlfn.AGGREGATE(15,6,ROW('POA2'!$A$2:$A$152)-ROW('POA2'!$A$2)+1/--('POA2'!$A$2:$A$152=$B$46),ROWS($A$52:L61)),13)</f>
        <v>0</v>
      </c>
      <c r="M61" s="31">
        <f>INDEX('POA2'!$A$2:$O$152,_xlfn.AGGREGATE(15,6,ROW('POA2'!$A$2:$A$152)-ROW('POA2'!$A$2)+1/--('POA2'!$A$2:$A$152=$B$46),ROWS($A$52:M61)),14)</f>
        <v>0</v>
      </c>
      <c r="N61" s="37">
        <f t="shared" si="5"/>
        <v>0</v>
      </c>
      <c r="O61" s="41">
        <f t="shared" si="6"/>
        <v>0</v>
      </c>
    </row>
    <row r="62" spans="1:15" ht="52.8" x14ac:dyDescent="0.3">
      <c r="A62" s="2" t="str">
        <f>INDEX('POA2'!$A$2:$O$152,_xlfn.AGGREGATE(15,6,ROW('POA2'!$A$2:$A$152)-ROW('POA2'!$A$2)+1/--('POA2'!$A$2:$A$152=$B$46),ROWS($A$52:A62)),3)</f>
        <v>2.3 Investigación, desarrollo tecnológico e Innovación</v>
      </c>
      <c r="B62" s="2" t="str">
        <f>INDEX('POA2'!$A$2:$O$152,_xlfn.AGGREGATE(15,6,ROW('POA2'!$A$2:$A$152)-ROW('POA2'!$A$2)+1/--('POA2'!$A$2:$A$152=$B$46),ROWS($A$52:B62)),4)</f>
        <v>2.3.2 Difundir y divulgar los resultados de la investigación a través de los diferentes formatos y canales que permitan consolidar la capacidad académica de la institución.</v>
      </c>
      <c r="C62" s="2" t="str">
        <f>INDEX('POA2'!$A$2:$O$152,_xlfn.AGGREGATE(15,6,ROW('POA2'!$A$2:$A$152)-ROW('POA2'!$A$2)+1/--('POA2'!$A$2:$A$152=$B$46),ROWS($A$52:C62)),5)</f>
        <v>2.3.2.3 Visibilizar el conocimiento científico, humanístico y tecnológico generado en la universidad, mediante diversos mecanismos.</v>
      </c>
      <c r="D62" s="2" t="str">
        <f>INDEX('POA2'!$A$2:$O$152,_xlfn.AGGREGATE(15,6,ROW('POA2'!$A$2:$A$152)-ROW('POA2'!$A$2)+1/--('POA2'!$A$2:$A$152=$B$46),ROWS($A$52:D62)),6)</f>
        <v>Difundir los resultados de investigación en medios de comunicación social: pagina WEB, redes sociales, capsulas informativas.</v>
      </c>
      <c r="E62" s="37">
        <f t="shared" si="3"/>
        <v>0</v>
      </c>
      <c r="F62" s="31">
        <f>INDEX('POA2'!$A$2:$O$152,_xlfn.AGGREGATE(15,6,ROW('POA2'!$A$2:$A$152)-ROW('POA2'!$A$2)+1/--('POA2'!$A$2:$A$152=$B$46),ROWS($A$52:F62)),7)</f>
        <v>0</v>
      </c>
      <c r="G62" s="31">
        <f>INDEX('POA2'!$A$2:$O$152,_xlfn.AGGREGATE(15,6,ROW('POA2'!$A$2:$A$152)-ROW('POA2'!$A$2)+1/--('POA2'!$A$2:$A$152=$B$46),ROWS($A$52:G62)),8)</f>
        <v>0</v>
      </c>
      <c r="H62" s="31">
        <f>INDEX('POA2'!$A$2:$O$152,_xlfn.AGGREGATE(15,6,ROW('POA2'!$A$2:$A$152)-ROW('POA2'!$A$2)+1/--('POA2'!$A$2:$A$152=$B$46),ROWS($A$52:H62)),9)</f>
        <v>0</v>
      </c>
      <c r="I62" s="31">
        <f>INDEX('POA2'!$A$2:$O$152,_xlfn.AGGREGATE(15,6,ROW('POA2'!$A$2:$A$152)-ROW('POA2'!$A$2)+1/--('POA2'!$A$2:$A$152=$B$46),ROWS($A$52:I62)),10)</f>
        <v>0</v>
      </c>
      <c r="J62" s="31">
        <f>INDEX('POA2'!$A$2:$O$152,_xlfn.AGGREGATE(15,6,ROW('POA2'!$A$2:$A$152)-ROW('POA2'!$A$2)+1/--('POA2'!$A$2:$A$152=$B$46),ROWS($A$52:J62)),11)</f>
        <v>0</v>
      </c>
      <c r="K62" s="31">
        <f>INDEX('POA2'!$A$2:$O$152,_xlfn.AGGREGATE(15,6,ROW('POA2'!$A$2:$A$152)-ROW('POA2'!$A$2)+1/--('POA2'!$A$2:$A$152=$B$46),ROWS($A$52:K62)),12)</f>
        <v>0</v>
      </c>
      <c r="L62" s="31">
        <f>INDEX('POA2'!$A$2:$O$152,_xlfn.AGGREGATE(15,6,ROW('POA2'!$A$2:$A$152)-ROW('POA2'!$A$2)+1/--('POA2'!$A$2:$A$152=$B$46),ROWS($A$52:L62)),13)</f>
        <v>0</v>
      </c>
      <c r="M62" s="31">
        <f>INDEX('POA2'!$A$2:$O$152,_xlfn.AGGREGATE(15,6,ROW('POA2'!$A$2:$A$152)-ROW('POA2'!$A$2)+1/--('POA2'!$A$2:$A$152=$B$46),ROWS($A$52:M62)),14)</f>
        <v>0</v>
      </c>
      <c r="N62" s="37">
        <f t="shared" si="5"/>
        <v>0</v>
      </c>
      <c r="O62" s="41">
        <f t="shared" si="6"/>
        <v>0</v>
      </c>
    </row>
    <row r="63" spans="1:15" ht="39.6" x14ac:dyDescent="0.3">
      <c r="A63" s="2" t="str">
        <f>INDEX('POA2'!$A$2:$O$152,_xlfn.AGGREGATE(15,6,ROW('POA2'!$A$2:$A$152)-ROW('POA2'!$A$2)+1/--('POA2'!$A$2:$A$152=$B$46),ROWS($A$52:A63)),3)</f>
        <v>2.3 Investigación, desarrollo tecnológico e Innovación</v>
      </c>
      <c r="B63" s="2" t="str">
        <f>INDEX('POA2'!$A$2:$O$152,_xlfn.AGGREGATE(15,6,ROW('POA2'!$A$2:$A$152)-ROW('POA2'!$A$2)+1/--('POA2'!$A$2:$A$152=$B$46),ROWS($A$52:B63)),4)</f>
        <v>2.3.3 Impulsar la distribución social del conocimiento en los distintos contextos para su uso y aplicación.</v>
      </c>
      <c r="C63" s="2" t="str">
        <f>INDEX('POA2'!$A$2:$O$152,_xlfn.AGGREGATE(15,6,ROW('POA2'!$A$2:$A$152)-ROW('POA2'!$A$2)+1/--('POA2'!$A$2:$A$152=$B$46),ROWS($A$52:C63)),5)</f>
        <v>2.3.3.1 Fomentar la cultura y la protección de la propiedad intelectual entre la comunidad universitaria.</v>
      </c>
      <c r="D63" s="2" t="str">
        <f>INDEX('POA2'!$A$2:$O$152,_xlfn.AGGREGATE(15,6,ROW('POA2'!$A$2:$A$152)-ROW('POA2'!$A$2)+1/--('POA2'!$A$2:$A$152=$B$46),ROWS($A$52:D63)),6)</f>
        <v>Gestionar un taller de redacción de invenciones para los académicos de la FCM</v>
      </c>
      <c r="E63" s="37">
        <f t="shared" si="3"/>
        <v>0</v>
      </c>
      <c r="F63" s="31">
        <f>INDEX('POA2'!$A$2:$O$152,_xlfn.AGGREGATE(15,6,ROW('POA2'!$A$2:$A$152)-ROW('POA2'!$A$2)+1/--('POA2'!$A$2:$A$152=$B$46),ROWS($A$52:F63)),7)</f>
        <v>0</v>
      </c>
      <c r="G63" s="31">
        <f>INDEX('POA2'!$A$2:$O$152,_xlfn.AGGREGATE(15,6,ROW('POA2'!$A$2:$A$152)-ROW('POA2'!$A$2)+1/--('POA2'!$A$2:$A$152=$B$46),ROWS($A$52:G63)),8)</f>
        <v>0</v>
      </c>
      <c r="H63" s="31">
        <f>INDEX('POA2'!$A$2:$O$152,_xlfn.AGGREGATE(15,6,ROW('POA2'!$A$2:$A$152)-ROW('POA2'!$A$2)+1/--('POA2'!$A$2:$A$152=$B$46),ROWS($A$52:H63)),9)</f>
        <v>0</v>
      </c>
      <c r="I63" s="31">
        <f>INDEX('POA2'!$A$2:$O$152,_xlfn.AGGREGATE(15,6,ROW('POA2'!$A$2:$A$152)-ROW('POA2'!$A$2)+1/--('POA2'!$A$2:$A$152=$B$46),ROWS($A$52:I63)),10)</f>
        <v>0</v>
      </c>
      <c r="J63" s="31">
        <f>INDEX('POA2'!$A$2:$O$152,_xlfn.AGGREGATE(15,6,ROW('POA2'!$A$2:$A$152)-ROW('POA2'!$A$2)+1/--('POA2'!$A$2:$A$152=$B$46),ROWS($A$52:J63)),11)</f>
        <v>0</v>
      </c>
      <c r="K63" s="31">
        <f>INDEX('POA2'!$A$2:$O$152,_xlfn.AGGREGATE(15,6,ROW('POA2'!$A$2:$A$152)-ROW('POA2'!$A$2)+1/--('POA2'!$A$2:$A$152=$B$46),ROWS($A$52:K63)),12)</f>
        <v>0</v>
      </c>
      <c r="L63" s="31">
        <f>INDEX('POA2'!$A$2:$O$152,_xlfn.AGGREGATE(15,6,ROW('POA2'!$A$2:$A$152)-ROW('POA2'!$A$2)+1/--('POA2'!$A$2:$A$152=$B$46),ROWS($A$52:L63)),13)</f>
        <v>0</v>
      </c>
      <c r="M63" s="31">
        <f>INDEX('POA2'!$A$2:$O$152,_xlfn.AGGREGATE(15,6,ROW('POA2'!$A$2:$A$152)-ROW('POA2'!$A$2)+1/--('POA2'!$A$2:$A$152=$B$46),ROWS($A$52:M63)),14)</f>
        <v>0</v>
      </c>
      <c r="N63" s="37">
        <f t="shared" si="5"/>
        <v>0</v>
      </c>
      <c r="O63" s="41">
        <f t="shared" si="6"/>
        <v>0</v>
      </c>
    </row>
    <row r="66" spans="1:16" ht="15.6" x14ac:dyDescent="0.3">
      <c r="A66" s="4"/>
      <c r="B66" s="82" t="s">
        <v>0</v>
      </c>
      <c r="C66" s="82"/>
      <c r="D66" s="82"/>
      <c r="E66" s="82"/>
      <c r="F66" s="82"/>
      <c r="G66" s="82"/>
      <c r="H66" s="82"/>
      <c r="I66" s="82"/>
      <c r="J66" s="82"/>
      <c r="K66" s="82"/>
      <c r="L66" s="82"/>
      <c r="M66" s="82"/>
      <c r="N66" s="82"/>
      <c r="O66" s="82"/>
    </row>
    <row r="67" spans="1:16" x14ac:dyDescent="0.3">
      <c r="A67" s="4"/>
      <c r="B67" s="83" t="s">
        <v>1564</v>
      </c>
      <c r="C67" s="83"/>
      <c r="D67" s="83"/>
      <c r="E67" s="83"/>
      <c r="F67" s="83"/>
      <c r="G67" s="83"/>
      <c r="H67" s="83"/>
      <c r="I67" s="83"/>
      <c r="J67" s="83"/>
      <c r="K67" s="83"/>
      <c r="L67" s="83"/>
      <c r="M67" s="83"/>
      <c r="N67" s="83"/>
      <c r="O67" s="83"/>
    </row>
    <row r="68" spans="1:16" x14ac:dyDescent="0.3">
      <c r="A68" s="4"/>
      <c r="B68" s="5"/>
      <c r="C68" s="5"/>
      <c r="D68" s="5"/>
      <c r="E68" s="5"/>
      <c r="F68" s="5"/>
      <c r="G68" s="5"/>
      <c r="H68" s="5"/>
      <c r="I68" s="5"/>
      <c r="J68" s="5"/>
      <c r="K68" s="5"/>
      <c r="L68" s="5"/>
      <c r="M68" s="5"/>
      <c r="N68" s="5"/>
      <c r="O68" s="5"/>
    </row>
    <row r="69" spans="1:16" ht="15.6" x14ac:dyDescent="0.3">
      <c r="A69" s="4"/>
      <c r="B69" s="12"/>
      <c r="C69" s="12"/>
      <c r="D69" s="12"/>
      <c r="E69" s="12"/>
      <c r="F69" s="12"/>
      <c r="G69" s="12"/>
      <c r="H69" s="12"/>
      <c r="I69" s="12"/>
      <c r="J69" s="12"/>
      <c r="K69" s="12"/>
      <c r="L69" s="12"/>
      <c r="M69" s="12"/>
      <c r="N69" s="12"/>
      <c r="O69" s="12"/>
    </row>
    <row r="70" spans="1:16" ht="15.6" x14ac:dyDescent="0.3">
      <c r="A70" s="6" t="s">
        <v>1</v>
      </c>
      <c r="B70" s="33">
        <v>104</v>
      </c>
      <c r="C70" s="84" t="s">
        <v>28</v>
      </c>
      <c r="D70" s="84"/>
      <c r="E70" s="84"/>
      <c r="F70" s="84"/>
      <c r="G70" s="84"/>
      <c r="H70" s="84"/>
      <c r="I70" s="84"/>
      <c r="J70" s="84"/>
      <c r="K70" s="84"/>
      <c r="L70" s="84"/>
      <c r="M70" s="84"/>
      <c r="N70" s="84"/>
      <c r="O70" s="7"/>
    </row>
    <row r="71" spans="1:16" x14ac:dyDescent="0.3">
      <c r="A71" s="6" t="s">
        <v>13</v>
      </c>
      <c r="B71" s="11" t="s">
        <v>3</v>
      </c>
      <c r="C71" s="84" t="s">
        <v>26</v>
      </c>
      <c r="D71" s="84"/>
      <c r="E71" s="84"/>
      <c r="F71" s="84"/>
      <c r="G71" s="84"/>
      <c r="H71" s="84"/>
      <c r="I71" s="84"/>
      <c r="J71" s="84"/>
      <c r="K71" s="84"/>
      <c r="L71" s="84"/>
      <c r="M71" s="84"/>
      <c r="N71" s="84"/>
      <c r="O71" s="8"/>
      <c r="P71" s="4"/>
    </row>
    <row r="72" spans="1:16" x14ac:dyDescent="0.3">
      <c r="B72" s="9"/>
      <c r="C72" s="9"/>
      <c r="D72" s="9"/>
      <c r="E72" s="9"/>
      <c r="F72" s="9"/>
      <c r="G72" s="9"/>
      <c r="H72" s="9"/>
      <c r="I72" s="9"/>
      <c r="J72" s="9"/>
      <c r="K72" s="9"/>
      <c r="L72" s="9"/>
      <c r="M72" s="9"/>
      <c r="N72" s="9"/>
    </row>
    <row r="73" spans="1:16" x14ac:dyDescent="0.3">
      <c r="A73" s="85" t="s">
        <v>21</v>
      </c>
      <c r="B73" s="85" t="s">
        <v>22</v>
      </c>
      <c r="C73" s="85" t="s">
        <v>23</v>
      </c>
      <c r="D73" s="85" t="s">
        <v>24</v>
      </c>
      <c r="E73" s="85" t="s">
        <v>5</v>
      </c>
      <c r="F73" s="86" t="s">
        <v>25</v>
      </c>
      <c r="G73" s="86"/>
      <c r="H73" s="86"/>
      <c r="I73" s="86"/>
      <c r="J73" s="86"/>
      <c r="K73" s="86"/>
      <c r="L73" s="86"/>
      <c r="M73" s="86"/>
      <c r="N73" s="87" t="s">
        <v>16</v>
      </c>
      <c r="O73" s="85" t="s">
        <v>17</v>
      </c>
    </row>
    <row r="74" spans="1:16" x14ac:dyDescent="0.3">
      <c r="A74" s="85"/>
      <c r="B74" s="85"/>
      <c r="C74" s="85"/>
      <c r="D74" s="85"/>
      <c r="E74" s="85"/>
      <c r="F74" s="86" t="s">
        <v>6</v>
      </c>
      <c r="G74" s="86"/>
      <c r="H74" s="86" t="s">
        <v>7</v>
      </c>
      <c r="I74" s="86"/>
      <c r="J74" s="86" t="s">
        <v>8</v>
      </c>
      <c r="K74" s="86"/>
      <c r="L74" s="86" t="s">
        <v>9</v>
      </c>
      <c r="M74" s="86"/>
      <c r="N74" s="87"/>
      <c r="O74" s="85"/>
    </row>
    <row r="75" spans="1:16" x14ac:dyDescent="0.3">
      <c r="A75" s="85"/>
      <c r="B75" s="85"/>
      <c r="C75" s="85"/>
      <c r="D75" s="85"/>
      <c r="E75" s="85"/>
      <c r="F75" s="10" t="s">
        <v>10</v>
      </c>
      <c r="G75" s="10" t="s">
        <v>11</v>
      </c>
      <c r="H75" s="10" t="s">
        <v>10</v>
      </c>
      <c r="I75" s="10" t="s">
        <v>11</v>
      </c>
      <c r="J75" s="10" t="s">
        <v>10</v>
      </c>
      <c r="K75" s="10" t="s">
        <v>12</v>
      </c>
      <c r="L75" s="10" t="s">
        <v>10</v>
      </c>
      <c r="M75" s="10" t="s">
        <v>12</v>
      </c>
      <c r="N75" s="87"/>
      <c r="O75" s="85"/>
    </row>
    <row r="76" spans="1:16" ht="52.8" x14ac:dyDescent="0.3">
      <c r="A76" s="2" t="str">
        <f>INDEX('POA3'!$A$2:$O$152,_xlfn.AGGREGATE(15,6,ROW('POA3'!$A$2:$A$152)-ROW('POA3'!$A$2)+1/--('POA3'!$A$2:$A$152=$B$70),ROWS($A$76:A76)),3)</f>
        <v>3.4 Extensión y vinculación</v>
      </c>
      <c r="B76" s="2" t="str">
        <f>INDEX('POA3'!$A$2:$O$152,_xlfn.AGGREGATE(15,6,ROW('POA3'!$A$2:$A$152)-ROW('POA3'!$A$2)+1/--('POA3'!$A$2:$A$152=$B$70),ROWS($A$76:B76)),4)</f>
        <v>3.4.1 Fortalecer la presencia de la universidad en la sociedad a través de la divulgación del conocimiento y la promoción de la cultura y el deporte.</v>
      </c>
      <c r="C76" s="2" t="str">
        <f>INDEX('POA3'!$A$2:$O$152,_xlfn.AGGREGATE(15,6,ROW('POA3'!$A$2:$A$152)-ROW('POA3'!$A$2)+1/--('POA3'!$A$2:$A$152=$B$70),ROWS($A$76:C76)),5)</f>
        <v>3.4.1.4 Promover el deporte y la adopción de estilos de vida saludable en la comunidad universitaria y la sociedad bajacaliforniana.</v>
      </c>
      <c r="D76" s="2" t="str">
        <f>INDEX('POA3'!$A$2:$O$152,_xlfn.AGGREGATE(15,6,ROW('POA3'!$A$2:$A$152)-ROW('POA3'!$A$2)+1/--('POA3'!$A$2:$A$152=$B$70),ROWS($A$76:D76)),6)</f>
        <v>Organizar actividades culturales, deportivas, artísticas y académicas en la semana de la Facultad</v>
      </c>
      <c r="E76" s="37">
        <f t="shared" ref="E76" si="7">+F76+H76+J76+L76</f>
        <v>0</v>
      </c>
      <c r="F76" s="31">
        <f>INDEX('POA3'!$A$2:$O$152,_xlfn.AGGREGATE(15,6,ROW('POA3'!$A$2:$A$152)-ROW('POA3'!$A$2)+1/--('POA3'!$A$2:$A$152=$B$70),ROWS($A$76:F76)),7)</f>
        <v>0</v>
      </c>
      <c r="G76" s="31">
        <f>INDEX('POA3'!$A$2:$O$152,_xlfn.AGGREGATE(15,6,ROW('POA3'!$A$2:$A$152)-ROW('POA3'!$A$2)+1/--('POA3'!$A$2:$A$152=$B$70),ROWS($A$76:G76)),8)</f>
        <v>0</v>
      </c>
      <c r="H76" s="31">
        <f>INDEX('POA3'!$A$2:$O$152,_xlfn.AGGREGATE(15,6,ROW('POA3'!$A$2:$A$152)-ROW('POA3'!$A$2)+1/--('POA3'!$A$2:$A$152=$B$70),ROWS($A$76:H76)),9)</f>
        <v>0</v>
      </c>
      <c r="I76" s="31">
        <f>INDEX('POA3'!$A$2:$O$152,_xlfn.AGGREGATE(15,6,ROW('POA3'!$A$2:$A$152)-ROW('POA3'!$A$2)+1/--('POA3'!$A$2:$A$152=$B$70),ROWS($A$76:I76)),10)</f>
        <v>0</v>
      </c>
      <c r="J76" s="31">
        <f>INDEX('POA3'!$A$2:$O$152,_xlfn.AGGREGATE(15,6,ROW('POA3'!$A$2:$A$152)-ROW('POA3'!$A$2)+1/--('POA3'!$A$2:$A$152=$B$70),ROWS($A$76:J76)),11)</f>
        <v>0</v>
      </c>
      <c r="K76" s="31">
        <f>INDEX('POA3'!$A$2:$O$152,_xlfn.AGGREGATE(15,6,ROW('POA3'!$A$2:$A$152)-ROW('POA3'!$A$2)+1/--('POA3'!$A$2:$A$152=$B$70),ROWS($A$76:K76)),12)</f>
        <v>0</v>
      </c>
      <c r="L76" s="31">
        <f>INDEX('POA3'!$A$2:$O$152,_xlfn.AGGREGATE(15,6,ROW('POA3'!$A$2:$A$152)-ROW('POA3'!$A$2)+1/--('POA3'!$A$2:$A$152=$B$70),ROWS($A$76:L76)),13)</f>
        <v>0</v>
      </c>
      <c r="M76" s="31">
        <f>INDEX('POA3'!$A$2:$O$152,_xlfn.AGGREGATE(15,6,ROW('POA3'!$A$2:$A$152)-ROW('POA3'!$A$2)+1/--('POA3'!$A$2:$A$152=$B$70),ROWS($A$76:M76)),14)</f>
        <v>0</v>
      </c>
      <c r="N76" s="37">
        <f t="shared" ref="N76" si="8">+G76+I76+K76+M76</f>
        <v>0</v>
      </c>
      <c r="O76" s="41">
        <f t="shared" ref="O76" si="9">IFERROR(N76/E76,0%)</f>
        <v>0</v>
      </c>
    </row>
    <row r="77" spans="1:16" ht="52.8" x14ac:dyDescent="0.3">
      <c r="A77" s="2" t="str">
        <f>INDEX('POA3'!$A$2:$O$152,_xlfn.AGGREGATE(15,6,ROW('POA3'!$A$2:$A$152)-ROW('POA3'!$A$2)+1/--('POA3'!$A$2:$A$152=$B$70),ROWS($A$76:A77)),3)</f>
        <v>3.4 Extensión y vinculación</v>
      </c>
      <c r="B77" s="2" t="str">
        <f>INDEX('POA3'!$A$2:$O$152,_xlfn.AGGREGATE(15,6,ROW('POA3'!$A$2:$A$152)-ROW('POA3'!$A$2)+1/--('POA3'!$A$2:$A$152=$B$70),ROWS($A$76:B77)),4)</f>
        <v>3.4.1 Fortalecer la presencia de la universidad en la sociedad a través de la divulgación del conocimiento y la promoción de la cultura y el deporte.</v>
      </c>
      <c r="C77" s="2" t="str">
        <f>INDEX('POA3'!$A$2:$O$152,_xlfn.AGGREGATE(15,6,ROW('POA3'!$A$2:$A$152)-ROW('POA3'!$A$2)+1/--('POA3'!$A$2:$A$152=$B$70),ROWS($A$76:C77)),5)</f>
        <v>3.4.1.1 Impulsar la apropiación social de la ciencia, las humanidades, la tecnología y la in- novación entre los diversos sectores de la sociedad.</v>
      </c>
      <c r="D77" s="2" t="str">
        <f>INDEX('POA3'!$A$2:$O$152,_xlfn.AGGREGATE(15,6,ROW('POA3'!$A$2:$A$152)-ROW('POA3'!$A$2)+1/--('POA3'!$A$2:$A$152=$B$70),ROWS($A$76:D77)),6)</f>
        <v>Ofrecer a la Sociedad el quehacer de la FCM por medio de Exposiciones de la ciencia y la tecnología.</v>
      </c>
      <c r="E77" s="37">
        <f t="shared" ref="E77:E80" si="10">+F77+H77+J77+L77</f>
        <v>0</v>
      </c>
      <c r="F77" s="31">
        <f>INDEX('POA3'!$A$2:$O$152,_xlfn.AGGREGATE(15,6,ROW('POA3'!$A$2:$A$152)-ROW('POA3'!$A$2)+1/--('POA3'!$A$2:$A$152=$B$70),ROWS($A$76:F77)),7)</f>
        <v>0</v>
      </c>
      <c r="G77" s="31">
        <f>INDEX('POA3'!$A$2:$O$152,_xlfn.AGGREGATE(15,6,ROW('POA3'!$A$2:$A$152)-ROW('POA3'!$A$2)+1/--('POA3'!$A$2:$A$152=$B$70),ROWS($A$76:G77)),8)</f>
        <v>0</v>
      </c>
      <c r="H77" s="31">
        <f>INDEX('POA3'!$A$2:$O$152,_xlfn.AGGREGATE(15,6,ROW('POA3'!$A$2:$A$152)-ROW('POA3'!$A$2)+1/--('POA3'!$A$2:$A$152=$B$70),ROWS($A$76:H77)),9)</f>
        <v>0</v>
      </c>
      <c r="I77" s="31">
        <f>INDEX('POA3'!$A$2:$O$152,_xlfn.AGGREGATE(15,6,ROW('POA3'!$A$2:$A$152)-ROW('POA3'!$A$2)+1/--('POA3'!$A$2:$A$152=$B$70),ROWS($A$76:I77)),10)</f>
        <v>0</v>
      </c>
      <c r="J77" s="31">
        <f>INDEX('POA3'!$A$2:$O$152,_xlfn.AGGREGATE(15,6,ROW('POA3'!$A$2:$A$152)-ROW('POA3'!$A$2)+1/--('POA3'!$A$2:$A$152=$B$70),ROWS($A$76:J77)),11)</f>
        <v>0</v>
      </c>
      <c r="K77" s="31">
        <f>INDEX('POA3'!$A$2:$O$152,_xlfn.AGGREGATE(15,6,ROW('POA3'!$A$2:$A$152)-ROW('POA3'!$A$2)+1/--('POA3'!$A$2:$A$152=$B$70),ROWS($A$76:K77)),12)</f>
        <v>0</v>
      </c>
      <c r="L77" s="31">
        <f>INDEX('POA3'!$A$2:$O$152,_xlfn.AGGREGATE(15,6,ROW('POA3'!$A$2:$A$152)-ROW('POA3'!$A$2)+1/--('POA3'!$A$2:$A$152=$B$70),ROWS($A$76:L77)),13)</f>
        <v>0</v>
      </c>
      <c r="M77" s="31">
        <f>INDEX('POA3'!$A$2:$O$152,_xlfn.AGGREGATE(15,6,ROW('POA3'!$A$2:$A$152)-ROW('POA3'!$A$2)+1/--('POA3'!$A$2:$A$152=$B$70),ROWS($A$76:M77)),14)</f>
        <v>0</v>
      </c>
      <c r="N77" s="37">
        <f t="shared" ref="N77:N80" si="11">+G77+I77+K77+M77</f>
        <v>0</v>
      </c>
      <c r="O77" s="41">
        <f t="shared" ref="O77:O80" si="12">IFERROR(N77/E77,0%)</f>
        <v>0</v>
      </c>
    </row>
    <row r="78" spans="1:16" ht="52.8" x14ac:dyDescent="0.3">
      <c r="A78" s="2" t="str">
        <f>INDEX('POA3'!$A$2:$O$152,_xlfn.AGGREGATE(15,6,ROW('POA3'!$A$2:$A$152)-ROW('POA3'!$A$2)+1/--('POA3'!$A$2:$A$152=$B$70),ROWS($A$76:A78)),3)</f>
        <v>3.4 Extensión y vinculación</v>
      </c>
      <c r="B78" s="2" t="str">
        <f>INDEX('POA3'!$A$2:$O$152,_xlfn.AGGREGATE(15,6,ROW('POA3'!$A$2:$A$152)-ROW('POA3'!$A$2)+1/--('POA3'!$A$2:$A$152=$B$70),ROWS($A$76:B78)),4)</f>
        <v>3.4.1 Fortalecer la presencia de la universidad en la sociedad a través de la divulgación del conocimiento y la promoción de la cultura y el deporte.</v>
      </c>
      <c r="C78" s="2" t="str">
        <f>INDEX('POA3'!$A$2:$O$152,_xlfn.AGGREGATE(15,6,ROW('POA3'!$A$2:$A$152)-ROW('POA3'!$A$2)+1/--('POA3'!$A$2:$A$152=$B$70),ROWS($A$76:C78)),5)</f>
        <v>3.4.1.2 Fomentar el desarrollo de vocaciones científicas y tecnológicas en estudiantes de educación básica y media superior de la entidad.</v>
      </c>
      <c r="D78" s="2" t="str">
        <f>INDEX('POA3'!$A$2:$O$152,_xlfn.AGGREGATE(15,6,ROW('POA3'!$A$2:$A$152)-ROW('POA3'!$A$2)+1/--('POA3'!$A$2:$A$152=$B$70),ROWS($A$76:D78)),6)</f>
        <v>Ofrecer la escuela de verano de ciencias del mar y ciencias ambientales a alumnos de nivel  media superior</v>
      </c>
      <c r="E78" s="37">
        <f t="shared" si="10"/>
        <v>0</v>
      </c>
      <c r="F78" s="31">
        <f>INDEX('POA3'!$A$2:$O$152,_xlfn.AGGREGATE(15,6,ROW('POA3'!$A$2:$A$152)-ROW('POA3'!$A$2)+1/--('POA3'!$A$2:$A$152=$B$70),ROWS($A$76:F78)),7)</f>
        <v>0</v>
      </c>
      <c r="G78" s="31">
        <f>INDEX('POA3'!$A$2:$O$152,_xlfn.AGGREGATE(15,6,ROW('POA3'!$A$2:$A$152)-ROW('POA3'!$A$2)+1/--('POA3'!$A$2:$A$152=$B$70),ROWS($A$76:G78)),8)</f>
        <v>0</v>
      </c>
      <c r="H78" s="31">
        <f>INDEX('POA3'!$A$2:$O$152,_xlfn.AGGREGATE(15,6,ROW('POA3'!$A$2:$A$152)-ROW('POA3'!$A$2)+1/--('POA3'!$A$2:$A$152=$B$70),ROWS($A$76:H78)),9)</f>
        <v>0</v>
      </c>
      <c r="I78" s="31">
        <f>INDEX('POA3'!$A$2:$O$152,_xlfn.AGGREGATE(15,6,ROW('POA3'!$A$2:$A$152)-ROW('POA3'!$A$2)+1/--('POA3'!$A$2:$A$152=$B$70),ROWS($A$76:I78)),10)</f>
        <v>0</v>
      </c>
      <c r="J78" s="31">
        <f>INDEX('POA3'!$A$2:$O$152,_xlfn.AGGREGATE(15,6,ROW('POA3'!$A$2:$A$152)-ROW('POA3'!$A$2)+1/--('POA3'!$A$2:$A$152=$B$70),ROWS($A$76:J78)),11)</f>
        <v>0</v>
      </c>
      <c r="K78" s="31">
        <f>INDEX('POA3'!$A$2:$O$152,_xlfn.AGGREGATE(15,6,ROW('POA3'!$A$2:$A$152)-ROW('POA3'!$A$2)+1/--('POA3'!$A$2:$A$152=$B$70),ROWS($A$76:K78)),12)</f>
        <v>0</v>
      </c>
      <c r="L78" s="31">
        <f>INDEX('POA3'!$A$2:$O$152,_xlfn.AGGREGATE(15,6,ROW('POA3'!$A$2:$A$152)-ROW('POA3'!$A$2)+1/--('POA3'!$A$2:$A$152=$B$70),ROWS($A$76:L78)),13)</f>
        <v>0</v>
      </c>
      <c r="M78" s="31">
        <f>INDEX('POA3'!$A$2:$O$152,_xlfn.AGGREGATE(15,6,ROW('POA3'!$A$2:$A$152)-ROW('POA3'!$A$2)+1/--('POA3'!$A$2:$A$152=$B$70),ROWS($A$76:M78)),14)</f>
        <v>0</v>
      </c>
      <c r="N78" s="37">
        <f t="shared" si="11"/>
        <v>0</v>
      </c>
      <c r="O78" s="41">
        <f t="shared" si="12"/>
        <v>0</v>
      </c>
    </row>
    <row r="79" spans="1:16" ht="52.8" x14ac:dyDescent="0.3">
      <c r="A79" s="2" t="str">
        <f>INDEX('POA3'!$A$2:$O$152,_xlfn.AGGREGATE(15,6,ROW('POA3'!$A$2:$A$152)-ROW('POA3'!$A$2)+1/--('POA3'!$A$2:$A$152=$B$70),ROWS($A$76:A79)),3)</f>
        <v>3.4 Extensión y vinculación</v>
      </c>
      <c r="B79" s="2" t="str">
        <f>INDEX('POA3'!$A$2:$O$152,_xlfn.AGGREGATE(15,6,ROW('POA3'!$A$2:$A$152)-ROW('POA3'!$A$2)+1/--('POA3'!$A$2:$A$152=$B$70),ROWS($A$76:B79)),4)</f>
        <v>3.4.1 Fortalecer la presencia de la universidad en la sociedad a través de la divulgación del conocimiento y la promoción de la cultura y el deporte.</v>
      </c>
      <c r="C79" s="2" t="str">
        <f>INDEX('POA3'!$A$2:$O$152,_xlfn.AGGREGATE(15,6,ROW('POA3'!$A$2:$A$152)-ROW('POA3'!$A$2)+1/--('POA3'!$A$2:$A$152=$B$70),ROWS($A$76:C79)),5)</f>
        <v>3.4.1.3 Promover la formación de públicos para el arte, la ciencia y las humanidades, tanto entre los universitarios como entre la comunidad en general.</v>
      </c>
      <c r="D79" s="2" t="str">
        <f>INDEX('POA3'!$A$2:$O$152,_xlfn.AGGREGATE(15,6,ROW('POA3'!$A$2:$A$152)-ROW('POA3'!$A$2)+1/--('POA3'!$A$2:$A$152=$B$70),ROWS($A$76:D79)),6)</f>
        <v>Realizar la noche de ciencias para la sociedad interesada en las ciencias</v>
      </c>
      <c r="E79" s="37">
        <f t="shared" si="10"/>
        <v>0</v>
      </c>
      <c r="F79" s="31">
        <f>INDEX('POA3'!$A$2:$O$152,_xlfn.AGGREGATE(15,6,ROW('POA3'!$A$2:$A$152)-ROW('POA3'!$A$2)+1/--('POA3'!$A$2:$A$152=$B$70),ROWS($A$76:F79)),7)</f>
        <v>0</v>
      </c>
      <c r="G79" s="31">
        <f>INDEX('POA3'!$A$2:$O$152,_xlfn.AGGREGATE(15,6,ROW('POA3'!$A$2:$A$152)-ROW('POA3'!$A$2)+1/--('POA3'!$A$2:$A$152=$B$70),ROWS($A$76:G79)),8)</f>
        <v>0</v>
      </c>
      <c r="H79" s="31">
        <f>INDEX('POA3'!$A$2:$O$152,_xlfn.AGGREGATE(15,6,ROW('POA3'!$A$2:$A$152)-ROW('POA3'!$A$2)+1/--('POA3'!$A$2:$A$152=$B$70),ROWS($A$76:H79)),9)</f>
        <v>0</v>
      </c>
      <c r="I79" s="31">
        <f>INDEX('POA3'!$A$2:$O$152,_xlfn.AGGREGATE(15,6,ROW('POA3'!$A$2:$A$152)-ROW('POA3'!$A$2)+1/--('POA3'!$A$2:$A$152=$B$70),ROWS($A$76:I79)),10)</f>
        <v>0</v>
      </c>
      <c r="J79" s="31">
        <f>INDEX('POA3'!$A$2:$O$152,_xlfn.AGGREGATE(15,6,ROW('POA3'!$A$2:$A$152)-ROW('POA3'!$A$2)+1/--('POA3'!$A$2:$A$152=$B$70),ROWS($A$76:J79)),11)</f>
        <v>0</v>
      </c>
      <c r="K79" s="31">
        <f>INDEX('POA3'!$A$2:$O$152,_xlfn.AGGREGATE(15,6,ROW('POA3'!$A$2:$A$152)-ROW('POA3'!$A$2)+1/--('POA3'!$A$2:$A$152=$B$70),ROWS($A$76:K79)),12)</f>
        <v>0</v>
      </c>
      <c r="L79" s="31">
        <f>INDEX('POA3'!$A$2:$O$152,_xlfn.AGGREGATE(15,6,ROW('POA3'!$A$2:$A$152)-ROW('POA3'!$A$2)+1/--('POA3'!$A$2:$A$152=$B$70),ROWS($A$76:L79)),13)</f>
        <v>0</v>
      </c>
      <c r="M79" s="31">
        <f>INDEX('POA3'!$A$2:$O$152,_xlfn.AGGREGATE(15,6,ROW('POA3'!$A$2:$A$152)-ROW('POA3'!$A$2)+1/--('POA3'!$A$2:$A$152=$B$70),ROWS($A$76:M79)),14)</f>
        <v>0</v>
      </c>
      <c r="N79" s="37">
        <f t="shared" si="11"/>
        <v>0</v>
      </c>
      <c r="O79" s="41">
        <f t="shared" si="12"/>
        <v>0</v>
      </c>
    </row>
    <row r="80" spans="1:16" ht="66" x14ac:dyDescent="0.3">
      <c r="A80" s="2" t="str">
        <f>INDEX('POA3'!$A$2:$O$152,_xlfn.AGGREGATE(15,6,ROW('POA3'!$A$2:$A$152)-ROW('POA3'!$A$2)+1/--('POA3'!$A$2:$A$152=$B$70),ROWS($A$76:A80)),3)</f>
        <v>3.4 Extensión y vinculación</v>
      </c>
      <c r="B80" s="2" t="str">
        <f>INDEX('POA3'!$A$2:$O$152,_xlfn.AGGREGATE(15,6,ROW('POA3'!$A$2:$A$152)-ROW('POA3'!$A$2)+1/--('POA3'!$A$2:$A$152=$B$70),ROWS($A$76:B80)),4)</f>
        <v>3.4.1 Fortalecer la presencia de la universidad en la sociedad a través de la divulgación del conocimiento y la promoción de la cultura y el deporte.</v>
      </c>
      <c r="C80" s="2" t="str">
        <f>INDEX('POA3'!$A$2:$O$152,_xlfn.AGGREGATE(15,6,ROW('POA3'!$A$2:$A$152)-ROW('POA3'!$A$2)+1/--('POA3'!$A$2:$A$152=$B$70),ROWS($A$76:C80)),5)</f>
        <v>3.4.1.7 Promover la participación de los universitarios en actividades de extensión de los servicios que brinda la uabc, y de intervención comunitaria orientadas a sectores sociales en condiciones de vulnerabilidad.</v>
      </c>
      <c r="D80" s="2" t="str">
        <f>INDEX('POA3'!$A$2:$O$152,_xlfn.AGGREGATE(15,6,ROW('POA3'!$A$2:$A$152)-ROW('POA3'!$A$2)+1/--('POA3'!$A$2:$A$152=$B$70),ROWS($A$76:D80)),6)</f>
        <v>Ofrecer brigadas de FCM-UABC contigo a sectores sociales en condiciones de vulnerabilidad.</v>
      </c>
      <c r="E80" s="37">
        <f t="shared" si="10"/>
        <v>0</v>
      </c>
      <c r="F80" s="31">
        <f>INDEX('POA3'!$A$2:$O$152,_xlfn.AGGREGATE(15,6,ROW('POA3'!$A$2:$A$152)-ROW('POA3'!$A$2)+1/--('POA3'!$A$2:$A$152=$B$70),ROWS($A$76:F80)),7)</f>
        <v>0</v>
      </c>
      <c r="G80" s="31">
        <f>INDEX('POA3'!$A$2:$O$152,_xlfn.AGGREGATE(15,6,ROW('POA3'!$A$2:$A$152)-ROW('POA3'!$A$2)+1/--('POA3'!$A$2:$A$152=$B$70),ROWS($A$76:G80)),8)</f>
        <v>0</v>
      </c>
      <c r="H80" s="31">
        <f>INDEX('POA3'!$A$2:$O$152,_xlfn.AGGREGATE(15,6,ROW('POA3'!$A$2:$A$152)-ROW('POA3'!$A$2)+1/--('POA3'!$A$2:$A$152=$B$70),ROWS($A$76:H80)),9)</f>
        <v>0</v>
      </c>
      <c r="I80" s="31">
        <f>INDEX('POA3'!$A$2:$O$152,_xlfn.AGGREGATE(15,6,ROW('POA3'!$A$2:$A$152)-ROW('POA3'!$A$2)+1/--('POA3'!$A$2:$A$152=$B$70),ROWS($A$76:I80)),10)</f>
        <v>0</v>
      </c>
      <c r="J80" s="31">
        <f>INDEX('POA3'!$A$2:$O$152,_xlfn.AGGREGATE(15,6,ROW('POA3'!$A$2:$A$152)-ROW('POA3'!$A$2)+1/--('POA3'!$A$2:$A$152=$B$70),ROWS($A$76:J80)),11)</f>
        <v>0</v>
      </c>
      <c r="K80" s="31">
        <f>INDEX('POA3'!$A$2:$O$152,_xlfn.AGGREGATE(15,6,ROW('POA3'!$A$2:$A$152)-ROW('POA3'!$A$2)+1/--('POA3'!$A$2:$A$152=$B$70),ROWS($A$76:K80)),12)</f>
        <v>0</v>
      </c>
      <c r="L80" s="31">
        <f>INDEX('POA3'!$A$2:$O$152,_xlfn.AGGREGATE(15,6,ROW('POA3'!$A$2:$A$152)-ROW('POA3'!$A$2)+1/--('POA3'!$A$2:$A$152=$B$70),ROWS($A$76:L80)),13)</f>
        <v>0</v>
      </c>
      <c r="M80" s="31">
        <f>INDEX('POA3'!$A$2:$O$152,_xlfn.AGGREGATE(15,6,ROW('POA3'!$A$2:$A$152)-ROW('POA3'!$A$2)+1/--('POA3'!$A$2:$A$152=$B$70),ROWS($A$76:M80)),14)</f>
        <v>0</v>
      </c>
      <c r="N80" s="37">
        <f t="shared" si="11"/>
        <v>0</v>
      </c>
      <c r="O80" s="41">
        <f t="shared" si="12"/>
        <v>0</v>
      </c>
    </row>
  </sheetData>
  <mergeCells count="48">
    <mergeCell ref="B1:O1"/>
    <mergeCell ref="B2:O2"/>
    <mergeCell ref="C5:N5"/>
    <mergeCell ref="C6:N6"/>
    <mergeCell ref="A8:A10"/>
    <mergeCell ref="B8:B10"/>
    <mergeCell ref="C8:C10"/>
    <mergeCell ref="D8:D10"/>
    <mergeCell ref="E8:E10"/>
    <mergeCell ref="F8:M8"/>
    <mergeCell ref="N8:N10"/>
    <mergeCell ref="O8:O10"/>
    <mergeCell ref="F9:G9"/>
    <mergeCell ref="H9:I9"/>
    <mergeCell ref="J9:K9"/>
    <mergeCell ref="L9:M9"/>
    <mergeCell ref="B42:O42"/>
    <mergeCell ref="B43:O43"/>
    <mergeCell ref="C46:N46"/>
    <mergeCell ref="C47:N47"/>
    <mergeCell ref="A49:A51"/>
    <mergeCell ref="B49:B51"/>
    <mergeCell ref="C49:C51"/>
    <mergeCell ref="D49:D51"/>
    <mergeCell ref="E49:E51"/>
    <mergeCell ref="F49:M49"/>
    <mergeCell ref="N49:N51"/>
    <mergeCell ref="O49:O51"/>
    <mergeCell ref="F50:G50"/>
    <mergeCell ref="H50:I50"/>
    <mergeCell ref="J50:K50"/>
    <mergeCell ref="L50:M50"/>
    <mergeCell ref="B66:O66"/>
    <mergeCell ref="B67:O67"/>
    <mergeCell ref="C70:N70"/>
    <mergeCell ref="C71:N71"/>
    <mergeCell ref="A73:A75"/>
    <mergeCell ref="B73:B75"/>
    <mergeCell ref="C73:C75"/>
    <mergeCell ref="D73:D75"/>
    <mergeCell ref="E73:E75"/>
    <mergeCell ref="F73:M73"/>
    <mergeCell ref="N73:N75"/>
    <mergeCell ref="O73:O75"/>
    <mergeCell ref="F74:G74"/>
    <mergeCell ref="H74:I74"/>
    <mergeCell ref="J74:K74"/>
    <mergeCell ref="L74:M74"/>
  </mergeCells>
  <pageMargins left="0.7" right="0.7" top="0.75" bottom="0.75" header="0.3" footer="0.3"/>
  <pageSetup scale="3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72</vt:i4>
      </vt:variant>
      <vt:variant>
        <vt:lpstr>Rangos con nombre</vt:lpstr>
      </vt:variant>
      <vt:variant>
        <vt:i4>25</vt:i4>
      </vt:variant>
    </vt:vector>
  </HeadingPairs>
  <TitlesOfParts>
    <vt:vector size="97" baseType="lpstr">
      <vt:lpstr>PORTADA</vt:lpstr>
      <vt:lpstr>POA</vt:lpstr>
      <vt:lpstr>POA2</vt:lpstr>
      <vt:lpstr>POA3</vt:lpstr>
      <vt:lpstr>POA4</vt:lpstr>
      <vt:lpstr>101</vt:lpstr>
      <vt:lpstr>102</vt:lpstr>
      <vt:lpstr>103</vt:lpstr>
      <vt:lpstr>104</vt:lpstr>
      <vt:lpstr>105</vt:lpstr>
      <vt:lpstr>106</vt:lpstr>
      <vt:lpstr>107</vt:lpstr>
      <vt:lpstr>110</vt:lpstr>
      <vt:lpstr>111</vt:lpstr>
      <vt:lpstr>151</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222</vt:lpstr>
      <vt:lpstr>251</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280</vt:lpstr>
      <vt:lpstr>302</vt:lpstr>
      <vt:lpstr>401</vt:lpstr>
      <vt:lpstr>402</vt:lpstr>
      <vt:lpstr>403</vt:lpstr>
      <vt:lpstr>404</vt:lpstr>
      <vt:lpstr>405</vt:lpstr>
      <vt:lpstr>406</vt:lpstr>
      <vt:lpstr>407</vt:lpstr>
      <vt:lpstr>408</vt:lpstr>
      <vt:lpstr>409</vt:lpstr>
      <vt:lpstr>410</vt:lpstr>
      <vt:lpstr>411</vt:lpstr>
      <vt:lpstr>451</vt:lpstr>
      <vt:lpstr>'POA2'!acción</vt:lpstr>
      <vt:lpstr>'POA3'!acción</vt:lpstr>
      <vt:lpstr>'POA4'!acción</vt:lpstr>
      <vt:lpstr>acción</vt:lpstr>
      <vt:lpstr>'POA2'!actividad</vt:lpstr>
      <vt:lpstr>'POA3'!actividad</vt:lpstr>
      <vt:lpstr>'POA4'!actividad</vt:lpstr>
      <vt:lpstr>actividad</vt:lpstr>
      <vt:lpstr>PORTADA!Área_de_impresión</vt:lpstr>
      <vt:lpstr>'POA2'!componente</vt:lpstr>
      <vt:lpstr>'POA3'!componente</vt:lpstr>
      <vt:lpstr>'POA4'!componente</vt:lpstr>
      <vt:lpstr>componente</vt:lpstr>
      <vt:lpstr>'POA2'!META</vt:lpstr>
      <vt:lpstr>'POA3'!META</vt:lpstr>
      <vt:lpstr>'POA4'!META</vt:lpstr>
      <vt:lpstr>META</vt:lpstr>
      <vt:lpstr>'POA2'!MIR</vt:lpstr>
      <vt:lpstr>'POA3'!MIR</vt:lpstr>
      <vt:lpstr>'POA4'!MIR</vt:lpstr>
      <vt:lpstr>MIR</vt:lpstr>
      <vt:lpstr>'POA2'!UNIDAD</vt:lpstr>
      <vt:lpstr>'POA3'!UNIDAD</vt:lpstr>
      <vt:lpstr>'POA4'!UNIDAD</vt:lpstr>
      <vt:lpstr>UNIDAD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UABC</cp:lastModifiedBy>
  <cp:lastPrinted>2020-04-24T21:07:34Z</cp:lastPrinted>
  <dcterms:created xsi:type="dcterms:W3CDTF">2020-02-19T18:58:08Z</dcterms:created>
  <dcterms:modified xsi:type="dcterms:W3CDTF">2020-04-24T21:08:09Z</dcterms:modified>
</cp:coreProperties>
</file>